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2019\Live\ID04572 Paddington\04 - Survey Data\04 - Active Data\02 - Data for QA\"/>
    </mc:Choice>
  </mc:AlternateContent>
  <xr:revisionPtr revIDLastSave="0" documentId="13_ncr:1_{4E43CF2A-38D2-415C-BA9C-9432766FB7CD}" xr6:coauthVersionLast="43" xr6:coauthVersionMax="43" xr10:uidLastSave="{00000000-0000-0000-0000-000000000000}"/>
  <workbookProtection workbookAlgorithmName="SHA-512" workbookHashValue="T6wFJ5PuEpKfYJlOuzYbRE17TgUUP5pNnk5MRdDonFJ3aFtwt6r4bVCdLb6+eR2xuItYjODdtyWKPfGHvfZRRg==" workbookSaltValue="XZk+0a19/X85JhMOTVAl6g==" workbookSpinCount="100000" lockStructure="1"/>
  <bookViews>
    <workbookView xWindow="49170" yWindow="-11415" windowWidth="29040" windowHeight="15840" tabRatio="845" xr2:uid="{00000000-000D-0000-FFFF-FFFF00000000}"/>
  </bookViews>
  <sheets>
    <sheet name="Front Cover" sheetId="1" r:id="rId1"/>
    <sheet name="QA &amp; Issue Sheet" sheetId="2" r:id="rId2"/>
    <sheet name="Contents Page" sheetId="3" r:id="rId3"/>
    <sheet name="Internal Control-Check Sheet" sheetId="4" state="hidden" r:id="rId4"/>
    <sheet name="Location Plan &amp; Summary" sheetId="5" r:id="rId5"/>
    <sheet name="MCC Data" sheetId="6" r:id="rId6"/>
    <sheet name="PCU Data" sheetId="7" r:id="rId7"/>
    <sheet name="Movement Matrices" sheetId="8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Sheet'!$E$1:$AB$195</definedName>
    <definedName name="_xlnm.Print_Area" localSheetId="4">'Location Plan &amp; Summary'!$B$1:$Q$89</definedName>
    <definedName name="_xlnm.Print_Area" localSheetId="5">'MCC Data'!$A$1:$Y$762,'MCC Data'!$Z$1:$AP$635</definedName>
    <definedName name="_xlnm.Print_Area" localSheetId="7">'Movement Matrices'!$B$1:$S$47</definedName>
    <definedName name="_xlnm.Print_Area" localSheetId="6">'PCU Data'!$A$1:$R$129</definedName>
    <definedName name="_xlnm.Print_Area" localSheetId="1">'QA &amp; Issue Sheet'!$A$1:$G$70</definedName>
    <definedName name="Z_17FE1D91_3681_4E3F_B8DB_79371402DAF6_.wvu.Cols" localSheetId="3" hidden="1">'Internal Control-Check Sheet'!$A:$D</definedName>
    <definedName name="Z_17FE1D91_3681_4E3F_B8DB_79371402DAF6_.wvu.Cols" localSheetId="4" hidden="1">'Location Plan &amp; Summary'!$A:$A</definedName>
    <definedName name="Z_17FE1D91_3681_4E3F_B8DB_79371402DAF6_.wvu.Cols" localSheetId="7" hidden="1">'Movement Matrices'!$A:$A</definedName>
    <definedName name="Z_17FE1D91_3681_4E3F_B8DB_79371402DAF6_.wvu.PrintArea" localSheetId="2" hidden="1">'Contents Page'!$A$1:$K$70</definedName>
    <definedName name="Z_17FE1D91_3681_4E3F_B8DB_79371402DAF6_.wvu.PrintArea" localSheetId="0" hidden="1">'Front Cover'!$A$1:$K$70</definedName>
    <definedName name="Z_17FE1D91_3681_4E3F_B8DB_79371402DAF6_.wvu.PrintArea" localSheetId="3" hidden="1">'Internal Control-Check Sheet'!$E$1:$AB$195</definedName>
    <definedName name="Z_17FE1D91_3681_4E3F_B8DB_79371402DAF6_.wvu.PrintArea" localSheetId="4" hidden="1">'Location Plan &amp; Summary'!$B$1:$Q$89</definedName>
    <definedName name="Z_17FE1D91_3681_4E3F_B8DB_79371402DAF6_.wvu.PrintArea" localSheetId="5" hidden="1">'MCC Data'!$A$1:$Y$762,'MCC Data'!$Z$1:$AP$635</definedName>
    <definedName name="Z_17FE1D91_3681_4E3F_B8DB_79371402DAF6_.wvu.PrintArea" localSheetId="7" hidden="1">'Movement Matrices'!$B$1:$S$47</definedName>
    <definedName name="Z_17FE1D91_3681_4E3F_B8DB_79371402DAF6_.wvu.PrintArea" localSheetId="6" hidden="1">'PCU Data'!$A$1:$R$129</definedName>
    <definedName name="Z_17FE1D91_3681_4E3F_B8DB_79371402DAF6_.wvu.PrintArea" localSheetId="1" hidden="1">'QA &amp; Issue Sheet'!$A$1:$G$70</definedName>
    <definedName name="Z_2B64510E_128B_4246_BC64_B18C09B0EB0B_.wvu.Cols" localSheetId="3" hidden="1">'Internal Control-Check Sheet'!$A:$D</definedName>
    <definedName name="Z_2B64510E_128B_4246_BC64_B18C09B0EB0B_.wvu.Cols" localSheetId="4" hidden="1">'Location Plan &amp; Summary'!$A:$A</definedName>
    <definedName name="Z_2B64510E_128B_4246_BC64_B18C09B0EB0B_.wvu.Cols" localSheetId="7" hidden="1">'Movement Matrices'!$A:$A</definedName>
    <definedName name="Z_2B64510E_128B_4246_BC64_B18C09B0EB0B_.wvu.PrintArea" localSheetId="2" hidden="1">'Contents Page'!$A$1:$K$70</definedName>
    <definedName name="Z_2B64510E_128B_4246_BC64_B18C09B0EB0B_.wvu.PrintArea" localSheetId="0" hidden="1">'Front Cover'!$A$1:$K$70</definedName>
    <definedName name="Z_2B64510E_128B_4246_BC64_B18C09B0EB0B_.wvu.PrintArea" localSheetId="3" hidden="1">'Internal Control-Check Sheet'!$E$1:$AB$195</definedName>
    <definedName name="Z_2B64510E_128B_4246_BC64_B18C09B0EB0B_.wvu.PrintArea" localSheetId="4" hidden="1">'Location Plan &amp; Summary'!$B$1:$Q$89</definedName>
    <definedName name="Z_2B64510E_128B_4246_BC64_B18C09B0EB0B_.wvu.PrintArea" localSheetId="5" hidden="1">'MCC Data'!$A$1:$Y$762,'MCC Data'!$Z$1:$AP$635</definedName>
    <definedName name="Z_2B64510E_128B_4246_BC64_B18C09B0EB0B_.wvu.PrintArea" localSheetId="7" hidden="1">'Movement Matrices'!$B$1:$S$47</definedName>
    <definedName name="Z_2B64510E_128B_4246_BC64_B18C09B0EB0B_.wvu.PrintArea" localSheetId="6" hidden="1">'PCU Data'!$A$1:$R$129</definedName>
    <definedName name="Z_2B64510E_128B_4246_BC64_B18C09B0EB0B_.wvu.PrintArea" localSheetId="1" hidden="1">'QA &amp; Issue Sheet'!$A$1:$G$70</definedName>
    <definedName name="Z_48D5C5E0_0E1E_456A_ACA6_3A47AC60C4AF_.wvu.Cols" localSheetId="3" hidden="1">'Internal Control-Check Sheet'!$A:$D</definedName>
    <definedName name="Z_48D5C5E0_0E1E_456A_ACA6_3A47AC60C4AF_.wvu.Cols" localSheetId="4" hidden="1">'Location Plan &amp; Summary'!$A:$A</definedName>
    <definedName name="Z_48D5C5E0_0E1E_456A_ACA6_3A47AC60C4AF_.wvu.Cols" localSheetId="7" hidden="1">'Movement Matrices'!$A:$A</definedName>
    <definedName name="Z_48D5C5E0_0E1E_456A_ACA6_3A47AC60C4AF_.wvu.PrintArea" localSheetId="2" hidden="1">'Contents Page'!$A$1:$K$70</definedName>
    <definedName name="Z_48D5C5E0_0E1E_456A_ACA6_3A47AC60C4AF_.wvu.PrintArea" localSheetId="0" hidden="1">'Front Cover'!$A$1:$K$70</definedName>
    <definedName name="Z_48D5C5E0_0E1E_456A_ACA6_3A47AC60C4AF_.wvu.PrintArea" localSheetId="3" hidden="1">'Internal Control-Check Sheet'!$E$1:$AB$195</definedName>
    <definedName name="Z_48D5C5E0_0E1E_456A_ACA6_3A47AC60C4AF_.wvu.PrintArea" localSheetId="4" hidden="1">'Location Plan &amp; Summary'!$B$1:$Q$89</definedName>
    <definedName name="Z_48D5C5E0_0E1E_456A_ACA6_3A47AC60C4AF_.wvu.PrintArea" localSheetId="5" hidden="1">'MCC Data'!$A$1:$Y$762,'MCC Data'!$Z$1:$AP$635</definedName>
    <definedName name="Z_48D5C5E0_0E1E_456A_ACA6_3A47AC60C4AF_.wvu.PrintArea" localSheetId="7" hidden="1">'Movement Matrices'!$B$1:$S$47</definedName>
    <definedName name="Z_48D5C5E0_0E1E_456A_ACA6_3A47AC60C4AF_.wvu.PrintArea" localSheetId="6" hidden="1">'PCU Data'!$A$1:$R$129</definedName>
    <definedName name="Z_48D5C5E0_0E1E_456A_ACA6_3A47AC60C4AF_.wvu.PrintArea" localSheetId="1" hidden="1">'QA &amp; Issue Sheet'!$A$1:$G$70</definedName>
    <definedName name="Z_DA2A421B_385D_45AE_B9D7_5ADFC25D5F8F_.wvu.Cols" localSheetId="3" hidden="1">'Internal Control-Check Sheet'!$A:$D</definedName>
    <definedName name="Z_DA2A421B_385D_45AE_B9D7_5ADFC25D5F8F_.wvu.Cols" localSheetId="4" hidden="1">'Location Plan &amp; Summary'!$A:$A</definedName>
    <definedName name="Z_DA2A421B_385D_45AE_B9D7_5ADFC25D5F8F_.wvu.Cols" localSheetId="7" hidden="1">'Movement Matrices'!$A:$A</definedName>
    <definedName name="Z_DA2A421B_385D_45AE_B9D7_5ADFC25D5F8F_.wvu.PrintArea" localSheetId="2" hidden="1">'Contents Page'!$A$1:$K$70</definedName>
    <definedName name="Z_DA2A421B_385D_45AE_B9D7_5ADFC25D5F8F_.wvu.PrintArea" localSheetId="0" hidden="1">'Front Cover'!$A$1:$K$70</definedName>
    <definedName name="Z_DA2A421B_385D_45AE_B9D7_5ADFC25D5F8F_.wvu.PrintArea" localSheetId="3" hidden="1">'Internal Control-Check Sheet'!$E$1:$AB$195</definedName>
    <definedName name="Z_DA2A421B_385D_45AE_B9D7_5ADFC25D5F8F_.wvu.PrintArea" localSheetId="4" hidden="1">'Location Plan &amp; Summary'!$B$1:$Q$89</definedName>
    <definedName name="Z_DA2A421B_385D_45AE_B9D7_5ADFC25D5F8F_.wvu.PrintArea" localSheetId="5" hidden="1">'MCC Data'!$A$1:$Y$762,'MCC Data'!$Z$1:$AP$635</definedName>
    <definedName name="Z_DA2A421B_385D_45AE_B9D7_5ADFC25D5F8F_.wvu.PrintArea" localSheetId="7" hidden="1">'Movement Matrices'!$B$1:$S$47</definedName>
    <definedName name="Z_DA2A421B_385D_45AE_B9D7_5ADFC25D5F8F_.wvu.PrintArea" localSheetId="6" hidden="1">'PCU Data'!$A$1:$R$129</definedName>
    <definedName name="Z_DA2A421B_385D_45AE_B9D7_5ADFC25D5F8F_.wvu.PrintArea" localSheetId="1" hidden="1">'QA &amp; Issue Sheet'!$A$1:$G$70</definedName>
    <definedName name="Z_EB06700F_490A_44FF_B1D0_D1723252C4AD_.wvu.Cols" localSheetId="3" hidden="1">'Internal Control-Check Sheet'!$A:$D</definedName>
    <definedName name="Z_EB06700F_490A_44FF_B1D0_D1723252C4AD_.wvu.Cols" localSheetId="4" hidden="1">'Location Plan &amp; Summary'!$A:$A</definedName>
    <definedName name="Z_EB06700F_490A_44FF_B1D0_D1723252C4AD_.wvu.Cols" localSheetId="7" hidden="1">'Movement Matrices'!$A:$A</definedName>
    <definedName name="Z_EB06700F_490A_44FF_B1D0_D1723252C4AD_.wvu.PrintArea" localSheetId="2" hidden="1">'Contents Page'!$A$1:$K$70</definedName>
    <definedName name="Z_EB06700F_490A_44FF_B1D0_D1723252C4AD_.wvu.PrintArea" localSheetId="0" hidden="1">'Front Cover'!$A$1:$K$70</definedName>
    <definedName name="Z_EB06700F_490A_44FF_B1D0_D1723252C4AD_.wvu.PrintArea" localSheetId="3" hidden="1">'Internal Control-Check Sheet'!$E$1:$AB$195</definedName>
    <definedName name="Z_EB06700F_490A_44FF_B1D0_D1723252C4AD_.wvu.PrintArea" localSheetId="4" hidden="1">'Location Plan &amp; Summary'!$B$1:$Q$89</definedName>
    <definedName name="Z_EB06700F_490A_44FF_B1D0_D1723252C4AD_.wvu.PrintArea" localSheetId="5" hidden="1">'MCC Data'!$A$1:$Y$762,'MCC Data'!$Z$1:$AP$635</definedName>
    <definedName name="Z_EB06700F_490A_44FF_B1D0_D1723252C4AD_.wvu.PrintArea" localSheetId="7" hidden="1">'Movement Matrices'!$B$1:$S$47</definedName>
    <definedName name="Z_EB06700F_490A_44FF_B1D0_D1723252C4AD_.wvu.PrintArea" localSheetId="6" hidden="1">'PCU Data'!$A$1:$R$129</definedName>
    <definedName name="Z_EB06700F_490A_44FF_B1D0_D1723252C4AD_.wvu.PrintArea" localSheetId="1" hidden="1">'QA &amp; Issue Sheet'!$A$1:$G$70</definedName>
  </definedNames>
  <calcPr calcId="181029"/>
  <customWorkbookViews>
    <customWorkbookView name="Mangesh Parulekar - Personal View" guid="{DA2A421B-385D-45AE-B9D7-5ADFC25D5F8F}" mergeInterval="0" personalView="1" maximized="1" xWindow="-8" yWindow="-8" windowWidth="1936" windowHeight="1056" tabRatio="845" activeSheetId="1"/>
    <customWorkbookView name="Vishal Tiwari - Personal View" guid="{EB06700F-490A-44FF-B1D0-D1723252C4AD}" mergeInterval="0" personalView="1" maximized="1" xWindow="-8" yWindow="-8" windowWidth="1936" windowHeight="1056" tabRatio="845" activeSheetId="6"/>
    <customWorkbookView name="Saurabh Khambhata - Personal View" guid="{2B64510E-128B-4246-BC64-B18C09B0EB0B}" mergeInterval="0" personalView="1" maximized="1" xWindow="-8" yWindow="-8" windowWidth="1936" windowHeight="1056" tabRatio="845" activeSheetId="6"/>
    <customWorkbookView name="Harish Malviya - Personal View" guid="{17FE1D91-3681-4E3F-B8DB-79371402DAF6}" mergeInterval="0" personalView="1" maximized="1" xWindow="-8" yWindow="-8" windowWidth="1936" windowHeight="1056" tabRatio="845" activeSheetId="6"/>
    <customWorkbookView name="Dipesh Majithiya - Personal View" guid="{48D5C5E0-0E1E-456A-ACA6-3A47AC60C4AF}" mergeInterval="0" personalView="1" maximized="1" xWindow="-8" yWindow="-8" windowWidth="1936" windowHeight="1056" tabRatio="845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4" l="1"/>
  <c r="H17" i="4"/>
  <c r="F8" i="5" l="1"/>
  <c r="B8" i="5"/>
  <c r="E4" i="5"/>
  <c r="E5" i="5"/>
  <c r="K4" i="5"/>
  <c r="K5" i="5"/>
  <c r="C4" i="6"/>
  <c r="C5" i="6"/>
  <c r="H4" i="6"/>
  <c r="H5" i="6"/>
  <c r="B4" i="7"/>
  <c r="B5" i="7"/>
  <c r="H4" i="7"/>
  <c r="H5" i="7"/>
  <c r="D4" i="8"/>
  <c r="D5" i="8"/>
  <c r="I4" i="8"/>
  <c r="I5" i="8"/>
  <c r="I3" i="8"/>
  <c r="H3" i="7"/>
  <c r="H3" i="6"/>
  <c r="K3" i="5"/>
  <c r="D3" i="8"/>
  <c r="B3" i="7"/>
  <c r="C3" i="6"/>
  <c r="E3" i="5"/>
  <c r="C41" i="2"/>
  <c r="C65" i="1"/>
  <c r="C66" i="1"/>
  <c r="C64" i="1"/>
  <c r="C62" i="1"/>
  <c r="C63" i="1"/>
  <c r="C61" i="1"/>
  <c r="A30" i="1"/>
  <c r="R45" i="4" l="1"/>
  <c r="R44" i="4"/>
  <c r="R43" i="4"/>
  <c r="R42" i="4"/>
  <c r="N45" i="4"/>
  <c r="N44" i="4"/>
  <c r="N43" i="4"/>
  <c r="J45" i="4"/>
  <c r="J44" i="4"/>
  <c r="N42" i="4"/>
  <c r="F45" i="4"/>
  <c r="J43" i="4"/>
  <c r="J42" i="4"/>
  <c r="F44" i="4"/>
  <c r="F43" i="4"/>
  <c r="F42" i="4"/>
  <c r="N34" i="4"/>
  <c r="L34" i="4"/>
  <c r="G34" i="4"/>
  <c r="M34" i="4"/>
  <c r="K34" i="4"/>
  <c r="I34" i="4"/>
  <c r="J34" i="4"/>
  <c r="H34" i="4"/>
  <c r="F34" i="4"/>
  <c r="AI437" i="6" l="1"/>
  <c r="AJ437" i="6"/>
  <c r="AK437" i="6"/>
  <c r="AL437" i="6"/>
  <c r="AM437" i="6"/>
  <c r="AN437" i="6"/>
  <c r="AO437" i="6"/>
  <c r="AI438" i="6"/>
  <c r="AJ438" i="6"/>
  <c r="AK438" i="6"/>
  <c r="AL438" i="6"/>
  <c r="AM438" i="6"/>
  <c r="AN438" i="6"/>
  <c r="AO438" i="6"/>
  <c r="AI439" i="6"/>
  <c r="AJ439" i="6"/>
  <c r="AK439" i="6"/>
  <c r="AL439" i="6"/>
  <c r="AM439" i="6"/>
  <c r="AN439" i="6"/>
  <c r="AO439" i="6"/>
  <c r="AI440" i="6"/>
  <c r="AJ440" i="6"/>
  <c r="AK440" i="6"/>
  <c r="AL440" i="6"/>
  <c r="AM440" i="6"/>
  <c r="AN440" i="6"/>
  <c r="AO440" i="6"/>
  <c r="AI441" i="6"/>
  <c r="AJ441" i="6"/>
  <c r="AK441" i="6"/>
  <c r="AL441" i="6"/>
  <c r="AP441" i="6" s="1"/>
  <c r="AM441" i="6"/>
  <c r="AN441" i="6"/>
  <c r="AO441" i="6"/>
  <c r="AI442" i="6"/>
  <c r="AJ442" i="6"/>
  <c r="AK442" i="6"/>
  <c r="AL442" i="6"/>
  <c r="AM442" i="6"/>
  <c r="AN442" i="6"/>
  <c r="AO442" i="6"/>
  <c r="AI443" i="6"/>
  <c r="AJ443" i="6"/>
  <c r="AK443" i="6"/>
  <c r="AL443" i="6"/>
  <c r="AM443" i="6"/>
  <c r="AN443" i="6"/>
  <c r="AO443" i="6"/>
  <c r="AI444" i="6"/>
  <c r="AJ444" i="6"/>
  <c r="AK444" i="6"/>
  <c r="AL444" i="6"/>
  <c r="AM444" i="6"/>
  <c r="AN444" i="6"/>
  <c r="AO444" i="6"/>
  <c r="AO503" i="6" s="1"/>
  <c r="AI445" i="6"/>
  <c r="AJ445" i="6"/>
  <c r="AK445" i="6"/>
  <c r="AL445" i="6"/>
  <c r="AP445" i="6" s="1"/>
  <c r="AM445" i="6"/>
  <c r="AN445" i="6"/>
  <c r="AO445" i="6"/>
  <c r="AI446" i="6"/>
  <c r="AJ446" i="6"/>
  <c r="AK446" i="6"/>
  <c r="AL446" i="6"/>
  <c r="AM446" i="6"/>
  <c r="AM505" i="6" s="1"/>
  <c r="AN446" i="6"/>
  <c r="AO446" i="6"/>
  <c r="AI447" i="6"/>
  <c r="AJ447" i="6"/>
  <c r="AJ506" i="6" s="1"/>
  <c r="AK447" i="6"/>
  <c r="AL447" i="6"/>
  <c r="AM447" i="6"/>
  <c r="AN447" i="6"/>
  <c r="AO447" i="6"/>
  <c r="AI448" i="6"/>
  <c r="AJ448" i="6"/>
  <c r="AK448" i="6"/>
  <c r="AL448" i="6"/>
  <c r="AM448" i="6"/>
  <c r="AN448" i="6"/>
  <c r="AO448" i="6"/>
  <c r="AI449" i="6"/>
  <c r="AJ449" i="6"/>
  <c r="AK449" i="6"/>
  <c r="AL449" i="6"/>
  <c r="AP449" i="6" s="1"/>
  <c r="AM449" i="6"/>
  <c r="AN449" i="6"/>
  <c r="AO449" i="6"/>
  <c r="AA437" i="6"/>
  <c r="AB437" i="6"/>
  <c r="AC437" i="6"/>
  <c r="AD437" i="6"/>
  <c r="AE437" i="6"/>
  <c r="AF437" i="6"/>
  <c r="AG437" i="6"/>
  <c r="AA438" i="6"/>
  <c r="AB438" i="6"/>
  <c r="AC438" i="6"/>
  <c r="AD438" i="6"/>
  <c r="AE438" i="6"/>
  <c r="AF438" i="6"/>
  <c r="AG438" i="6"/>
  <c r="AA439" i="6"/>
  <c r="AB439" i="6"/>
  <c r="AC439" i="6"/>
  <c r="AD439" i="6"/>
  <c r="AE439" i="6"/>
  <c r="AF439" i="6"/>
  <c r="AG439" i="6"/>
  <c r="AA440" i="6"/>
  <c r="AB440" i="6"/>
  <c r="AC440" i="6"/>
  <c r="AD440" i="6"/>
  <c r="AD501" i="6" s="1"/>
  <c r="AE440" i="6"/>
  <c r="AF440" i="6"/>
  <c r="AG440" i="6"/>
  <c r="AA441" i="6"/>
  <c r="AB441" i="6"/>
  <c r="AC441" i="6"/>
  <c r="AD441" i="6"/>
  <c r="AE441" i="6"/>
  <c r="AF441" i="6"/>
  <c r="AG441" i="6"/>
  <c r="AA442" i="6"/>
  <c r="AB442" i="6"/>
  <c r="AC442" i="6"/>
  <c r="AD442" i="6"/>
  <c r="AE442" i="6"/>
  <c r="AF442" i="6"/>
  <c r="AG442" i="6"/>
  <c r="AA443" i="6"/>
  <c r="AB443" i="6"/>
  <c r="AC443" i="6"/>
  <c r="AD443" i="6"/>
  <c r="AE443" i="6"/>
  <c r="AF443" i="6"/>
  <c r="AG443" i="6"/>
  <c r="AA444" i="6"/>
  <c r="AB444" i="6"/>
  <c r="AC444" i="6"/>
  <c r="AD444" i="6"/>
  <c r="AH444" i="6" s="1"/>
  <c r="AE444" i="6"/>
  <c r="AF444" i="6"/>
  <c r="AG444" i="6"/>
  <c r="AA445" i="6"/>
  <c r="AB445" i="6"/>
  <c r="AC445" i="6"/>
  <c r="AD445" i="6"/>
  <c r="AE445" i="6"/>
  <c r="AF445" i="6"/>
  <c r="AG445" i="6"/>
  <c r="AA446" i="6"/>
  <c r="AB446" i="6"/>
  <c r="AC446" i="6"/>
  <c r="AD446" i="6"/>
  <c r="AE446" i="6"/>
  <c r="AF446" i="6"/>
  <c r="AF507" i="6" s="1"/>
  <c r="AG446" i="6"/>
  <c r="AA447" i="6"/>
  <c r="AB447" i="6"/>
  <c r="AC447" i="6"/>
  <c r="AD447" i="6"/>
  <c r="AE447" i="6"/>
  <c r="AF447" i="6"/>
  <c r="AG447" i="6"/>
  <c r="AA448" i="6"/>
  <c r="AB448" i="6"/>
  <c r="AC448" i="6"/>
  <c r="AD448" i="6"/>
  <c r="AH448" i="6" s="1"/>
  <c r="AE448" i="6"/>
  <c r="AF448" i="6"/>
  <c r="AG448" i="6"/>
  <c r="AA449" i="6"/>
  <c r="AB449" i="6"/>
  <c r="AC449" i="6"/>
  <c r="AD449" i="6"/>
  <c r="AE449" i="6"/>
  <c r="AF449" i="6"/>
  <c r="AG449" i="6"/>
  <c r="AI310" i="6"/>
  <c r="AJ310" i="6"/>
  <c r="AK310" i="6"/>
  <c r="AL310" i="6"/>
  <c r="AM310" i="6"/>
  <c r="AN310" i="6"/>
  <c r="AO310" i="6"/>
  <c r="AI311" i="6"/>
  <c r="AJ311" i="6"/>
  <c r="AK311" i="6"/>
  <c r="AK372" i="6" s="1"/>
  <c r="AL311" i="6"/>
  <c r="AM311" i="6"/>
  <c r="AN311" i="6"/>
  <c r="AO311" i="6"/>
  <c r="AO372" i="6" s="1"/>
  <c r="AI312" i="6"/>
  <c r="AJ312" i="6"/>
  <c r="AK312" i="6"/>
  <c r="AL312" i="6"/>
  <c r="AL373" i="6" s="1"/>
  <c r="AM312" i="6"/>
  <c r="AN312" i="6"/>
  <c r="AO312" i="6"/>
  <c r="AI313" i="6"/>
  <c r="AI374" i="6" s="1"/>
  <c r="AJ313" i="6"/>
  <c r="AK313" i="6"/>
  <c r="AL313" i="6"/>
  <c r="AM313" i="6"/>
  <c r="AM374" i="6" s="1"/>
  <c r="AN313" i="6"/>
  <c r="AO313" i="6"/>
  <c r="AI314" i="6"/>
  <c r="AJ314" i="6"/>
  <c r="AJ375" i="6" s="1"/>
  <c r="AK314" i="6"/>
  <c r="AL314" i="6"/>
  <c r="AM314" i="6"/>
  <c r="AN314" i="6"/>
  <c r="AN375" i="6" s="1"/>
  <c r="AO314" i="6"/>
  <c r="AI315" i="6"/>
  <c r="AJ315" i="6"/>
  <c r="AK315" i="6"/>
  <c r="AK376" i="6" s="1"/>
  <c r="AL315" i="6"/>
  <c r="AM315" i="6"/>
  <c r="AN315" i="6"/>
  <c r="AO315" i="6"/>
  <c r="AO376" i="6" s="1"/>
  <c r="AI316" i="6"/>
  <c r="AJ316" i="6"/>
  <c r="AK316" i="6"/>
  <c r="AL316" i="6"/>
  <c r="AL375" i="6" s="1"/>
  <c r="AM316" i="6"/>
  <c r="AN316" i="6"/>
  <c r="AO316" i="6"/>
  <c r="AI317" i="6"/>
  <c r="AJ317" i="6"/>
  <c r="AK317" i="6"/>
  <c r="AL317" i="6"/>
  <c r="AM317" i="6"/>
  <c r="AM376" i="6" s="1"/>
  <c r="AN317" i="6"/>
  <c r="AO317" i="6"/>
  <c r="AI318" i="6"/>
  <c r="AJ318" i="6"/>
  <c r="AJ377" i="6" s="1"/>
  <c r="AK318" i="6"/>
  <c r="AL318" i="6"/>
  <c r="AM318" i="6"/>
  <c r="AN318" i="6"/>
  <c r="AN377" i="6" s="1"/>
  <c r="AO318" i="6"/>
  <c r="AI319" i="6"/>
  <c r="AJ319" i="6"/>
  <c r="AK319" i="6"/>
  <c r="AK378" i="6" s="1"/>
  <c r="AL319" i="6"/>
  <c r="AM319" i="6"/>
  <c r="AN319" i="6"/>
  <c r="AO319" i="6"/>
  <c r="AO378" i="6" s="1"/>
  <c r="AI320" i="6"/>
  <c r="AJ320" i="6"/>
  <c r="AK320" i="6"/>
  <c r="AL320" i="6"/>
  <c r="AL379" i="6" s="1"/>
  <c r="AM320" i="6"/>
  <c r="AN320" i="6"/>
  <c r="AO320" i="6"/>
  <c r="AI321" i="6"/>
  <c r="AI380" i="6" s="1"/>
  <c r="AJ321" i="6"/>
  <c r="AK321" i="6"/>
  <c r="AL321" i="6"/>
  <c r="AM321" i="6"/>
  <c r="AM380" i="6" s="1"/>
  <c r="AN321" i="6"/>
  <c r="AO321" i="6"/>
  <c r="AI322" i="6"/>
  <c r="AJ322" i="6"/>
  <c r="AK322" i="6"/>
  <c r="AL322" i="6"/>
  <c r="AM322" i="6"/>
  <c r="AN322" i="6"/>
  <c r="AO322" i="6"/>
  <c r="AA310" i="6"/>
  <c r="AB310" i="6"/>
  <c r="AC310" i="6"/>
  <c r="AD310" i="6"/>
  <c r="AE310" i="6"/>
  <c r="AF310" i="6"/>
  <c r="AG310" i="6"/>
  <c r="AA311" i="6"/>
  <c r="AB311" i="6"/>
  <c r="AC311" i="6"/>
  <c r="AD311" i="6"/>
  <c r="AE311" i="6"/>
  <c r="AF311" i="6"/>
  <c r="AG311" i="6"/>
  <c r="AA312" i="6"/>
  <c r="AB312" i="6"/>
  <c r="AC312" i="6"/>
  <c r="AD312" i="6"/>
  <c r="AE312" i="6"/>
  <c r="AF312" i="6"/>
  <c r="AG312" i="6"/>
  <c r="AA313" i="6"/>
  <c r="AB313" i="6"/>
  <c r="AC313" i="6"/>
  <c r="AD313" i="6"/>
  <c r="AE313" i="6"/>
  <c r="AF313" i="6"/>
  <c r="AG313" i="6"/>
  <c r="AA314" i="6"/>
  <c r="AB314" i="6"/>
  <c r="AC314" i="6"/>
  <c r="AD314" i="6"/>
  <c r="AE314" i="6"/>
  <c r="AF314" i="6"/>
  <c r="AG314" i="6"/>
  <c r="AA315" i="6"/>
  <c r="AB315" i="6"/>
  <c r="AC315" i="6"/>
  <c r="AD315" i="6"/>
  <c r="AE315" i="6"/>
  <c r="AF315" i="6"/>
  <c r="AG315" i="6"/>
  <c r="AA316" i="6"/>
  <c r="AB316" i="6"/>
  <c r="AC316" i="6"/>
  <c r="AD316" i="6"/>
  <c r="AE316" i="6"/>
  <c r="AF316" i="6"/>
  <c r="AG316" i="6"/>
  <c r="AA317" i="6"/>
  <c r="AB317" i="6"/>
  <c r="AC317" i="6"/>
  <c r="AD317" i="6"/>
  <c r="AE317" i="6"/>
  <c r="AF317" i="6"/>
  <c r="AG317" i="6"/>
  <c r="AA318" i="6"/>
  <c r="AB318" i="6"/>
  <c r="AC318" i="6"/>
  <c r="AD318" i="6"/>
  <c r="AE318" i="6"/>
  <c r="AF318" i="6"/>
  <c r="AG318" i="6"/>
  <c r="AA319" i="6"/>
  <c r="AB319" i="6"/>
  <c r="AC319" i="6"/>
  <c r="AD319" i="6"/>
  <c r="AE319" i="6"/>
  <c r="AF319" i="6"/>
  <c r="AG319" i="6"/>
  <c r="AA320" i="6"/>
  <c r="AB320" i="6"/>
  <c r="AC320" i="6"/>
  <c r="AD320" i="6"/>
  <c r="AE320" i="6"/>
  <c r="AF320" i="6"/>
  <c r="AG320" i="6"/>
  <c r="AA321" i="6"/>
  <c r="AB321" i="6"/>
  <c r="AC321" i="6"/>
  <c r="AD321" i="6"/>
  <c r="AE321" i="6"/>
  <c r="AF321" i="6"/>
  <c r="AG321" i="6"/>
  <c r="AA322" i="6"/>
  <c r="AB322" i="6"/>
  <c r="AC322" i="6"/>
  <c r="AD322" i="6"/>
  <c r="AE322" i="6"/>
  <c r="AF322" i="6"/>
  <c r="AG322" i="6"/>
  <c r="AI182" i="6"/>
  <c r="AJ182" i="6"/>
  <c r="AK182" i="6"/>
  <c r="AL182" i="6"/>
  <c r="AM182" i="6"/>
  <c r="AN182" i="6"/>
  <c r="AO182" i="6"/>
  <c r="AI183" i="6"/>
  <c r="AJ183" i="6"/>
  <c r="AK183" i="6"/>
  <c r="AL183" i="6"/>
  <c r="AM183" i="6"/>
  <c r="AN183" i="6"/>
  <c r="AO183" i="6"/>
  <c r="AI184" i="6"/>
  <c r="AJ184" i="6"/>
  <c r="AK184" i="6"/>
  <c r="AL184" i="6"/>
  <c r="AM184" i="6"/>
  <c r="AN184" i="6"/>
  <c r="AO184" i="6"/>
  <c r="AI185" i="6"/>
  <c r="AJ185" i="6"/>
  <c r="AK185" i="6"/>
  <c r="AL185" i="6"/>
  <c r="AM185" i="6"/>
  <c r="AN185" i="6"/>
  <c r="AO185" i="6"/>
  <c r="AI186" i="6"/>
  <c r="AJ186" i="6"/>
  <c r="AK186" i="6"/>
  <c r="AL186" i="6"/>
  <c r="AM186" i="6"/>
  <c r="AN186" i="6"/>
  <c r="AO186" i="6"/>
  <c r="AI187" i="6"/>
  <c r="AJ187" i="6"/>
  <c r="AK187" i="6"/>
  <c r="AL187" i="6"/>
  <c r="AM187" i="6"/>
  <c r="AN187" i="6"/>
  <c r="AO187" i="6"/>
  <c r="AI188" i="6"/>
  <c r="AJ188" i="6"/>
  <c r="AK188" i="6"/>
  <c r="AL188" i="6"/>
  <c r="AM188" i="6"/>
  <c r="AN188" i="6"/>
  <c r="AO188" i="6"/>
  <c r="AI189" i="6"/>
  <c r="AJ189" i="6"/>
  <c r="AK189" i="6"/>
  <c r="AK248" i="6" s="1"/>
  <c r="AL189" i="6"/>
  <c r="AM189" i="6"/>
  <c r="AN189" i="6"/>
  <c r="AO189" i="6"/>
  <c r="AI190" i="6"/>
  <c r="AJ190" i="6"/>
  <c r="AK190" i="6"/>
  <c r="AL190" i="6"/>
  <c r="AM190" i="6"/>
  <c r="AN190" i="6"/>
  <c r="AO190" i="6"/>
  <c r="AI191" i="6"/>
  <c r="AJ191" i="6"/>
  <c r="AK191" i="6"/>
  <c r="AL191" i="6"/>
  <c r="AM191" i="6"/>
  <c r="AM251" i="6" s="1"/>
  <c r="AN191" i="6"/>
  <c r="AO191" i="6"/>
  <c r="AI192" i="6"/>
  <c r="AJ192" i="6"/>
  <c r="AK192" i="6"/>
  <c r="AL192" i="6"/>
  <c r="AM192" i="6"/>
  <c r="AN192" i="6"/>
  <c r="AO192" i="6"/>
  <c r="AI193" i="6"/>
  <c r="AJ193" i="6"/>
  <c r="AK193" i="6"/>
  <c r="AK252" i="6" s="1"/>
  <c r="AL193" i="6"/>
  <c r="AM193" i="6"/>
  <c r="AN193" i="6"/>
  <c r="AO193" i="6"/>
  <c r="AI194" i="6"/>
  <c r="AJ194" i="6"/>
  <c r="AK194" i="6"/>
  <c r="AL194" i="6"/>
  <c r="AP194" i="6" s="1"/>
  <c r="AM194" i="6"/>
  <c r="AN194" i="6"/>
  <c r="AO194" i="6"/>
  <c r="AI195" i="6"/>
  <c r="AJ195" i="6"/>
  <c r="AK195" i="6"/>
  <c r="AL195" i="6"/>
  <c r="AM195" i="6"/>
  <c r="AN195" i="6"/>
  <c r="AO195" i="6"/>
  <c r="AA183" i="6"/>
  <c r="AB183" i="6"/>
  <c r="AC183" i="6"/>
  <c r="AD183" i="6"/>
  <c r="AE183" i="6"/>
  <c r="AF183" i="6"/>
  <c r="AG183" i="6"/>
  <c r="AA184" i="6"/>
  <c r="AB184" i="6"/>
  <c r="AC184" i="6"/>
  <c r="AC245" i="6" s="1"/>
  <c r="AD184" i="6"/>
  <c r="AE184" i="6"/>
  <c r="AF184" i="6"/>
  <c r="AG184" i="6"/>
  <c r="AG245" i="6" s="1"/>
  <c r="AA185" i="6"/>
  <c r="AB185" i="6"/>
  <c r="AC185" i="6"/>
  <c r="AD185" i="6"/>
  <c r="AH185" i="6" s="1"/>
  <c r="AE185" i="6"/>
  <c r="AF185" i="6"/>
  <c r="AG185" i="6"/>
  <c r="AA186" i="6"/>
  <c r="AB186" i="6"/>
  <c r="AC186" i="6"/>
  <c r="AD186" i="6"/>
  <c r="AE186" i="6"/>
  <c r="AE245" i="6" s="1"/>
  <c r="AF186" i="6"/>
  <c r="AG186" i="6"/>
  <c r="AA187" i="6"/>
  <c r="AB187" i="6"/>
  <c r="AB246" i="6" s="1"/>
  <c r="AC187" i="6"/>
  <c r="AD187" i="6"/>
  <c r="AE187" i="6"/>
  <c r="AF187" i="6"/>
  <c r="AF246" i="6" s="1"/>
  <c r="AG187" i="6"/>
  <c r="AA188" i="6"/>
  <c r="AB188" i="6"/>
  <c r="AC188" i="6"/>
  <c r="AC247" i="6" s="1"/>
  <c r="AD188" i="6"/>
  <c r="AE188" i="6"/>
  <c r="AF188" i="6"/>
  <c r="AG188" i="6"/>
  <c r="AG246" i="6" s="1"/>
  <c r="AA189" i="6"/>
  <c r="AB189" i="6"/>
  <c r="AC189" i="6"/>
  <c r="AD189" i="6"/>
  <c r="AD250" i="6" s="1"/>
  <c r="AE189" i="6"/>
  <c r="AF189" i="6"/>
  <c r="AG189" i="6"/>
  <c r="AA190" i="6"/>
  <c r="AA249" i="6" s="1"/>
  <c r="AB190" i="6"/>
  <c r="AC190" i="6"/>
  <c r="AD190" i="6"/>
  <c r="AE190" i="6"/>
  <c r="AE249" i="6" s="1"/>
  <c r="AF190" i="6"/>
  <c r="AG190" i="6"/>
  <c r="AA191" i="6"/>
  <c r="AB191" i="6"/>
  <c r="AB250" i="6" s="1"/>
  <c r="AC191" i="6"/>
  <c r="AD191" i="6"/>
  <c r="AE191" i="6"/>
  <c r="AF191" i="6"/>
  <c r="AF250" i="6" s="1"/>
  <c r="AG191" i="6"/>
  <c r="AA192" i="6"/>
  <c r="AB192" i="6"/>
  <c r="AC192" i="6"/>
  <c r="AD192" i="6"/>
  <c r="AE192" i="6"/>
  <c r="AF192" i="6"/>
  <c r="AG192" i="6"/>
  <c r="AA193" i="6"/>
  <c r="AB193" i="6"/>
  <c r="AC193" i="6"/>
  <c r="AD193" i="6"/>
  <c r="AE193" i="6"/>
  <c r="AF193" i="6"/>
  <c r="AG193" i="6"/>
  <c r="AA194" i="6"/>
  <c r="AB194" i="6"/>
  <c r="AC194" i="6"/>
  <c r="AD194" i="6"/>
  <c r="AE194" i="6"/>
  <c r="AE253" i="6" s="1"/>
  <c r="AF194" i="6"/>
  <c r="AG194" i="6"/>
  <c r="AA195" i="6"/>
  <c r="AB195" i="6"/>
  <c r="AB253" i="6" s="1"/>
  <c r="AC195" i="6"/>
  <c r="AD195" i="6"/>
  <c r="AE195" i="6"/>
  <c r="AF195" i="6"/>
  <c r="AF253" i="6" s="1"/>
  <c r="AG195" i="6"/>
  <c r="AI56" i="6"/>
  <c r="AJ56" i="6"/>
  <c r="AK56" i="6"/>
  <c r="AL56" i="6"/>
  <c r="AM56" i="6"/>
  <c r="AN56" i="6"/>
  <c r="AO56" i="6"/>
  <c r="AI57" i="6"/>
  <c r="AJ57" i="6"/>
  <c r="AK57" i="6"/>
  <c r="AL57" i="6"/>
  <c r="AP57" i="6" s="1"/>
  <c r="AM57" i="6"/>
  <c r="AN57" i="6"/>
  <c r="AO57" i="6"/>
  <c r="AI58" i="6"/>
  <c r="AI118" i="6" s="1"/>
  <c r="AJ58" i="6"/>
  <c r="AK58" i="6"/>
  <c r="AL58" i="6"/>
  <c r="AM58" i="6"/>
  <c r="AM118" i="6" s="1"/>
  <c r="AN58" i="6"/>
  <c r="AO58" i="6"/>
  <c r="AI59" i="6"/>
  <c r="AJ59" i="6"/>
  <c r="AK59" i="6"/>
  <c r="AL59" i="6"/>
  <c r="AM59" i="6"/>
  <c r="AN59" i="6"/>
  <c r="AN119" i="6" s="1"/>
  <c r="AO59" i="6"/>
  <c r="AI60" i="6"/>
  <c r="AJ60" i="6"/>
  <c r="AK60" i="6"/>
  <c r="AK120" i="6" s="1"/>
  <c r="AL60" i="6"/>
  <c r="AM60" i="6"/>
  <c r="AN60" i="6"/>
  <c r="AO60" i="6"/>
  <c r="AO119" i="6" s="1"/>
  <c r="AI61" i="6"/>
  <c r="AJ61" i="6"/>
  <c r="AK61" i="6"/>
  <c r="AL61" i="6"/>
  <c r="AM61" i="6"/>
  <c r="AN61" i="6"/>
  <c r="AO61" i="6"/>
  <c r="AI62" i="6"/>
  <c r="AI121" i="6" s="1"/>
  <c r="AJ62" i="6"/>
  <c r="AK62" i="6"/>
  <c r="AL62" i="6"/>
  <c r="AM62" i="6"/>
  <c r="AM123" i="6" s="1"/>
  <c r="AN62" i="6"/>
  <c r="AO62" i="6"/>
  <c r="AI63" i="6"/>
  <c r="AJ63" i="6"/>
  <c r="AJ123" i="6" s="1"/>
  <c r="AK63" i="6"/>
  <c r="AL63" i="6"/>
  <c r="AM63" i="6"/>
  <c r="AN63" i="6"/>
  <c r="AO63" i="6"/>
  <c r="AI64" i="6"/>
  <c r="AJ64" i="6"/>
  <c r="AK64" i="6"/>
  <c r="AK122" i="6" s="1"/>
  <c r="AL64" i="6"/>
  <c r="AM64" i="6"/>
  <c r="AN64" i="6"/>
  <c r="AO64" i="6"/>
  <c r="AO124" i="6" s="1"/>
  <c r="AI65" i="6"/>
  <c r="AJ65" i="6"/>
  <c r="AK65" i="6"/>
  <c r="AL65" i="6"/>
  <c r="AL125" i="6" s="1"/>
  <c r="AM65" i="6"/>
  <c r="AN65" i="6"/>
  <c r="AO65" i="6"/>
  <c r="AI66" i="6"/>
  <c r="AI124" i="6" s="1"/>
  <c r="AJ66" i="6"/>
  <c r="AK66" i="6"/>
  <c r="AL66" i="6"/>
  <c r="AM66" i="6"/>
  <c r="AM126" i="6" s="1"/>
  <c r="AN66" i="6"/>
  <c r="AO66" i="6"/>
  <c r="AI67" i="6"/>
  <c r="AJ67" i="6"/>
  <c r="AJ126" i="6" s="1"/>
  <c r="AK67" i="6"/>
  <c r="AL67" i="6"/>
  <c r="AM67" i="6"/>
  <c r="AN67" i="6"/>
  <c r="AN126" i="6" s="1"/>
  <c r="AO67" i="6"/>
  <c r="AI68" i="6"/>
  <c r="AJ68" i="6"/>
  <c r="AK68" i="6"/>
  <c r="AK126" i="6" s="1"/>
  <c r="AL68" i="6"/>
  <c r="AM68" i="6"/>
  <c r="AN68" i="6"/>
  <c r="AO68" i="6"/>
  <c r="AA56" i="6"/>
  <c r="AB56" i="6"/>
  <c r="AC56" i="6"/>
  <c r="AD56" i="6"/>
  <c r="AE56" i="6"/>
  <c r="AF56" i="6"/>
  <c r="AG56" i="6"/>
  <c r="AA57" i="6"/>
  <c r="AA118" i="6" s="1"/>
  <c r="AB57" i="6"/>
  <c r="AC57" i="6"/>
  <c r="AD57" i="6"/>
  <c r="AE57" i="6"/>
  <c r="AE118" i="6" s="1"/>
  <c r="AF57" i="6"/>
  <c r="AG57" i="6"/>
  <c r="AA58" i="6"/>
  <c r="AB58" i="6"/>
  <c r="AB118" i="6" s="1"/>
  <c r="AC58" i="6"/>
  <c r="AD58" i="6"/>
  <c r="AE58" i="6"/>
  <c r="AF58" i="6"/>
  <c r="AF119" i="6" s="1"/>
  <c r="AG58" i="6"/>
  <c r="AA59" i="6"/>
  <c r="AB59" i="6"/>
  <c r="AC59" i="6"/>
  <c r="AC119" i="6" s="1"/>
  <c r="AD59" i="6"/>
  <c r="AE59" i="6"/>
  <c r="AF59" i="6"/>
  <c r="AG59" i="6"/>
  <c r="AG119" i="6" s="1"/>
  <c r="AA60" i="6"/>
  <c r="AB60" i="6"/>
  <c r="AC60" i="6"/>
  <c r="AD60" i="6"/>
  <c r="AD119" i="6" s="1"/>
  <c r="AE60" i="6"/>
  <c r="AF60" i="6"/>
  <c r="AG60" i="6"/>
  <c r="AA61" i="6"/>
  <c r="AA121" i="6" s="1"/>
  <c r="AB61" i="6"/>
  <c r="AC61" i="6"/>
  <c r="AD61" i="6"/>
  <c r="AE61" i="6"/>
  <c r="AF61" i="6"/>
  <c r="AG61" i="6"/>
  <c r="AA62" i="6"/>
  <c r="AB62" i="6"/>
  <c r="AB121" i="6" s="1"/>
  <c r="AC62" i="6"/>
  <c r="AD62" i="6"/>
  <c r="AE62" i="6"/>
  <c r="AF62" i="6"/>
  <c r="AF120" i="6" s="1"/>
  <c r="AG62" i="6"/>
  <c r="AA63" i="6"/>
  <c r="AB63" i="6"/>
  <c r="AC63" i="6"/>
  <c r="AC123" i="6" s="1"/>
  <c r="AD63" i="6"/>
  <c r="AE63" i="6"/>
  <c r="AF63" i="6"/>
  <c r="AG63" i="6"/>
  <c r="AG123" i="6" s="1"/>
  <c r="AA64" i="6"/>
  <c r="AB64" i="6"/>
  <c r="AC64" i="6"/>
  <c r="AD64" i="6"/>
  <c r="AD122" i="6" s="1"/>
  <c r="AE64" i="6"/>
  <c r="AF64" i="6"/>
  <c r="AG64" i="6"/>
  <c r="AA65" i="6"/>
  <c r="AB65" i="6"/>
  <c r="AC65" i="6"/>
  <c r="AD65" i="6"/>
  <c r="AE65" i="6"/>
  <c r="AE123" i="6" s="1"/>
  <c r="AF65" i="6"/>
  <c r="AG65" i="6"/>
  <c r="AA66" i="6"/>
  <c r="AB66" i="6"/>
  <c r="AB126" i="6" s="1"/>
  <c r="AC66" i="6"/>
  <c r="AD66" i="6"/>
  <c r="AE66" i="6"/>
  <c r="AF66" i="6"/>
  <c r="AF124" i="6" s="1"/>
  <c r="AG66" i="6"/>
  <c r="AA67" i="6"/>
  <c r="AB67" i="6"/>
  <c r="AC67" i="6"/>
  <c r="AC126" i="6" s="1"/>
  <c r="AD67" i="6"/>
  <c r="AE67" i="6"/>
  <c r="AF67" i="6"/>
  <c r="AG67" i="6"/>
  <c r="AG126" i="6" s="1"/>
  <c r="AA68" i="6"/>
  <c r="AB68" i="6"/>
  <c r="AC68" i="6"/>
  <c r="AD68" i="6"/>
  <c r="AD126" i="6" s="1"/>
  <c r="AE68" i="6"/>
  <c r="AF68" i="6"/>
  <c r="AG68" i="6"/>
  <c r="B749" i="6"/>
  <c r="C749" i="6"/>
  <c r="D749" i="6"/>
  <c r="E749" i="6"/>
  <c r="F749" i="6"/>
  <c r="G749" i="6"/>
  <c r="H749" i="6"/>
  <c r="B750" i="6"/>
  <c r="C750" i="6"/>
  <c r="D750" i="6"/>
  <c r="E750" i="6"/>
  <c r="F750" i="6"/>
  <c r="G750" i="6"/>
  <c r="H750" i="6"/>
  <c r="B751" i="6"/>
  <c r="C751" i="6"/>
  <c r="D751" i="6"/>
  <c r="E751" i="6"/>
  <c r="F751" i="6"/>
  <c r="G751" i="6"/>
  <c r="H751" i="6"/>
  <c r="B752" i="6"/>
  <c r="C752" i="6"/>
  <c r="D752" i="6"/>
  <c r="E752" i="6"/>
  <c r="F752" i="6"/>
  <c r="G752" i="6"/>
  <c r="H752" i="6"/>
  <c r="B753" i="6"/>
  <c r="C753" i="6"/>
  <c r="D753" i="6"/>
  <c r="E753" i="6"/>
  <c r="F753" i="6"/>
  <c r="G753" i="6"/>
  <c r="H753" i="6"/>
  <c r="B754" i="6"/>
  <c r="C754" i="6"/>
  <c r="D754" i="6"/>
  <c r="E754" i="6"/>
  <c r="F754" i="6"/>
  <c r="G754" i="6"/>
  <c r="H754" i="6"/>
  <c r="B755" i="6"/>
  <c r="C755" i="6"/>
  <c r="D755" i="6"/>
  <c r="E755" i="6"/>
  <c r="F755" i="6"/>
  <c r="G755" i="6"/>
  <c r="H755" i="6"/>
  <c r="B756" i="6"/>
  <c r="C756" i="6"/>
  <c r="D756" i="6"/>
  <c r="E756" i="6"/>
  <c r="F756" i="6"/>
  <c r="G756" i="6"/>
  <c r="H756" i="6"/>
  <c r="B757" i="6"/>
  <c r="C757" i="6"/>
  <c r="D757" i="6"/>
  <c r="E757" i="6"/>
  <c r="F757" i="6"/>
  <c r="G757" i="6"/>
  <c r="H757" i="6"/>
  <c r="B758" i="6"/>
  <c r="C758" i="6"/>
  <c r="D758" i="6"/>
  <c r="E758" i="6"/>
  <c r="F758" i="6"/>
  <c r="G758" i="6"/>
  <c r="H758" i="6"/>
  <c r="B759" i="6"/>
  <c r="C759" i="6"/>
  <c r="D759" i="6"/>
  <c r="E759" i="6"/>
  <c r="F759" i="6"/>
  <c r="G759" i="6"/>
  <c r="H759" i="6"/>
  <c r="B760" i="6"/>
  <c r="C760" i="6"/>
  <c r="D760" i="6"/>
  <c r="E760" i="6"/>
  <c r="F760" i="6"/>
  <c r="G760" i="6"/>
  <c r="H760" i="6"/>
  <c r="B761" i="6"/>
  <c r="C761" i="6"/>
  <c r="D761" i="6"/>
  <c r="E761" i="6"/>
  <c r="F761" i="6"/>
  <c r="G761" i="6"/>
  <c r="H761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690" i="6"/>
  <c r="B622" i="6"/>
  <c r="C622" i="6"/>
  <c r="D622" i="6"/>
  <c r="E622" i="6"/>
  <c r="F622" i="6"/>
  <c r="G622" i="6"/>
  <c r="H622" i="6"/>
  <c r="J622" i="6"/>
  <c r="K622" i="6"/>
  <c r="L622" i="6"/>
  <c r="M622" i="6"/>
  <c r="N622" i="6"/>
  <c r="O622" i="6"/>
  <c r="P622" i="6"/>
  <c r="R622" i="6"/>
  <c r="S622" i="6"/>
  <c r="T622" i="6"/>
  <c r="U622" i="6"/>
  <c r="V622" i="6"/>
  <c r="W622" i="6"/>
  <c r="X622" i="6"/>
  <c r="B623" i="6"/>
  <c r="C623" i="6"/>
  <c r="D623" i="6"/>
  <c r="E623" i="6"/>
  <c r="F623" i="6"/>
  <c r="G623" i="6"/>
  <c r="H623" i="6"/>
  <c r="J623" i="6"/>
  <c r="K623" i="6"/>
  <c r="L623" i="6"/>
  <c r="M623" i="6"/>
  <c r="N623" i="6"/>
  <c r="O623" i="6"/>
  <c r="P623" i="6"/>
  <c r="R623" i="6"/>
  <c r="S623" i="6"/>
  <c r="T623" i="6"/>
  <c r="U623" i="6"/>
  <c r="V623" i="6"/>
  <c r="W623" i="6"/>
  <c r="X623" i="6"/>
  <c r="B624" i="6"/>
  <c r="C624" i="6"/>
  <c r="D624" i="6"/>
  <c r="E624" i="6"/>
  <c r="F624" i="6"/>
  <c r="G624" i="6"/>
  <c r="H624" i="6"/>
  <c r="J624" i="6"/>
  <c r="K624" i="6"/>
  <c r="L624" i="6"/>
  <c r="M624" i="6"/>
  <c r="N624" i="6"/>
  <c r="O624" i="6"/>
  <c r="P624" i="6"/>
  <c r="R624" i="6"/>
  <c r="S624" i="6"/>
  <c r="T624" i="6"/>
  <c r="U624" i="6"/>
  <c r="V624" i="6"/>
  <c r="W624" i="6"/>
  <c r="X624" i="6"/>
  <c r="B625" i="6"/>
  <c r="C625" i="6"/>
  <c r="D625" i="6"/>
  <c r="E625" i="6"/>
  <c r="F625" i="6"/>
  <c r="G625" i="6"/>
  <c r="H625" i="6"/>
  <c r="J625" i="6"/>
  <c r="K625" i="6"/>
  <c r="L625" i="6"/>
  <c r="M625" i="6"/>
  <c r="N625" i="6"/>
  <c r="O625" i="6"/>
  <c r="P625" i="6"/>
  <c r="R625" i="6"/>
  <c r="S625" i="6"/>
  <c r="T625" i="6"/>
  <c r="U625" i="6"/>
  <c r="V625" i="6"/>
  <c r="W625" i="6"/>
  <c r="X625" i="6"/>
  <c r="B626" i="6"/>
  <c r="C626" i="6"/>
  <c r="D626" i="6"/>
  <c r="E626" i="6"/>
  <c r="F626" i="6"/>
  <c r="G626" i="6"/>
  <c r="H626" i="6"/>
  <c r="J626" i="6"/>
  <c r="K626" i="6"/>
  <c r="L626" i="6"/>
  <c r="M626" i="6"/>
  <c r="N626" i="6"/>
  <c r="O626" i="6"/>
  <c r="P626" i="6"/>
  <c r="R626" i="6"/>
  <c r="S626" i="6"/>
  <c r="T626" i="6"/>
  <c r="U626" i="6"/>
  <c r="V626" i="6"/>
  <c r="W626" i="6"/>
  <c r="X626" i="6"/>
  <c r="B627" i="6"/>
  <c r="C627" i="6"/>
  <c r="D627" i="6"/>
  <c r="E627" i="6"/>
  <c r="F627" i="6"/>
  <c r="G627" i="6"/>
  <c r="H627" i="6"/>
  <c r="J627" i="6"/>
  <c r="K627" i="6"/>
  <c r="L627" i="6"/>
  <c r="M627" i="6"/>
  <c r="N627" i="6"/>
  <c r="O627" i="6"/>
  <c r="P627" i="6"/>
  <c r="R627" i="6"/>
  <c r="S627" i="6"/>
  <c r="T627" i="6"/>
  <c r="U627" i="6"/>
  <c r="V627" i="6"/>
  <c r="W627" i="6"/>
  <c r="X627" i="6"/>
  <c r="B628" i="6"/>
  <c r="C628" i="6"/>
  <c r="D628" i="6"/>
  <c r="E628" i="6"/>
  <c r="F628" i="6"/>
  <c r="G628" i="6"/>
  <c r="H628" i="6"/>
  <c r="J628" i="6"/>
  <c r="K628" i="6"/>
  <c r="L628" i="6"/>
  <c r="M628" i="6"/>
  <c r="N628" i="6"/>
  <c r="O628" i="6"/>
  <c r="P628" i="6"/>
  <c r="R628" i="6"/>
  <c r="S628" i="6"/>
  <c r="T628" i="6"/>
  <c r="U628" i="6"/>
  <c r="V628" i="6"/>
  <c r="W628" i="6"/>
  <c r="X628" i="6"/>
  <c r="B629" i="6"/>
  <c r="C629" i="6"/>
  <c r="D629" i="6"/>
  <c r="E629" i="6"/>
  <c r="F629" i="6"/>
  <c r="G629" i="6"/>
  <c r="H629" i="6"/>
  <c r="J629" i="6"/>
  <c r="K629" i="6"/>
  <c r="L629" i="6"/>
  <c r="M629" i="6"/>
  <c r="N629" i="6"/>
  <c r="O629" i="6"/>
  <c r="P629" i="6"/>
  <c r="R629" i="6"/>
  <c r="S629" i="6"/>
  <c r="T629" i="6"/>
  <c r="U629" i="6"/>
  <c r="V629" i="6"/>
  <c r="W629" i="6"/>
  <c r="X629" i="6"/>
  <c r="B630" i="6"/>
  <c r="C630" i="6"/>
  <c r="D630" i="6"/>
  <c r="E630" i="6"/>
  <c r="F630" i="6"/>
  <c r="G630" i="6"/>
  <c r="H630" i="6"/>
  <c r="J630" i="6"/>
  <c r="K630" i="6"/>
  <c r="L630" i="6"/>
  <c r="M630" i="6"/>
  <c r="N630" i="6"/>
  <c r="O630" i="6"/>
  <c r="P630" i="6"/>
  <c r="R630" i="6"/>
  <c r="S630" i="6"/>
  <c r="T630" i="6"/>
  <c r="U630" i="6"/>
  <c r="V630" i="6"/>
  <c r="W630" i="6"/>
  <c r="X630" i="6"/>
  <c r="B631" i="6"/>
  <c r="C631" i="6"/>
  <c r="D631" i="6"/>
  <c r="E631" i="6"/>
  <c r="F631" i="6"/>
  <c r="G631" i="6"/>
  <c r="H631" i="6"/>
  <c r="J631" i="6"/>
  <c r="K631" i="6"/>
  <c r="L631" i="6"/>
  <c r="M631" i="6"/>
  <c r="N631" i="6"/>
  <c r="O631" i="6"/>
  <c r="P631" i="6"/>
  <c r="R631" i="6"/>
  <c r="S631" i="6"/>
  <c r="T631" i="6"/>
  <c r="U631" i="6"/>
  <c r="V631" i="6"/>
  <c r="W631" i="6"/>
  <c r="X631" i="6"/>
  <c r="B632" i="6"/>
  <c r="C632" i="6"/>
  <c r="D632" i="6"/>
  <c r="E632" i="6"/>
  <c r="F632" i="6"/>
  <c r="G632" i="6"/>
  <c r="H632" i="6"/>
  <c r="J632" i="6"/>
  <c r="K632" i="6"/>
  <c r="L632" i="6"/>
  <c r="M632" i="6"/>
  <c r="N632" i="6"/>
  <c r="O632" i="6"/>
  <c r="P632" i="6"/>
  <c r="R632" i="6"/>
  <c r="S632" i="6"/>
  <c r="T632" i="6"/>
  <c r="U632" i="6"/>
  <c r="V632" i="6"/>
  <c r="W632" i="6"/>
  <c r="X632" i="6"/>
  <c r="B633" i="6"/>
  <c r="C633" i="6"/>
  <c r="D633" i="6"/>
  <c r="E633" i="6"/>
  <c r="F633" i="6"/>
  <c r="G633" i="6"/>
  <c r="H633" i="6"/>
  <c r="J633" i="6"/>
  <c r="K633" i="6"/>
  <c r="L633" i="6"/>
  <c r="M633" i="6"/>
  <c r="N633" i="6"/>
  <c r="O633" i="6"/>
  <c r="P633" i="6"/>
  <c r="R633" i="6"/>
  <c r="S633" i="6"/>
  <c r="T633" i="6"/>
  <c r="U633" i="6"/>
  <c r="V633" i="6"/>
  <c r="W633" i="6"/>
  <c r="X633" i="6"/>
  <c r="B634" i="6"/>
  <c r="C634" i="6"/>
  <c r="D634" i="6"/>
  <c r="E634" i="6"/>
  <c r="F634" i="6"/>
  <c r="G634" i="6"/>
  <c r="H634" i="6"/>
  <c r="J634" i="6"/>
  <c r="K634" i="6"/>
  <c r="L634" i="6"/>
  <c r="M634" i="6"/>
  <c r="N634" i="6"/>
  <c r="O634" i="6"/>
  <c r="P634" i="6"/>
  <c r="R634" i="6"/>
  <c r="S634" i="6"/>
  <c r="T634" i="6"/>
  <c r="U634" i="6"/>
  <c r="V634" i="6"/>
  <c r="W634" i="6"/>
  <c r="X634" i="6"/>
  <c r="Y576" i="6"/>
  <c r="Y575" i="6"/>
  <c r="Y574" i="6"/>
  <c r="Y573" i="6"/>
  <c r="Y572" i="6"/>
  <c r="Y571" i="6"/>
  <c r="Y570" i="6"/>
  <c r="Y569" i="6"/>
  <c r="Y568" i="6"/>
  <c r="Y567" i="6"/>
  <c r="Y566" i="6"/>
  <c r="Y565" i="6"/>
  <c r="Y564" i="6"/>
  <c r="Y563" i="6"/>
  <c r="Y562" i="6"/>
  <c r="Y561" i="6"/>
  <c r="Y560" i="6"/>
  <c r="Y559" i="6"/>
  <c r="Y558" i="6"/>
  <c r="Y557" i="6"/>
  <c r="Y556" i="6"/>
  <c r="Y555" i="6"/>
  <c r="Y554" i="6"/>
  <c r="Y553" i="6"/>
  <c r="Y552" i="6"/>
  <c r="Y551" i="6"/>
  <c r="Y550" i="6"/>
  <c r="Y549" i="6"/>
  <c r="Y548" i="6"/>
  <c r="Y547" i="6"/>
  <c r="Y546" i="6"/>
  <c r="Y545" i="6"/>
  <c r="Y544" i="6"/>
  <c r="Y543" i="6"/>
  <c r="Y542" i="6"/>
  <c r="Y541" i="6"/>
  <c r="Y540" i="6"/>
  <c r="Y539" i="6"/>
  <c r="Y538" i="6"/>
  <c r="Y537" i="6"/>
  <c r="Y536" i="6"/>
  <c r="Y535" i="6"/>
  <c r="Y534" i="6"/>
  <c r="Y533" i="6"/>
  <c r="Y532" i="6"/>
  <c r="Y531" i="6"/>
  <c r="Y530" i="6"/>
  <c r="Y529" i="6"/>
  <c r="Y528" i="6"/>
  <c r="Y527" i="6"/>
  <c r="Y526" i="6"/>
  <c r="Y525" i="6"/>
  <c r="Y524" i="6"/>
  <c r="Y523" i="6"/>
  <c r="Y522" i="6"/>
  <c r="Y521" i="6"/>
  <c r="Y520" i="6"/>
  <c r="Y519" i="6"/>
  <c r="Y518" i="6"/>
  <c r="Y517" i="6"/>
  <c r="Q576" i="6"/>
  <c r="Q575" i="6"/>
  <c r="Q574" i="6"/>
  <c r="Q573" i="6"/>
  <c r="Q572" i="6"/>
  <c r="Q571" i="6"/>
  <c r="Q570" i="6"/>
  <c r="Q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B495" i="6"/>
  <c r="C495" i="6"/>
  <c r="D495" i="6"/>
  <c r="E495" i="6"/>
  <c r="F495" i="6"/>
  <c r="G495" i="6"/>
  <c r="H495" i="6"/>
  <c r="J495" i="6"/>
  <c r="K495" i="6"/>
  <c r="L495" i="6"/>
  <c r="M495" i="6"/>
  <c r="N495" i="6"/>
  <c r="O495" i="6"/>
  <c r="P495" i="6"/>
  <c r="R495" i="6"/>
  <c r="S495" i="6"/>
  <c r="T495" i="6"/>
  <c r="U495" i="6"/>
  <c r="V495" i="6"/>
  <c r="W495" i="6"/>
  <c r="X495" i="6"/>
  <c r="B496" i="6"/>
  <c r="C496" i="6"/>
  <c r="D496" i="6"/>
  <c r="E496" i="6"/>
  <c r="F496" i="6"/>
  <c r="G496" i="6"/>
  <c r="H496" i="6"/>
  <c r="J496" i="6"/>
  <c r="K496" i="6"/>
  <c r="L496" i="6"/>
  <c r="M496" i="6"/>
  <c r="N496" i="6"/>
  <c r="O496" i="6"/>
  <c r="P496" i="6"/>
  <c r="R496" i="6"/>
  <c r="S496" i="6"/>
  <c r="T496" i="6"/>
  <c r="U496" i="6"/>
  <c r="V496" i="6"/>
  <c r="W496" i="6"/>
  <c r="X496" i="6"/>
  <c r="B497" i="6"/>
  <c r="C497" i="6"/>
  <c r="D497" i="6"/>
  <c r="E497" i="6"/>
  <c r="F497" i="6"/>
  <c r="G497" i="6"/>
  <c r="H497" i="6"/>
  <c r="J497" i="6"/>
  <c r="K497" i="6"/>
  <c r="L497" i="6"/>
  <c r="M497" i="6"/>
  <c r="N497" i="6"/>
  <c r="O497" i="6"/>
  <c r="P497" i="6"/>
  <c r="R497" i="6"/>
  <c r="S497" i="6"/>
  <c r="T497" i="6"/>
  <c r="U497" i="6"/>
  <c r="V497" i="6"/>
  <c r="W497" i="6"/>
  <c r="X497" i="6"/>
  <c r="B498" i="6"/>
  <c r="C498" i="6"/>
  <c r="D498" i="6"/>
  <c r="E498" i="6"/>
  <c r="F498" i="6"/>
  <c r="G498" i="6"/>
  <c r="H498" i="6"/>
  <c r="J498" i="6"/>
  <c r="K498" i="6"/>
  <c r="L498" i="6"/>
  <c r="M498" i="6"/>
  <c r="N498" i="6"/>
  <c r="O498" i="6"/>
  <c r="P498" i="6"/>
  <c r="R498" i="6"/>
  <c r="S498" i="6"/>
  <c r="T498" i="6"/>
  <c r="U498" i="6"/>
  <c r="V498" i="6"/>
  <c r="W498" i="6"/>
  <c r="X498" i="6"/>
  <c r="B499" i="6"/>
  <c r="C499" i="6"/>
  <c r="D499" i="6"/>
  <c r="E499" i="6"/>
  <c r="F499" i="6"/>
  <c r="G499" i="6"/>
  <c r="H499" i="6"/>
  <c r="J499" i="6"/>
  <c r="K499" i="6"/>
  <c r="L499" i="6"/>
  <c r="M499" i="6"/>
  <c r="N499" i="6"/>
  <c r="O499" i="6"/>
  <c r="P499" i="6"/>
  <c r="R499" i="6"/>
  <c r="S499" i="6"/>
  <c r="T499" i="6"/>
  <c r="U499" i="6"/>
  <c r="V499" i="6"/>
  <c r="W499" i="6"/>
  <c r="X499" i="6"/>
  <c r="AF499" i="6"/>
  <c r="B500" i="6"/>
  <c r="C500" i="6"/>
  <c r="D500" i="6"/>
  <c r="E500" i="6"/>
  <c r="F500" i="6"/>
  <c r="G500" i="6"/>
  <c r="H500" i="6"/>
  <c r="J500" i="6"/>
  <c r="K500" i="6"/>
  <c r="L500" i="6"/>
  <c r="M500" i="6"/>
  <c r="N500" i="6"/>
  <c r="O500" i="6"/>
  <c r="P500" i="6"/>
  <c r="R500" i="6"/>
  <c r="S500" i="6"/>
  <c r="T500" i="6"/>
  <c r="U500" i="6"/>
  <c r="V500" i="6"/>
  <c r="W500" i="6"/>
  <c r="X500" i="6"/>
  <c r="B501" i="6"/>
  <c r="C501" i="6"/>
  <c r="D501" i="6"/>
  <c r="E501" i="6"/>
  <c r="F501" i="6"/>
  <c r="G501" i="6"/>
  <c r="H501" i="6"/>
  <c r="J501" i="6"/>
  <c r="K501" i="6"/>
  <c r="L501" i="6"/>
  <c r="M501" i="6"/>
  <c r="N501" i="6"/>
  <c r="O501" i="6"/>
  <c r="P501" i="6"/>
  <c r="R501" i="6"/>
  <c r="S501" i="6"/>
  <c r="T501" i="6"/>
  <c r="U501" i="6"/>
  <c r="V501" i="6"/>
  <c r="W501" i="6"/>
  <c r="X501" i="6"/>
  <c r="B502" i="6"/>
  <c r="C502" i="6"/>
  <c r="D502" i="6"/>
  <c r="E502" i="6"/>
  <c r="F502" i="6"/>
  <c r="G502" i="6"/>
  <c r="H502" i="6"/>
  <c r="J502" i="6"/>
  <c r="K502" i="6"/>
  <c r="L502" i="6"/>
  <c r="M502" i="6"/>
  <c r="N502" i="6"/>
  <c r="O502" i="6"/>
  <c r="P502" i="6"/>
  <c r="R502" i="6"/>
  <c r="S502" i="6"/>
  <c r="T502" i="6"/>
  <c r="U502" i="6"/>
  <c r="V502" i="6"/>
  <c r="W502" i="6"/>
  <c r="X502" i="6"/>
  <c r="B503" i="6"/>
  <c r="C503" i="6"/>
  <c r="D503" i="6"/>
  <c r="E503" i="6"/>
  <c r="F503" i="6"/>
  <c r="G503" i="6"/>
  <c r="H503" i="6"/>
  <c r="J503" i="6"/>
  <c r="K503" i="6"/>
  <c r="L503" i="6"/>
  <c r="M503" i="6"/>
  <c r="N503" i="6"/>
  <c r="O503" i="6"/>
  <c r="P503" i="6"/>
  <c r="R503" i="6"/>
  <c r="S503" i="6"/>
  <c r="T503" i="6"/>
  <c r="U503" i="6"/>
  <c r="V503" i="6"/>
  <c r="W503" i="6"/>
  <c r="X503" i="6"/>
  <c r="B504" i="6"/>
  <c r="C504" i="6"/>
  <c r="D504" i="6"/>
  <c r="E504" i="6"/>
  <c r="F504" i="6"/>
  <c r="G504" i="6"/>
  <c r="H504" i="6"/>
  <c r="J504" i="6"/>
  <c r="K504" i="6"/>
  <c r="L504" i="6"/>
  <c r="M504" i="6"/>
  <c r="N504" i="6"/>
  <c r="O504" i="6"/>
  <c r="P504" i="6"/>
  <c r="R504" i="6"/>
  <c r="S504" i="6"/>
  <c r="T504" i="6"/>
  <c r="U504" i="6"/>
  <c r="V504" i="6"/>
  <c r="W504" i="6"/>
  <c r="X504" i="6"/>
  <c r="B505" i="6"/>
  <c r="C505" i="6"/>
  <c r="D505" i="6"/>
  <c r="E505" i="6"/>
  <c r="F505" i="6"/>
  <c r="G505" i="6"/>
  <c r="H505" i="6"/>
  <c r="J505" i="6"/>
  <c r="K505" i="6"/>
  <c r="L505" i="6"/>
  <c r="M505" i="6"/>
  <c r="N505" i="6"/>
  <c r="O505" i="6"/>
  <c r="P505" i="6"/>
  <c r="R505" i="6"/>
  <c r="S505" i="6"/>
  <c r="T505" i="6"/>
  <c r="U505" i="6"/>
  <c r="V505" i="6"/>
  <c r="W505" i="6"/>
  <c r="X505" i="6"/>
  <c r="B506" i="6"/>
  <c r="C506" i="6"/>
  <c r="D506" i="6"/>
  <c r="E506" i="6"/>
  <c r="F506" i="6"/>
  <c r="G506" i="6"/>
  <c r="H506" i="6"/>
  <c r="J506" i="6"/>
  <c r="K506" i="6"/>
  <c r="L506" i="6"/>
  <c r="M506" i="6"/>
  <c r="N506" i="6"/>
  <c r="O506" i="6"/>
  <c r="P506" i="6"/>
  <c r="R506" i="6"/>
  <c r="S506" i="6"/>
  <c r="T506" i="6"/>
  <c r="U506" i="6"/>
  <c r="V506" i="6"/>
  <c r="W506" i="6"/>
  <c r="X506" i="6"/>
  <c r="B507" i="6"/>
  <c r="C507" i="6"/>
  <c r="D507" i="6"/>
  <c r="E507" i="6"/>
  <c r="F507" i="6"/>
  <c r="G507" i="6"/>
  <c r="H507" i="6"/>
  <c r="J507" i="6"/>
  <c r="K507" i="6"/>
  <c r="L507" i="6"/>
  <c r="M507" i="6"/>
  <c r="N507" i="6"/>
  <c r="O507" i="6"/>
  <c r="P507" i="6"/>
  <c r="R507" i="6"/>
  <c r="S507" i="6"/>
  <c r="T507" i="6"/>
  <c r="U507" i="6"/>
  <c r="V507" i="6"/>
  <c r="W507" i="6"/>
  <c r="X507" i="6"/>
  <c r="Y449" i="6"/>
  <c r="Y448" i="6"/>
  <c r="Y447" i="6"/>
  <c r="Y446" i="6"/>
  <c r="Y445" i="6"/>
  <c r="Y444" i="6"/>
  <c r="Y443" i="6"/>
  <c r="Y442" i="6"/>
  <c r="Y441" i="6"/>
  <c r="Y440" i="6"/>
  <c r="Y439" i="6"/>
  <c r="Y438" i="6"/>
  <c r="Y437" i="6"/>
  <c r="Y436" i="6"/>
  <c r="Y435" i="6"/>
  <c r="Y434" i="6"/>
  <c r="Y433" i="6"/>
  <c r="Y432" i="6"/>
  <c r="Y431" i="6"/>
  <c r="Y430" i="6"/>
  <c r="Y429" i="6"/>
  <c r="Y428" i="6"/>
  <c r="Y427" i="6"/>
  <c r="Y426" i="6"/>
  <c r="Y425" i="6"/>
  <c r="Y424" i="6"/>
  <c r="Y423" i="6"/>
  <c r="Y422" i="6"/>
  <c r="Y421" i="6"/>
  <c r="Y420" i="6"/>
  <c r="Y419" i="6"/>
  <c r="Y418" i="6"/>
  <c r="Y417" i="6"/>
  <c r="Y416" i="6"/>
  <c r="Y415" i="6"/>
  <c r="Y414" i="6"/>
  <c r="Y413" i="6"/>
  <c r="Y412" i="6"/>
  <c r="Y411" i="6"/>
  <c r="Y410" i="6"/>
  <c r="Y409" i="6"/>
  <c r="Y408" i="6"/>
  <c r="Y407" i="6"/>
  <c r="Y406" i="6"/>
  <c r="Y405" i="6"/>
  <c r="Y404" i="6"/>
  <c r="Y403" i="6"/>
  <c r="Y402" i="6"/>
  <c r="Y401" i="6"/>
  <c r="Y400" i="6"/>
  <c r="Y399" i="6"/>
  <c r="Y398" i="6"/>
  <c r="Y397" i="6"/>
  <c r="Y396" i="6"/>
  <c r="Y395" i="6"/>
  <c r="Y394" i="6"/>
  <c r="Y393" i="6"/>
  <c r="Y392" i="6"/>
  <c r="Y391" i="6"/>
  <c r="Y39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B368" i="6"/>
  <c r="C368" i="6"/>
  <c r="D368" i="6"/>
  <c r="E368" i="6"/>
  <c r="F368" i="6"/>
  <c r="G368" i="6"/>
  <c r="H368" i="6"/>
  <c r="J368" i="6"/>
  <c r="K368" i="6"/>
  <c r="L368" i="6"/>
  <c r="M368" i="6"/>
  <c r="N368" i="6"/>
  <c r="O368" i="6"/>
  <c r="P368" i="6"/>
  <c r="R368" i="6"/>
  <c r="S368" i="6"/>
  <c r="T368" i="6"/>
  <c r="U368" i="6"/>
  <c r="V368" i="6"/>
  <c r="W368" i="6"/>
  <c r="X368" i="6"/>
  <c r="B369" i="6"/>
  <c r="C369" i="6"/>
  <c r="D369" i="6"/>
  <c r="E369" i="6"/>
  <c r="F369" i="6"/>
  <c r="G369" i="6"/>
  <c r="H369" i="6"/>
  <c r="J369" i="6"/>
  <c r="K369" i="6"/>
  <c r="L369" i="6"/>
  <c r="M369" i="6"/>
  <c r="N369" i="6"/>
  <c r="O369" i="6"/>
  <c r="P369" i="6"/>
  <c r="R369" i="6"/>
  <c r="S369" i="6"/>
  <c r="T369" i="6"/>
  <c r="U369" i="6"/>
  <c r="V369" i="6"/>
  <c r="W369" i="6"/>
  <c r="X369" i="6"/>
  <c r="B370" i="6"/>
  <c r="C370" i="6"/>
  <c r="D370" i="6"/>
  <c r="E370" i="6"/>
  <c r="F370" i="6"/>
  <c r="G370" i="6"/>
  <c r="H370" i="6"/>
  <c r="J370" i="6"/>
  <c r="K370" i="6"/>
  <c r="L370" i="6"/>
  <c r="M370" i="6"/>
  <c r="N370" i="6"/>
  <c r="O370" i="6"/>
  <c r="P370" i="6"/>
  <c r="R370" i="6"/>
  <c r="S370" i="6"/>
  <c r="T370" i="6"/>
  <c r="U370" i="6"/>
  <c r="V370" i="6"/>
  <c r="W370" i="6"/>
  <c r="X370" i="6"/>
  <c r="B371" i="6"/>
  <c r="C371" i="6"/>
  <c r="D371" i="6"/>
  <c r="E371" i="6"/>
  <c r="F371" i="6"/>
  <c r="G371" i="6"/>
  <c r="H371" i="6"/>
  <c r="J371" i="6"/>
  <c r="K371" i="6"/>
  <c r="L371" i="6"/>
  <c r="M371" i="6"/>
  <c r="N371" i="6"/>
  <c r="O371" i="6"/>
  <c r="P371" i="6"/>
  <c r="R371" i="6"/>
  <c r="S371" i="6"/>
  <c r="T371" i="6"/>
  <c r="U371" i="6"/>
  <c r="V371" i="6"/>
  <c r="W371" i="6"/>
  <c r="X371" i="6"/>
  <c r="B372" i="6"/>
  <c r="C372" i="6"/>
  <c r="D372" i="6"/>
  <c r="E372" i="6"/>
  <c r="F372" i="6"/>
  <c r="G372" i="6"/>
  <c r="H372" i="6"/>
  <c r="J372" i="6"/>
  <c r="K372" i="6"/>
  <c r="L372" i="6"/>
  <c r="M372" i="6"/>
  <c r="N372" i="6"/>
  <c r="O372" i="6"/>
  <c r="P372" i="6"/>
  <c r="R372" i="6"/>
  <c r="S372" i="6"/>
  <c r="T372" i="6"/>
  <c r="U372" i="6"/>
  <c r="V372" i="6"/>
  <c r="W372" i="6"/>
  <c r="X372" i="6"/>
  <c r="B373" i="6"/>
  <c r="C373" i="6"/>
  <c r="D373" i="6"/>
  <c r="E373" i="6"/>
  <c r="F373" i="6"/>
  <c r="G373" i="6"/>
  <c r="H373" i="6"/>
  <c r="J373" i="6"/>
  <c r="K373" i="6"/>
  <c r="L373" i="6"/>
  <c r="M373" i="6"/>
  <c r="N373" i="6"/>
  <c r="O373" i="6"/>
  <c r="P373" i="6"/>
  <c r="R373" i="6"/>
  <c r="S373" i="6"/>
  <c r="T373" i="6"/>
  <c r="U373" i="6"/>
  <c r="V373" i="6"/>
  <c r="W373" i="6"/>
  <c r="X373" i="6"/>
  <c r="B374" i="6"/>
  <c r="C374" i="6"/>
  <c r="D374" i="6"/>
  <c r="E374" i="6"/>
  <c r="F374" i="6"/>
  <c r="G374" i="6"/>
  <c r="H374" i="6"/>
  <c r="J374" i="6"/>
  <c r="K374" i="6"/>
  <c r="L374" i="6"/>
  <c r="M374" i="6"/>
  <c r="N374" i="6"/>
  <c r="O374" i="6"/>
  <c r="P374" i="6"/>
  <c r="R374" i="6"/>
  <c r="S374" i="6"/>
  <c r="T374" i="6"/>
  <c r="U374" i="6"/>
  <c r="V374" i="6"/>
  <c r="W374" i="6"/>
  <c r="X374" i="6"/>
  <c r="B375" i="6"/>
  <c r="C375" i="6"/>
  <c r="D375" i="6"/>
  <c r="E375" i="6"/>
  <c r="F375" i="6"/>
  <c r="G375" i="6"/>
  <c r="H375" i="6"/>
  <c r="J375" i="6"/>
  <c r="K375" i="6"/>
  <c r="L375" i="6"/>
  <c r="M375" i="6"/>
  <c r="N375" i="6"/>
  <c r="O375" i="6"/>
  <c r="P375" i="6"/>
  <c r="R375" i="6"/>
  <c r="S375" i="6"/>
  <c r="T375" i="6"/>
  <c r="U375" i="6"/>
  <c r="V375" i="6"/>
  <c r="W375" i="6"/>
  <c r="X375" i="6"/>
  <c r="B376" i="6"/>
  <c r="C376" i="6"/>
  <c r="D376" i="6"/>
  <c r="E376" i="6"/>
  <c r="F376" i="6"/>
  <c r="G376" i="6"/>
  <c r="H376" i="6"/>
  <c r="J376" i="6"/>
  <c r="K376" i="6"/>
  <c r="L376" i="6"/>
  <c r="M376" i="6"/>
  <c r="N376" i="6"/>
  <c r="O376" i="6"/>
  <c r="P376" i="6"/>
  <c r="R376" i="6"/>
  <c r="S376" i="6"/>
  <c r="T376" i="6"/>
  <c r="U376" i="6"/>
  <c r="V376" i="6"/>
  <c r="W376" i="6"/>
  <c r="X376" i="6"/>
  <c r="B377" i="6"/>
  <c r="C377" i="6"/>
  <c r="D377" i="6"/>
  <c r="E377" i="6"/>
  <c r="F377" i="6"/>
  <c r="G377" i="6"/>
  <c r="H377" i="6"/>
  <c r="J377" i="6"/>
  <c r="K377" i="6"/>
  <c r="L377" i="6"/>
  <c r="M377" i="6"/>
  <c r="N377" i="6"/>
  <c r="O377" i="6"/>
  <c r="P377" i="6"/>
  <c r="R377" i="6"/>
  <c r="S377" i="6"/>
  <c r="T377" i="6"/>
  <c r="U377" i="6"/>
  <c r="V377" i="6"/>
  <c r="W377" i="6"/>
  <c r="X377" i="6"/>
  <c r="B378" i="6"/>
  <c r="C378" i="6"/>
  <c r="D378" i="6"/>
  <c r="E378" i="6"/>
  <c r="F378" i="6"/>
  <c r="G378" i="6"/>
  <c r="H378" i="6"/>
  <c r="J378" i="6"/>
  <c r="K378" i="6"/>
  <c r="L378" i="6"/>
  <c r="M378" i="6"/>
  <c r="N378" i="6"/>
  <c r="O378" i="6"/>
  <c r="P378" i="6"/>
  <c r="R378" i="6"/>
  <c r="S378" i="6"/>
  <c r="T378" i="6"/>
  <c r="U378" i="6"/>
  <c r="V378" i="6"/>
  <c r="W378" i="6"/>
  <c r="X378" i="6"/>
  <c r="B379" i="6"/>
  <c r="C379" i="6"/>
  <c r="D379" i="6"/>
  <c r="E379" i="6"/>
  <c r="F379" i="6"/>
  <c r="G379" i="6"/>
  <c r="H379" i="6"/>
  <c r="J379" i="6"/>
  <c r="K379" i="6"/>
  <c r="L379" i="6"/>
  <c r="M379" i="6"/>
  <c r="N379" i="6"/>
  <c r="O379" i="6"/>
  <c r="P379" i="6"/>
  <c r="R379" i="6"/>
  <c r="S379" i="6"/>
  <c r="T379" i="6"/>
  <c r="U379" i="6"/>
  <c r="V379" i="6"/>
  <c r="W379" i="6"/>
  <c r="X379" i="6"/>
  <c r="B380" i="6"/>
  <c r="C380" i="6"/>
  <c r="D380" i="6"/>
  <c r="E380" i="6"/>
  <c r="F380" i="6"/>
  <c r="G380" i="6"/>
  <c r="H380" i="6"/>
  <c r="J380" i="6"/>
  <c r="K380" i="6"/>
  <c r="L380" i="6"/>
  <c r="M380" i="6"/>
  <c r="N380" i="6"/>
  <c r="O380" i="6"/>
  <c r="P380" i="6"/>
  <c r="R380" i="6"/>
  <c r="S380" i="6"/>
  <c r="T380" i="6"/>
  <c r="U380" i="6"/>
  <c r="V380" i="6"/>
  <c r="W380" i="6"/>
  <c r="X380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B241" i="6"/>
  <c r="C241" i="6"/>
  <c r="D241" i="6"/>
  <c r="E241" i="6"/>
  <c r="F241" i="6"/>
  <c r="G241" i="6"/>
  <c r="H241" i="6"/>
  <c r="J241" i="6"/>
  <c r="K241" i="6"/>
  <c r="L241" i="6"/>
  <c r="M241" i="6"/>
  <c r="N241" i="6"/>
  <c r="O241" i="6"/>
  <c r="P241" i="6"/>
  <c r="R241" i="6"/>
  <c r="S241" i="6"/>
  <c r="T241" i="6"/>
  <c r="U241" i="6"/>
  <c r="V241" i="6"/>
  <c r="W241" i="6"/>
  <c r="X241" i="6"/>
  <c r="B242" i="6"/>
  <c r="C242" i="6"/>
  <c r="D242" i="6"/>
  <c r="E242" i="6"/>
  <c r="F242" i="6"/>
  <c r="G242" i="6"/>
  <c r="H242" i="6"/>
  <c r="J242" i="6"/>
  <c r="K242" i="6"/>
  <c r="L242" i="6"/>
  <c r="M242" i="6"/>
  <c r="N242" i="6"/>
  <c r="O242" i="6"/>
  <c r="P242" i="6"/>
  <c r="R242" i="6"/>
  <c r="S242" i="6"/>
  <c r="T242" i="6"/>
  <c r="U242" i="6"/>
  <c r="V242" i="6"/>
  <c r="W242" i="6"/>
  <c r="X242" i="6"/>
  <c r="B243" i="6"/>
  <c r="C243" i="6"/>
  <c r="D243" i="6"/>
  <c r="E243" i="6"/>
  <c r="F243" i="6"/>
  <c r="G243" i="6"/>
  <c r="H243" i="6"/>
  <c r="J243" i="6"/>
  <c r="K243" i="6"/>
  <c r="L243" i="6"/>
  <c r="M243" i="6"/>
  <c r="N243" i="6"/>
  <c r="O243" i="6"/>
  <c r="P243" i="6"/>
  <c r="R243" i="6"/>
  <c r="S243" i="6"/>
  <c r="T243" i="6"/>
  <c r="U243" i="6"/>
  <c r="V243" i="6"/>
  <c r="W243" i="6"/>
  <c r="X243" i="6"/>
  <c r="B244" i="6"/>
  <c r="C244" i="6"/>
  <c r="D244" i="6"/>
  <c r="E244" i="6"/>
  <c r="F244" i="6"/>
  <c r="G244" i="6"/>
  <c r="H244" i="6"/>
  <c r="J244" i="6"/>
  <c r="K244" i="6"/>
  <c r="L244" i="6"/>
  <c r="M244" i="6"/>
  <c r="N244" i="6"/>
  <c r="O244" i="6"/>
  <c r="P244" i="6"/>
  <c r="R244" i="6"/>
  <c r="S244" i="6"/>
  <c r="T244" i="6"/>
  <c r="U244" i="6"/>
  <c r="V244" i="6"/>
  <c r="W244" i="6"/>
  <c r="X244" i="6"/>
  <c r="B245" i="6"/>
  <c r="C245" i="6"/>
  <c r="D245" i="6"/>
  <c r="E245" i="6"/>
  <c r="F245" i="6"/>
  <c r="G245" i="6"/>
  <c r="H245" i="6"/>
  <c r="J245" i="6"/>
  <c r="K245" i="6"/>
  <c r="L245" i="6"/>
  <c r="M245" i="6"/>
  <c r="N245" i="6"/>
  <c r="O245" i="6"/>
  <c r="P245" i="6"/>
  <c r="R245" i="6"/>
  <c r="S245" i="6"/>
  <c r="T245" i="6"/>
  <c r="U245" i="6"/>
  <c r="V245" i="6"/>
  <c r="W245" i="6"/>
  <c r="X245" i="6"/>
  <c r="B246" i="6"/>
  <c r="C246" i="6"/>
  <c r="D246" i="6"/>
  <c r="E246" i="6"/>
  <c r="F246" i="6"/>
  <c r="G246" i="6"/>
  <c r="H246" i="6"/>
  <c r="J246" i="6"/>
  <c r="K246" i="6"/>
  <c r="L246" i="6"/>
  <c r="M246" i="6"/>
  <c r="N246" i="6"/>
  <c r="O246" i="6"/>
  <c r="P246" i="6"/>
  <c r="R246" i="6"/>
  <c r="S246" i="6"/>
  <c r="T246" i="6"/>
  <c r="U246" i="6"/>
  <c r="V246" i="6"/>
  <c r="W246" i="6"/>
  <c r="X246" i="6"/>
  <c r="B247" i="6"/>
  <c r="C247" i="6"/>
  <c r="D247" i="6"/>
  <c r="E247" i="6"/>
  <c r="F247" i="6"/>
  <c r="G247" i="6"/>
  <c r="H247" i="6"/>
  <c r="J247" i="6"/>
  <c r="K247" i="6"/>
  <c r="L247" i="6"/>
  <c r="M247" i="6"/>
  <c r="N247" i="6"/>
  <c r="O247" i="6"/>
  <c r="P247" i="6"/>
  <c r="R247" i="6"/>
  <c r="S247" i="6"/>
  <c r="T247" i="6"/>
  <c r="U247" i="6"/>
  <c r="V247" i="6"/>
  <c r="W247" i="6"/>
  <c r="X247" i="6"/>
  <c r="B248" i="6"/>
  <c r="C248" i="6"/>
  <c r="D248" i="6"/>
  <c r="E248" i="6"/>
  <c r="F248" i="6"/>
  <c r="G248" i="6"/>
  <c r="H248" i="6"/>
  <c r="J248" i="6"/>
  <c r="K248" i="6"/>
  <c r="L248" i="6"/>
  <c r="M248" i="6"/>
  <c r="N248" i="6"/>
  <c r="O248" i="6"/>
  <c r="P248" i="6"/>
  <c r="R248" i="6"/>
  <c r="S248" i="6"/>
  <c r="T248" i="6"/>
  <c r="U248" i="6"/>
  <c r="V248" i="6"/>
  <c r="W248" i="6"/>
  <c r="X248" i="6"/>
  <c r="B249" i="6"/>
  <c r="C249" i="6"/>
  <c r="D249" i="6"/>
  <c r="E249" i="6"/>
  <c r="F249" i="6"/>
  <c r="G249" i="6"/>
  <c r="H249" i="6"/>
  <c r="J249" i="6"/>
  <c r="K249" i="6"/>
  <c r="L249" i="6"/>
  <c r="M249" i="6"/>
  <c r="N249" i="6"/>
  <c r="O249" i="6"/>
  <c r="P249" i="6"/>
  <c r="R249" i="6"/>
  <c r="S249" i="6"/>
  <c r="T249" i="6"/>
  <c r="U249" i="6"/>
  <c r="V249" i="6"/>
  <c r="W249" i="6"/>
  <c r="X249" i="6"/>
  <c r="B250" i="6"/>
  <c r="C250" i="6"/>
  <c r="D250" i="6"/>
  <c r="E250" i="6"/>
  <c r="F250" i="6"/>
  <c r="G250" i="6"/>
  <c r="H250" i="6"/>
  <c r="J250" i="6"/>
  <c r="K250" i="6"/>
  <c r="L250" i="6"/>
  <c r="M250" i="6"/>
  <c r="N250" i="6"/>
  <c r="O250" i="6"/>
  <c r="P250" i="6"/>
  <c r="R250" i="6"/>
  <c r="S250" i="6"/>
  <c r="T250" i="6"/>
  <c r="U250" i="6"/>
  <c r="V250" i="6"/>
  <c r="W250" i="6"/>
  <c r="X250" i="6"/>
  <c r="B251" i="6"/>
  <c r="C251" i="6"/>
  <c r="D251" i="6"/>
  <c r="E251" i="6"/>
  <c r="F251" i="6"/>
  <c r="G251" i="6"/>
  <c r="H251" i="6"/>
  <c r="J251" i="6"/>
  <c r="K251" i="6"/>
  <c r="L251" i="6"/>
  <c r="M251" i="6"/>
  <c r="N251" i="6"/>
  <c r="O251" i="6"/>
  <c r="P251" i="6"/>
  <c r="R251" i="6"/>
  <c r="S251" i="6"/>
  <c r="T251" i="6"/>
  <c r="U251" i="6"/>
  <c r="V251" i="6"/>
  <c r="W251" i="6"/>
  <c r="X251" i="6"/>
  <c r="B252" i="6"/>
  <c r="C252" i="6"/>
  <c r="D252" i="6"/>
  <c r="E252" i="6"/>
  <c r="F252" i="6"/>
  <c r="G252" i="6"/>
  <c r="H252" i="6"/>
  <c r="J252" i="6"/>
  <c r="K252" i="6"/>
  <c r="L252" i="6"/>
  <c r="M252" i="6"/>
  <c r="N252" i="6"/>
  <c r="O252" i="6"/>
  <c r="P252" i="6"/>
  <c r="R252" i="6"/>
  <c r="S252" i="6"/>
  <c r="T252" i="6"/>
  <c r="U252" i="6"/>
  <c r="V252" i="6"/>
  <c r="W252" i="6"/>
  <c r="X252" i="6"/>
  <c r="B253" i="6"/>
  <c r="C253" i="6"/>
  <c r="D253" i="6"/>
  <c r="E253" i="6"/>
  <c r="F253" i="6"/>
  <c r="G253" i="6"/>
  <c r="H253" i="6"/>
  <c r="J253" i="6"/>
  <c r="K253" i="6"/>
  <c r="L253" i="6"/>
  <c r="M253" i="6"/>
  <c r="N253" i="6"/>
  <c r="O253" i="6"/>
  <c r="P253" i="6"/>
  <c r="R253" i="6"/>
  <c r="S253" i="6"/>
  <c r="T253" i="6"/>
  <c r="U253" i="6"/>
  <c r="V253" i="6"/>
  <c r="W253" i="6"/>
  <c r="X253" i="6"/>
  <c r="Y195" i="6"/>
  <c r="Y194" i="6"/>
  <c r="Y193" i="6"/>
  <c r="Y192" i="6"/>
  <c r="Y191" i="6"/>
  <c r="Y190" i="6"/>
  <c r="Y189" i="6"/>
  <c r="Y188" i="6"/>
  <c r="Y187" i="6"/>
  <c r="Y186" i="6"/>
  <c r="Y185" i="6"/>
  <c r="Y184" i="6"/>
  <c r="Y183" i="6"/>
  <c r="Y182" i="6"/>
  <c r="Y181" i="6"/>
  <c r="Y180" i="6"/>
  <c r="Y179" i="6"/>
  <c r="Y178" i="6"/>
  <c r="Y177" i="6"/>
  <c r="Y176" i="6"/>
  <c r="Y175" i="6"/>
  <c r="Y174" i="6"/>
  <c r="Y173" i="6"/>
  <c r="Y172" i="6"/>
  <c r="Y171" i="6"/>
  <c r="Y170" i="6"/>
  <c r="Y169" i="6"/>
  <c r="Y168" i="6"/>
  <c r="Y167" i="6"/>
  <c r="Y166" i="6"/>
  <c r="Y165" i="6"/>
  <c r="Y164" i="6"/>
  <c r="Y163" i="6"/>
  <c r="Y162" i="6"/>
  <c r="Y161" i="6"/>
  <c r="Y160" i="6"/>
  <c r="Y159" i="6"/>
  <c r="Y158" i="6"/>
  <c r="Y157" i="6"/>
  <c r="Y156" i="6"/>
  <c r="Y155" i="6"/>
  <c r="Y154" i="6"/>
  <c r="Y153" i="6"/>
  <c r="Y152" i="6"/>
  <c r="Y151" i="6"/>
  <c r="Y150" i="6"/>
  <c r="Y149" i="6"/>
  <c r="Y148" i="6"/>
  <c r="Y147" i="6"/>
  <c r="Y146" i="6"/>
  <c r="Y145" i="6"/>
  <c r="Y144" i="6"/>
  <c r="Y143" i="6"/>
  <c r="Y142" i="6"/>
  <c r="Y141" i="6"/>
  <c r="Y140" i="6"/>
  <c r="Y139" i="6"/>
  <c r="Y138" i="6"/>
  <c r="Y137" i="6"/>
  <c r="Y13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B114" i="6"/>
  <c r="C114" i="6"/>
  <c r="D114" i="6"/>
  <c r="E114" i="6"/>
  <c r="F114" i="6"/>
  <c r="G114" i="6"/>
  <c r="H114" i="6"/>
  <c r="J114" i="6"/>
  <c r="K114" i="6"/>
  <c r="L114" i="6"/>
  <c r="M114" i="6"/>
  <c r="N114" i="6"/>
  <c r="O114" i="6"/>
  <c r="P114" i="6"/>
  <c r="R114" i="6"/>
  <c r="S114" i="6"/>
  <c r="T114" i="6"/>
  <c r="U114" i="6"/>
  <c r="V114" i="6"/>
  <c r="W114" i="6"/>
  <c r="X114" i="6"/>
  <c r="B115" i="6"/>
  <c r="C115" i="6"/>
  <c r="D115" i="6"/>
  <c r="E115" i="6"/>
  <c r="F115" i="6"/>
  <c r="G115" i="6"/>
  <c r="H115" i="6"/>
  <c r="J115" i="6"/>
  <c r="K115" i="6"/>
  <c r="L115" i="6"/>
  <c r="M115" i="6"/>
  <c r="N115" i="6"/>
  <c r="O115" i="6"/>
  <c r="P115" i="6"/>
  <c r="R115" i="6"/>
  <c r="S115" i="6"/>
  <c r="T115" i="6"/>
  <c r="U115" i="6"/>
  <c r="V115" i="6"/>
  <c r="W115" i="6"/>
  <c r="X115" i="6"/>
  <c r="B116" i="6"/>
  <c r="C116" i="6"/>
  <c r="D116" i="6"/>
  <c r="E116" i="6"/>
  <c r="F116" i="6"/>
  <c r="G116" i="6"/>
  <c r="H116" i="6"/>
  <c r="J116" i="6"/>
  <c r="K116" i="6"/>
  <c r="L116" i="6"/>
  <c r="M116" i="6"/>
  <c r="N116" i="6"/>
  <c r="O116" i="6"/>
  <c r="P116" i="6"/>
  <c r="R116" i="6"/>
  <c r="S116" i="6"/>
  <c r="T116" i="6"/>
  <c r="U116" i="6"/>
  <c r="V116" i="6"/>
  <c r="W116" i="6"/>
  <c r="X116" i="6"/>
  <c r="B117" i="6"/>
  <c r="C117" i="6"/>
  <c r="D117" i="6"/>
  <c r="E117" i="6"/>
  <c r="F117" i="6"/>
  <c r="G117" i="6"/>
  <c r="H117" i="6"/>
  <c r="J117" i="6"/>
  <c r="K117" i="6"/>
  <c r="L117" i="6"/>
  <c r="M117" i="6"/>
  <c r="N117" i="6"/>
  <c r="O117" i="6"/>
  <c r="P117" i="6"/>
  <c r="R117" i="6"/>
  <c r="S117" i="6"/>
  <c r="T117" i="6"/>
  <c r="U117" i="6"/>
  <c r="V117" i="6"/>
  <c r="W117" i="6"/>
  <c r="X117" i="6"/>
  <c r="B118" i="6"/>
  <c r="C118" i="6"/>
  <c r="D118" i="6"/>
  <c r="E118" i="6"/>
  <c r="F118" i="6"/>
  <c r="G118" i="6"/>
  <c r="H118" i="6"/>
  <c r="J118" i="6"/>
  <c r="K118" i="6"/>
  <c r="L118" i="6"/>
  <c r="M118" i="6"/>
  <c r="N118" i="6"/>
  <c r="O118" i="6"/>
  <c r="P118" i="6"/>
  <c r="R118" i="6"/>
  <c r="S118" i="6"/>
  <c r="T118" i="6"/>
  <c r="U118" i="6"/>
  <c r="V118" i="6"/>
  <c r="W118" i="6"/>
  <c r="X118" i="6"/>
  <c r="B119" i="6"/>
  <c r="C119" i="6"/>
  <c r="D119" i="6"/>
  <c r="E119" i="6"/>
  <c r="F119" i="6"/>
  <c r="G119" i="6"/>
  <c r="H119" i="6"/>
  <c r="J119" i="6"/>
  <c r="K119" i="6"/>
  <c r="L119" i="6"/>
  <c r="M119" i="6"/>
  <c r="N119" i="6"/>
  <c r="O119" i="6"/>
  <c r="P119" i="6"/>
  <c r="R119" i="6"/>
  <c r="S119" i="6"/>
  <c r="T119" i="6"/>
  <c r="U119" i="6"/>
  <c r="V119" i="6"/>
  <c r="W119" i="6"/>
  <c r="X119" i="6"/>
  <c r="B120" i="6"/>
  <c r="C120" i="6"/>
  <c r="D120" i="6"/>
  <c r="E120" i="6"/>
  <c r="F120" i="6"/>
  <c r="G120" i="6"/>
  <c r="H120" i="6"/>
  <c r="J120" i="6"/>
  <c r="K120" i="6"/>
  <c r="L120" i="6"/>
  <c r="M120" i="6"/>
  <c r="N120" i="6"/>
  <c r="O120" i="6"/>
  <c r="P120" i="6"/>
  <c r="R120" i="6"/>
  <c r="S120" i="6"/>
  <c r="T120" i="6"/>
  <c r="U120" i="6"/>
  <c r="V120" i="6"/>
  <c r="W120" i="6"/>
  <c r="X120" i="6"/>
  <c r="B121" i="6"/>
  <c r="C121" i="6"/>
  <c r="D121" i="6"/>
  <c r="E121" i="6"/>
  <c r="F121" i="6"/>
  <c r="G121" i="6"/>
  <c r="H121" i="6"/>
  <c r="J121" i="6"/>
  <c r="K121" i="6"/>
  <c r="L121" i="6"/>
  <c r="M121" i="6"/>
  <c r="N121" i="6"/>
  <c r="O121" i="6"/>
  <c r="P121" i="6"/>
  <c r="R121" i="6"/>
  <c r="S121" i="6"/>
  <c r="T121" i="6"/>
  <c r="U121" i="6"/>
  <c r="V121" i="6"/>
  <c r="W121" i="6"/>
  <c r="X121" i="6"/>
  <c r="B122" i="6"/>
  <c r="C122" i="6"/>
  <c r="D122" i="6"/>
  <c r="E122" i="6"/>
  <c r="F122" i="6"/>
  <c r="G122" i="6"/>
  <c r="H122" i="6"/>
  <c r="J122" i="6"/>
  <c r="K122" i="6"/>
  <c r="L122" i="6"/>
  <c r="M122" i="6"/>
  <c r="N122" i="6"/>
  <c r="O122" i="6"/>
  <c r="P122" i="6"/>
  <c r="R122" i="6"/>
  <c r="S122" i="6"/>
  <c r="T122" i="6"/>
  <c r="U122" i="6"/>
  <c r="V122" i="6"/>
  <c r="W122" i="6"/>
  <c r="X122" i="6"/>
  <c r="B123" i="6"/>
  <c r="C123" i="6"/>
  <c r="D123" i="6"/>
  <c r="E123" i="6"/>
  <c r="F123" i="6"/>
  <c r="G123" i="6"/>
  <c r="H123" i="6"/>
  <c r="J123" i="6"/>
  <c r="K123" i="6"/>
  <c r="L123" i="6"/>
  <c r="M123" i="6"/>
  <c r="N123" i="6"/>
  <c r="O123" i="6"/>
  <c r="P123" i="6"/>
  <c r="R123" i="6"/>
  <c r="S123" i="6"/>
  <c r="T123" i="6"/>
  <c r="U123" i="6"/>
  <c r="V123" i="6"/>
  <c r="W123" i="6"/>
  <c r="X123" i="6"/>
  <c r="B124" i="6"/>
  <c r="C124" i="6"/>
  <c r="D124" i="6"/>
  <c r="E124" i="6"/>
  <c r="F124" i="6"/>
  <c r="G124" i="6"/>
  <c r="H124" i="6"/>
  <c r="J124" i="6"/>
  <c r="K124" i="6"/>
  <c r="L124" i="6"/>
  <c r="M124" i="6"/>
  <c r="N124" i="6"/>
  <c r="O124" i="6"/>
  <c r="P124" i="6"/>
  <c r="R124" i="6"/>
  <c r="S124" i="6"/>
  <c r="T124" i="6"/>
  <c r="U124" i="6"/>
  <c r="V124" i="6"/>
  <c r="W124" i="6"/>
  <c r="X124" i="6"/>
  <c r="B125" i="6"/>
  <c r="C125" i="6"/>
  <c r="D125" i="6"/>
  <c r="E125" i="6"/>
  <c r="F125" i="6"/>
  <c r="G125" i="6"/>
  <c r="H125" i="6"/>
  <c r="J125" i="6"/>
  <c r="K125" i="6"/>
  <c r="L125" i="6"/>
  <c r="M125" i="6"/>
  <c r="N125" i="6"/>
  <c r="O125" i="6"/>
  <c r="P125" i="6"/>
  <c r="R125" i="6"/>
  <c r="S125" i="6"/>
  <c r="T125" i="6"/>
  <c r="U125" i="6"/>
  <c r="V125" i="6"/>
  <c r="W125" i="6"/>
  <c r="X125" i="6"/>
  <c r="B126" i="6"/>
  <c r="C126" i="6"/>
  <c r="D126" i="6"/>
  <c r="E126" i="6"/>
  <c r="F126" i="6"/>
  <c r="G126" i="6"/>
  <c r="H126" i="6"/>
  <c r="J126" i="6"/>
  <c r="K126" i="6"/>
  <c r="L126" i="6"/>
  <c r="M126" i="6"/>
  <c r="N126" i="6"/>
  <c r="O126" i="6"/>
  <c r="P126" i="6"/>
  <c r="R126" i="6"/>
  <c r="S126" i="6"/>
  <c r="T126" i="6"/>
  <c r="U126" i="6"/>
  <c r="V126" i="6"/>
  <c r="W126" i="6"/>
  <c r="X126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AM247" i="6" l="1"/>
  <c r="AL121" i="6"/>
  <c r="AC377" i="6"/>
  <c r="AP184" i="6"/>
  <c r="AL118" i="6"/>
  <c r="AI378" i="6"/>
  <c r="AP322" i="6"/>
  <c r="AH445" i="6"/>
  <c r="AO380" i="6"/>
  <c r="AH441" i="6"/>
  <c r="AM124" i="6"/>
  <c r="AH449" i="6"/>
  <c r="AP58" i="6"/>
  <c r="AM121" i="6"/>
  <c r="AH194" i="6"/>
  <c r="AP446" i="6"/>
  <c r="AP444" i="6"/>
  <c r="AL376" i="6"/>
  <c r="AG249" i="6"/>
  <c r="AL126" i="6"/>
  <c r="AK123" i="6"/>
  <c r="AH195" i="6"/>
  <c r="AA253" i="6"/>
  <c r="AG248" i="6"/>
  <c r="AO126" i="6"/>
  <c r="AP61" i="6"/>
  <c r="AJ121" i="6"/>
  <c r="AM120" i="6"/>
  <c r="AO118" i="6"/>
  <c r="AH193" i="6"/>
  <c r="AE252" i="6"/>
  <c r="AO125" i="6"/>
  <c r="AO122" i="6"/>
  <c r="AH190" i="6"/>
  <c r="AA252" i="6"/>
  <c r="AG247" i="6"/>
  <c r="AP60" i="6"/>
  <c r="AP64" i="6"/>
  <c r="AJ125" i="6"/>
  <c r="AI122" i="6"/>
  <c r="AI119" i="6"/>
  <c r="AA251" i="6"/>
  <c r="AP440" i="6"/>
  <c r="AP448" i="6"/>
  <c r="AP438" i="6"/>
  <c r="AN379" i="6"/>
  <c r="AK375" i="6"/>
  <c r="AB124" i="6"/>
  <c r="AP317" i="6"/>
  <c r="AM378" i="6"/>
  <c r="AJ374" i="6"/>
  <c r="AH68" i="6"/>
  <c r="AL377" i="6"/>
  <c r="AI373" i="6"/>
  <c r="AH62" i="6"/>
  <c r="AD125" i="6"/>
  <c r="AC122" i="6"/>
  <c r="AB119" i="6"/>
  <c r="AE119" i="6"/>
  <c r="AP189" i="6"/>
  <c r="AH57" i="6"/>
  <c r="AF126" i="6"/>
  <c r="AD120" i="6"/>
  <c r="AG124" i="6"/>
  <c r="AF121" i="6"/>
  <c r="AF118" i="6"/>
  <c r="AA124" i="6"/>
  <c r="AA126" i="6"/>
  <c r="AE120" i="6"/>
  <c r="AE122" i="6"/>
  <c r="AN122" i="6"/>
  <c r="AN124" i="6"/>
  <c r="AJ118" i="6"/>
  <c r="AJ120" i="6"/>
  <c r="AF247" i="6"/>
  <c r="AF248" i="6"/>
  <c r="AA247" i="6"/>
  <c r="AA246" i="6"/>
  <c r="AH66" i="6"/>
  <c r="AP62" i="6"/>
  <c r="AB125" i="6"/>
  <c r="AG122" i="6"/>
  <c r="AO120" i="6"/>
  <c r="AM119" i="6"/>
  <c r="AK118" i="6"/>
  <c r="AF252" i="6"/>
  <c r="AE250" i="6"/>
  <c r="AD248" i="6"/>
  <c r="AC246" i="6"/>
  <c r="AL380" i="6"/>
  <c r="AJ378" i="6"/>
  <c r="AI376" i="6"/>
  <c r="AN373" i="6"/>
  <c r="AL504" i="6"/>
  <c r="AH67" i="6"/>
  <c r="AG125" i="6"/>
  <c r="AC125" i="6"/>
  <c r="AH63" i="6"/>
  <c r="AG121" i="6"/>
  <c r="AC121" i="6"/>
  <c r="AH59" i="6"/>
  <c r="AP67" i="6"/>
  <c r="AP63" i="6"/>
  <c r="AL123" i="6"/>
  <c r="AP59" i="6"/>
  <c r="AL119" i="6"/>
  <c r="AH192" i="6"/>
  <c r="AD251" i="6"/>
  <c r="AG250" i="6"/>
  <c r="AC250" i="6"/>
  <c r="AF249" i="6"/>
  <c r="AB249" i="6"/>
  <c r="AH188" i="6"/>
  <c r="AE248" i="6"/>
  <c r="AA248" i="6"/>
  <c r="AH184" i="6"/>
  <c r="AP320" i="6"/>
  <c r="AN380" i="6"/>
  <c r="AP319" i="6"/>
  <c r="AJ380" i="6"/>
  <c r="AM379" i="6"/>
  <c r="AI379" i="6"/>
  <c r="AL378" i="6"/>
  <c r="AO377" i="6"/>
  <c r="AK377" i="6"/>
  <c r="AP316" i="6"/>
  <c r="AN376" i="6"/>
  <c r="AJ376" i="6"/>
  <c r="AP315" i="6"/>
  <c r="AM375" i="6"/>
  <c r="AI375" i="6"/>
  <c r="AL374" i="6"/>
  <c r="AO373" i="6"/>
  <c r="AK373" i="6"/>
  <c r="AP312" i="6"/>
  <c r="AN372" i="6"/>
  <c r="AJ372" i="6"/>
  <c r="AP311" i="6"/>
  <c r="AH447" i="6"/>
  <c r="AH446" i="6"/>
  <c r="AH443" i="6"/>
  <c r="AH442" i="6"/>
  <c r="AH439" i="6"/>
  <c r="AH438" i="6"/>
  <c r="AP447" i="6"/>
  <c r="AP443" i="6"/>
  <c r="AP439" i="6"/>
  <c r="AA120" i="6"/>
  <c r="AA122" i="6"/>
  <c r="AN118" i="6"/>
  <c r="AN120" i="6"/>
  <c r="AD252" i="6"/>
  <c r="AD253" i="6"/>
  <c r="AC251" i="6"/>
  <c r="AC252" i="6"/>
  <c r="AC253" i="6"/>
  <c r="AE247" i="6"/>
  <c r="AE246" i="6"/>
  <c r="AP442" i="6"/>
  <c r="AH61" i="6"/>
  <c r="AN125" i="6"/>
  <c r="AL124" i="6"/>
  <c r="AO123" i="6"/>
  <c r="AM122" i="6"/>
  <c r="AK121" i="6"/>
  <c r="AI120" i="6"/>
  <c r="AD118" i="6"/>
  <c r="AH189" i="6"/>
  <c r="AF251" i="6"/>
  <c r="AD249" i="6"/>
  <c r="AD247" i="6"/>
  <c r="AB245" i="6"/>
  <c r="AP314" i="6"/>
  <c r="AK379" i="6"/>
  <c r="AI377" i="6"/>
  <c r="AO374" i="6"/>
  <c r="AM372" i="6"/>
  <c r="AH440" i="6"/>
  <c r="AH65" i="6"/>
  <c r="AH60" i="6"/>
  <c r="AP66" i="6"/>
  <c r="AI126" i="6"/>
  <c r="AM125" i="6"/>
  <c r="AF125" i="6"/>
  <c r="AA125" i="6"/>
  <c r="AK124" i="6"/>
  <c r="AD124" i="6"/>
  <c r="AN123" i="6"/>
  <c r="AI123" i="6"/>
  <c r="AB123" i="6"/>
  <c r="AL122" i="6"/>
  <c r="AF122" i="6"/>
  <c r="AO121" i="6"/>
  <c r="AD121" i="6"/>
  <c r="AG120" i="6"/>
  <c r="AB120" i="6"/>
  <c r="AK119" i="6"/>
  <c r="AC118" i="6"/>
  <c r="AH187" i="6"/>
  <c r="AE251" i="6"/>
  <c r="AC249" i="6"/>
  <c r="AC248" i="6"/>
  <c r="AA245" i="6"/>
  <c r="AP321" i="6"/>
  <c r="AP313" i="6"/>
  <c r="AK380" i="6"/>
  <c r="AJ379" i="6"/>
  <c r="AO375" i="6"/>
  <c r="AN374" i="6"/>
  <c r="AM373" i="6"/>
  <c r="AL372" i="6"/>
  <c r="AE124" i="6"/>
  <c r="AE126" i="6"/>
  <c r="AJ122" i="6"/>
  <c r="AJ124" i="6"/>
  <c r="AG251" i="6"/>
  <c r="AG252" i="6"/>
  <c r="AG253" i="6"/>
  <c r="AB247" i="6"/>
  <c r="AB248" i="6"/>
  <c r="AD246" i="6"/>
  <c r="AD245" i="6"/>
  <c r="AP68" i="6"/>
  <c r="AI125" i="6"/>
  <c r="AD123" i="6"/>
  <c r="AB122" i="6"/>
  <c r="AE121" i="6"/>
  <c r="AC120" i="6"/>
  <c r="AA119" i="6"/>
  <c r="AH64" i="6"/>
  <c r="AH58" i="6"/>
  <c r="AP65" i="6"/>
  <c r="AK125" i="6"/>
  <c r="AE125" i="6"/>
  <c r="AC124" i="6"/>
  <c r="AF123" i="6"/>
  <c r="AA123" i="6"/>
  <c r="AN121" i="6"/>
  <c r="AL120" i="6"/>
  <c r="AJ119" i="6"/>
  <c r="AG118" i="6"/>
  <c r="AH191" i="6"/>
  <c r="AH186" i="6"/>
  <c r="AB252" i="6"/>
  <c r="AB251" i="6"/>
  <c r="AA250" i="6"/>
  <c r="AF245" i="6"/>
  <c r="AP318" i="6"/>
  <c r="AO379" i="6"/>
  <c r="AN378" i="6"/>
  <c r="AM377" i="6"/>
  <c r="AK374" i="6"/>
  <c r="AJ373" i="6"/>
  <c r="AI372" i="6"/>
  <c r="AD499" i="6"/>
  <c r="AO499" i="6"/>
  <c r="AK499" i="6"/>
  <c r="AG507" i="6"/>
  <c r="AC507" i="6"/>
  <c r="AF506" i="6"/>
  <c r="AB506" i="6"/>
  <c r="AB507" i="6"/>
  <c r="AE507" i="6"/>
  <c r="AE505" i="6"/>
  <c r="AE506" i="6"/>
  <c r="AA507" i="6"/>
  <c r="AA505" i="6"/>
  <c r="AA506" i="6"/>
  <c r="AD506" i="6"/>
  <c r="AD504" i="6"/>
  <c r="AD507" i="6"/>
  <c r="AD505" i="6"/>
  <c r="AG505" i="6"/>
  <c r="AG503" i="6"/>
  <c r="AG506" i="6"/>
  <c r="AG504" i="6"/>
  <c r="AC505" i="6"/>
  <c r="AC503" i="6"/>
  <c r="AC506" i="6"/>
  <c r="AC504" i="6"/>
  <c r="AF504" i="6"/>
  <c r="AF502" i="6"/>
  <c r="AF505" i="6"/>
  <c r="AF503" i="6"/>
  <c r="AB504" i="6"/>
  <c r="AB502" i="6"/>
  <c r="AB505" i="6"/>
  <c r="AB503" i="6"/>
  <c r="AE503" i="6"/>
  <c r="AE501" i="6"/>
  <c r="AE504" i="6"/>
  <c r="AE502" i="6"/>
  <c r="AA503" i="6"/>
  <c r="AA501" i="6"/>
  <c r="AA504" i="6"/>
  <c r="AD502" i="6"/>
  <c r="AD500" i="6"/>
  <c r="AD503" i="6"/>
  <c r="AG501" i="6"/>
  <c r="AG499" i="6"/>
  <c r="AG502" i="6"/>
  <c r="AG500" i="6"/>
  <c r="AC501" i="6"/>
  <c r="AC499" i="6"/>
  <c r="AC502" i="6"/>
  <c r="AF500" i="6"/>
  <c r="AF501" i="6"/>
  <c r="AB500" i="6"/>
  <c r="AB501" i="6"/>
  <c r="AB499" i="6"/>
  <c r="AE499" i="6"/>
  <c r="AE500" i="6"/>
  <c r="AA499" i="6"/>
  <c r="AA500" i="6"/>
  <c r="AN507" i="6"/>
  <c r="AJ507" i="6"/>
  <c r="AM506" i="6"/>
  <c r="AM507" i="6"/>
  <c r="AI506" i="6"/>
  <c r="AI507" i="6"/>
  <c r="AL505" i="6"/>
  <c r="AL507" i="6"/>
  <c r="AL506" i="6"/>
  <c r="AO504" i="6"/>
  <c r="AO506" i="6"/>
  <c r="AO505" i="6"/>
  <c r="AO507" i="6"/>
  <c r="AK504" i="6"/>
  <c r="AK506" i="6"/>
  <c r="AK505" i="6"/>
  <c r="AK507" i="6"/>
  <c r="AN503" i="6"/>
  <c r="AN505" i="6"/>
  <c r="AN504" i="6"/>
  <c r="AN506" i="6"/>
  <c r="AJ503" i="6"/>
  <c r="AJ505" i="6"/>
  <c r="AJ504" i="6"/>
  <c r="AM502" i="6"/>
  <c r="AM504" i="6"/>
  <c r="AM503" i="6"/>
  <c r="AI502" i="6"/>
  <c r="AI504" i="6"/>
  <c r="AI503" i="6"/>
  <c r="AI505" i="6"/>
  <c r="AL501" i="6"/>
  <c r="AL503" i="6"/>
  <c r="AL502" i="6"/>
  <c r="AO500" i="6"/>
  <c r="AO502" i="6"/>
  <c r="AO501" i="6"/>
  <c r="AK500" i="6"/>
  <c r="AK502" i="6"/>
  <c r="AK501" i="6"/>
  <c r="AK503" i="6"/>
  <c r="AN499" i="6"/>
  <c r="AN501" i="6"/>
  <c r="AN500" i="6"/>
  <c r="AN502" i="6"/>
  <c r="AJ499" i="6"/>
  <c r="AJ501" i="6"/>
  <c r="AJ500" i="6"/>
  <c r="AJ502" i="6"/>
  <c r="AM500" i="6"/>
  <c r="AM499" i="6"/>
  <c r="AM501" i="6"/>
  <c r="AI500" i="6"/>
  <c r="AI499" i="6"/>
  <c r="AI501" i="6"/>
  <c r="AL499" i="6"/>
  <c r="AL500" i="6"/>
  <c r="AA502" i="6"/>
  <c r="AC500" i="6"/>
  <c r="AD576" i="6"/>
  <c r="AG575" i="6"/>
  <c r="AC575" i="6"/>
  <c r="AF574" i="6"/>
  <c r="AB574" i="6"/>
  <c r="AE573" i="6"/>
  <c r="AA573" i="6"/>
  <c r="AD572" i="6"/>
  <c r="AG571" i="6"/>
  <c r="AC571" i="6"/>
  <c r="AF570" i="6"/>
  <c r="AB570" i="6"/>
  <c r="AE569" i="6"/>
  <c r="AA569" i="6"/>
  <c r="AD568" i="6"/>
  <c r="AG567" i="6"/>
  <c r="AC567" i="6"/>
  <c r="AF566" i="6"/>
  <c r="AB566" i="6"/>
  <c r="AE565" i="6"/>
  <c r="AA565" i="6"/>
  <c r="AD564" i="6"/>
  <c r="AE576" i="6"/>
  <c r="AA576" i="6"/>
  <c r="AD575" i="6"/>
  <c r="AG574" i="6"/>
  <c r="AC574" i="6"/>
  <c r="AF573" i="6"/>
  <c r="AB573" i="6"/>
  <c r="AE572" i="6"/>
  <c r="AA572" i="6"/>
  <c r="AD571" i="6"/>
  <c r="AG570" i="6"/>
  <c r="AC570" i="6"/>
  <c r="AF569" i="6"/>
  <c r="AB569" i="6"/>
  <c r="AE568" i="6"/>
  <c r="AA568" i="6"/>
  <c r="AD567" i="6"/>
  <c r="AG566" i="6"/>
  <c r="AC566" i="6"/>
  <c r="AF565" i="6"/>
  <c r="AB565" i="6"/>
  <c r="AE564" i="6"/>
  <c r="AA564" i="6"/>
  <c r="Q634" i="6"/>
  <c r="AO245" i="6"/>
  <c r="AK245" i="6"/>
  <c r="AE372" i="6"/>
  <c r="I504" i="6"/>
  <c r="I750" i="6"/>
  <c r="Y504" i="6"/>
  <c r="I634" i="6"/>
  <c r="Q373" i="6"/>
  <c r="Y634" i="6"/>
  <c r="Q626" i="6"/>
  <c r="AF576" i="6"/>
  <c r="AB576" i="6"/>
  <c r="AE575" i="6"/>
  <c r="AA575" i="6"/>
  <c r="AD574" i="6"/>
  <c r="AG573" i="6"/>
  <c r="AC573" i="6"/>
  <c r="AF572" i="6"/>
  <c r="AB572" i="6"/>
  <c r="AE571" i="6"/>
  <c r="AA571" i="6"/>
  <c r="AD570" i="6"/>
  <c r="AG569" i="6"/>
  <c r="AC569" i="6"/>
  <c r="AF568" i="6"/>
  <c r="AB568" i="6"/>
  <c r="AE567" i="6"/>
  <c r="AA567" i="6"/>
  <c r="AD566" i="6"/>
  <c r="AG565" i="6"/>
  <c r="AC565" i="6"/>
  <c r="AF564" i="6"/>
  <c r="AB564" i="6"/>
  <c r="Y626" i="6"/>
  <c r="Q504" i="6"/>
  <c r="I626" i="6"/>
  <c r="I759" i="6"/>
  <c r="I758" i="6"/>
  <c r="I751" i="6"/>
  <c r="I628" i="6"/>
  <c r="I630" i="6"/>
  <c r="I624" i="6"/>
  <c r="I632" i="6"/>
  <c r="I622" i="6"/>
  <c r="S43" i="4"/>
  <c r="B54" i="4" s="1"/>
  <c r="Q628" i="6"/>
  <c r="Q630" i="6"/>
  <c r="Q632" i="6"/>
  <c r="Q624" i="6"/>
  <c r="Q622" i="6"/>
  <c r="Y628" i="6"/>
  <c r="Y622" i="6"/>
  <c r="AN245" i="6"/>
  <c r="AJ245" i="6"/>
  <c r="S44" i="4"/>
  <c r="B55" i="4" s="1"/>
  <c r="Y630" i="6"/>
  <c r="Y632" i="6"/>
  <c r="Y624" i="6"/>
  <c r="AP195" i="6"/>
  <c r="AL252" i="6"/>
  <c r="AL253" i="6"/>
  <c r="AO251" i="6"/>
  <c r="AO253" i="6"/>
  <c r="AK251" i="6"/>
  <c r="AK253" i="6"/>
  <c r="AN251" i="6"/>
  <c r="AN253" i="6"/>
  <c r="AN250" i="6"/>
  <c r="AN252" i="6"/>
  <c r="AJ251" i="6"/>
  <c r="AJ253" i="6"/>
  <c r="AJ250" i="6"/>
  <c r="AJ252" i="6"/>
  <c r="AM250" i="6"/>
  <c r="AM252" i="6"/>
  <c r="AI250" i="6"/>
  <c r="AI252" i="6"/>
  <c r="AP191" i="6"/>
  <c r="AL248" i="6"/>
  <c r="AL250" i="6"/>
  <c r="AL249" i="6"/>
  <c r="AL251" i="6"/>
  <c r="AO247" i="6"/>
  <c r="AO249" i="6"/>
  <c r="AK247" i="6"/>
  <c r="AK249" i="6"/>
  <c r="AN247" i="6"/>
  <c r="AN249" i="6"/>
  <c r="AN246" i="6"/>
  <c r="AN248" i="6"/>
  <c r="AJ247" i="6"/>
  <c r="AJ249" i="6"/>
  <c r="AJ246" i="6"/>
  <c r="AJ248" i="6"/>
  <c r="AM246" i="6"/>
  <c r="AM248" i="6"/>
  <c r="AI246" i="6"/>
  <c r="AI248" i="6"/>
  <c r="AP187" i="6"/>
  <c r="AL246" i="6"/>
  <c r="AL245" i="6"/>
  <c r="AL247" i="6"/>
  <c r="AG380" i="6"/>
  <c r="AC380" i="6"/>
  <c r="AH322" i="6"/>
  <c r="AF380" i="6"/>
  <c r="AF379" i="6"/>
  <c r="AB380" i="6"/>
  <c r="AB379" i="6"/>
  <c r="AE378" i="6"/>
  <c r="AE380" i="6"/>
  <c r="AE379" i="6"/>
  <c r="AA378" i="6"/>
  <c r="AA380" i="6"/>
  <c r="AA379" i="6"/>
  <c r="AH320" i="6"/>
  <c r="AD377" i="6"/>
  <c r="AD379" i="6"/>
  <c r="AD378" i="6"/>
  <c r="AD380" i="6"/>
  <c r="AH319" i="6"/>
  <c r="AG376" i="6"/>
  <c r="AG379" i="6"/>
  <c r="AG378" i="6"/>
  <c r="AG377" i="6"/>
  <c r="AC376" i="6"/>
  <c r="AC379" i="6"/>
  <c r="AC378" i="6"/>
  <c r="AH318" i="6"/>
  <c r="AF375" i="6"/>
  <c r="AF378" i="6"/>
  <c r="AF377" i="6"/>
  <c r="AF376" i="6"/>
  <c r="AB375" i="6"/>
  <c r="AB378" i="6"/>
  <c r="AB377" i="6"/>
  <c r="AH317" i="6"/>
  <c r="AB376" i="6"/>
  <c r="AE375" i="6"/>
  <c r="AE377" i="6"/>
  <c r="AE374" i="6"/>
  <c r="AE376" i="6"/>
  <c r="AA375" i="6"/>
  <c r="AA377" i="6"/>
  <c r="AA374" i="6"/>
  <c r="AA376" i="6"/>
  <c r="AH316" i="6"/>
  <c r="AD374" i="6"/>
  <c r="AD376" i="6"/>
  <c r="AD373" i="6"/>
  <c r="AD375" i="6"/>
  <c r="AG374" i="6"/>
  <c r="AG373" i="6"/>
  <c r="AG375" i="6"/>
  <c r="AG372" i="6"/>
  <c r="AC374" i="6"/>
  <c r="AC373" i="6"/>
  <c r="AC375" i="6"/>
  <c r="AC372" i="6"/>
  <c r="AH314" i="6"/>
  <c r="AF373" i="6"/>
  <c r="AF372" i="6"/>
  <c r="AF374" i="6"/>
  <c r="AB373" i="6"/>
  <c r="AB372" i="6"/>
  <c r="AB374" i="6"/>
  <c r="AH313" i="6"/>
  <c r="AA372" i="6"/>
  <c r="AH312" i="6"/>
  <c r="AA373" i="6"/>
  <c r="AD372" i="6"/>
  <c r="AH311" i="6"/>
  <c r="AP193" i="6"/>
  <c r="AP188" i="6"/>
  <c r="AI251" i="6"/>
  <c r="AO250" i="6"/>
  <c r="AI247" i="6"/>
  <c r="AO246" i="6"/>
  <c r="AH321" i="6"/>
  <c r="AP192" i="6"/>
  <c r="AP186" i="6"/>
  <c r="AM253" i="6"/>
  <c r="AK250" i="6"/>
  <c r="AM249" i="6"/>
  <c r="AK246" i="6"/>
  <c r="AM245" i="6"/>
  <c r="AH315" i="6"/>
  <c r="AP190" i="6"/>
  <c r="AP185" i="6"/>
  <c r="AI253" i="6"/>
  <c r="AO252" i="6"/>
  <c r="AI249" i="6"/>
  <c r="AO248" i="6"/>
  <c r="AI245" i="6"/>
  <c r="AE373" i="6"/>
  <c r="I502" i="6"/>
  <c r="I496" i="6"/>
  <c r="I500" i="6"/>
  <c r="AG576" i="6"/>
  <c r="AC576" i="6"/>
  <c r="AF575" i="6"/>
  <c r="AB575" i="6"/>
  <c r="AE574" i="6"/>
  <c r="AA574" i="6"/>
  <c r="AD573" i="6"/>
  <c r="AG572" i="6"/>
  <c r="AC572" i="6"/>
  <c r="AF571" i="6"/>
  <c r="AB571" i="6"/>
  <c r="AE570" i="6"/>
  <c r="AA570" i="6"/>
  <c r="AD569" i="6"/>
  <c r="AG568" i="6"/>
  <c r="AC568" i="6"/>
  <c r="AF567" i="6"/>
  <c r="AB567" i="6"/>
  <c r="AE566" i="6"/>
  <c r="AA566" i="6"/>
  <c r="AD565" i="6"/>
  <c r="AG564" i="6"/>
  <c r="AC564" i="6"/>
  <c r="Q506" i="6"/>
  <c r="Q498" i="6"/>
  <c r="Q502" i="6"/>
  <c r="Q496" i="6"/>
  <c r="O44" i="4"/>
  <c r="B51" i="4" s="1"/>
  <c r="Q500" i="6"/>
  <c r="Y498" i="6"/>
  <c r="O45" i="4"/>
  <c r="B52" i="4" s="1"/>
  <c r="Y502" i="6"/>
  <c r="Y496" i="6"/>
  <c r="Y506" i="6"/>
  <c r="Y500" i="6"/>
  <c r="I378" i="6"/>
  <c r="I377" i="6"/>
  <c r="I369" i="6"/>
  <c r="I374" i="6"/>
  <c r="Q377" i="6"/>
  <c r="Q369" i="6"/>
  <c r="Q374" i="6"/>
  <c r="Q370" i="6"/>
  <c r="Q378" i="6"/>
  <c r="Y370" i="6"/>
  <c r="Y378" i="6"/>
  <c r="Y377" i="6"/>
  <c r="Y369" i="6"/>
  <c r="Y374" i="6"/>
  <c r="K43" i="4"/>
  <c r="B46" i="4" s="1"/>
  <c r="K42" i="4"/>
  <c r="B45" i="4" s="1"/>
  <c r="G45" i="4"/>
  <c r="B44" i="4" s="1"/>
  <c r="G44" i="4"/>
  <c r="B43" i="4" s="1"/>
  <c r="G43" i="4"/>
  <c r="B42" i="4" s="1"/>
  <c r="Y120" i="6"/>
  <c r="Q119" i="6"/>
  <c r="I118" i="6"/>
  <c r="Y116" i="6"/>
  <c r="Q115" i="6"/>
  <c r="I114" i="6"/>
  <c r="Y248" i="6"/>
  <c r="Q247" i="6"/>
  <c r="I246" i="6"/>
  <c r="Y244" i="6"/>
  <c r="Q243" i="6"/>
  <c r="I242" i="6"/>
  <c r="I121" i="6"/>
  <c r="Y119" i="6"/>
  <c r="Q118" i="6"/>
  <c r="I117" i="6"/>
  <c r="Y115" i="6"/>
  <c r="Q114" i="6"/>
  <c r="Y247" i="6"/>
  <c r="Q246" i="6"/>
  <c r="I245" i="6"/>
  <c r="Y243" i="6"/>
  <c r="Q242" i="6"/>
  <c r="I241" i="6"/>
  <c r="I120" i="6"/>
  <c r="Y118" i="6"/>
  <c r="Q117" i="6"/>
  <c r="I116" i="6"/>
  <c r="Y114" i="6"/>
  <c r="Q120" i="6"/>
  <c r="I119" i="6"/>
  <c r="Y117" i="6"/>
  <c r="Q116" i="6"/>
  <c r="I115" i="6"/>
  <c r="I248" i="6"/>
  <c r="Y246" i="6"/>
  <c r="Q245" i="6"/>
  <c r="I244" i="6"/>
  <c r="Y242" i="6"/>
  <c r="Q241" i="6"/>
  <c r="Y380" i="6"/>
  <c r="Q379" i="6"/>
  <c r="I376" i="6"/>
  <c r="Y373" i="6"/>
  <c r="Q372" i="6"/>
  <c r="I371" i="6"/>
  <c r="I368" i="6"/>
  <c r="Q248" i="6"/>
  <c r="I247" i="6"/>
  <c r="Y245" i="6"/>
  <c r="Q244" i="6"/>
  <c r="I243" i="6"/>
  <c r="Y241" i="6"/>
  <c r="Y379" i="6"/>
  <c r="Q376" i="6"/>
  <c r="I375" i="6"/>
  <c r="Y372" i="6"/>
  <c r="Q371" i="6"/>
  <c r="I370" i="6"/>
  <c r="Q368" i="6"/>
  <c r="I380" i="6"/>
  <c r="Y376" i="6"/>
  <c r="Q375" i="6"/>
  <c r="I373" i="6"/>
  <c r="Y371" i="6"/>
  <c r="Y368" i="6"/>
  <c r="Q380" i="6"/>
  <c r="I379" i="6"/>
  <c r="Y375" i="6"/>
  <c r="I372" i="6"/>
  <c r="I507" i="6"/>
  <c r="Y505" i="6"/>
  <c r="I501" i="6"/>
  <c r="Y495" i="6"/>
  <c r="Q507" i="6"/>
  <c r="I503" i="6"/>
  <c r="Q501" i="6"/>
  <c r="I499" i="6"/>
  <c r="I497" i="6"/>
  <c r="Y507" i="6"/>
  <c r="I505" i="6"/>
  <c r="Q503" i="6"/>
  <c r="Y501" i="6"/>
  <c r="Q499" i="6"/>
  <c r="I498" i="6"/>
  <c r="Q497" i="6"/>
  <c r="I495" i="6"/>
  <c r="I506" i="6"/>
  <c r="Q505" i="6"/>
  <c r="Y503" i="6"/>
  <c r="Y499" i="6"/>
  <c r="Y497" i="6"/>
  <c r="Q495" i="6"/>
  <c r="I631" i="6"/>
  <c r="Q629" i="6"/>
  <c r="Y627" i="6"/>
  <c r="Y625" i="6"/>
  <c r="Q623" i="6"/>
  <c r="I757" i="6"/>
  <c r="I756" i="6"/>
  <c r="I754" i="6"/>
  <c r="I753" i="6"/>
  <c r="I752" i="6"/>
  <c r="I633" i="6"/>
  <c r="Q631" i="6"/>
  <c r="Y629" i="6"/>
  <c r="Y623" i="6"/>
  <c r="Q633" i="6"/>
  <c r="Y631" i="6"/>
  <c r="I627" i="6"/>
  <c r="I625" i="6"/>
  <c r="I761" i="6"/>
  <c r="I760" i="6"/>
  <c r="I755" i="6"/>
  <c r="I749" i="6"/>
  <c r="Y633" i="6"/>
  <c r="I629" i="6"/>
  <c r="Q627" i="6"/>
  <c r="Q625" i="6"/>
  <c r="I623" i="6"/>
  <c r="Q253" i="6"/>
  <c r="I252" i="6"/>
  <c r="Y250" i="6"/>
  <c r="Q249" i="6"/>
  <c r="Y253" i="6"/>
  <c r="Q252" i="6"/>
  <c r="I251" i="6"/>
  <c r="Y249" i="6"/>
  <c r="Y252" i="6"/>
  <c r="Q251" i="6"/>
  <c r="I250" i="6"/>
  <c r="I253" i="6"/>
  <c r="Y251" i="6"/>
  <c r="Q250" i="6"/>
  <c r="I249" i="6"/>
  <c r="Q126" i="6"/>
  <c r="I125" i="6"/>
  <c r="Y123" i="6"/>
  <c r="Q122" i="6"/>
  <c r="Y126" i="6"/>
  <c r="Q125" i="6"/>
  <c r="I124" i="6"/>
  <c r="Y122" i="6"/>
  <c r="Q121" i="6"/>
  <c r="Y125" i="6"/>
  <c r="Q124" i="6"/>
  <c r="I123" i="6"/>
  <c r="Y121" i="6"/>
  <c r="I126" i="6"/>
  <c r="Y124" i="6"/>
  <c r="Q123" i="6"/>
  <c r="I122" i="6"/>
  <c r="AH376" i="6" l="1"/>
  <c r="AP506" i="6"/>
  <c r="AH247" i="6"/>
  <c r="AH124" i="6"/>
  <c r="AP505" i="6"/>
  <c r="AP376" i="6"/>
  <c r="AH499" i="6"/>
  <c r="AH504" i="6"/>
  <c r="AH505" i="6"/>
  <c r="AP374" i="6"/>
  <c r="AP377" i="6"/>
  <c r="AH506" i="6"/>
  <c r="AP126" i="6"/>
  <c r="AH500" i="6"/>
  <c r="AH502" i="6"/>
  <c r="AH507" i="6"/>
  <c r="AP499" i="6"/>
  <c r="AP500" i="6"/>
  <c r="AP504" i="6"/>
  <c r="AP507" i="6"/>
  <c r="AP251" i="6"/>
  <c r="AH375" i="6"/>
  <c r="AH378" i="6"/>
  <c r="AP123" i="6"/>
  <c r="AP125" i="6"/>
  <c r="AP119" i="6"/>
  <c r="AH251" i="6"/>
  <c r="AP379" i="6"/>
  <c r="AP378" i="6"/>
  <c r="AP380" i="6"/>
  <c r="AD628" i="6"/>
  <c r="AH250" i="6"/>
  <c r="AH245" i="6"/>
  <c r="AP122" i="6"/>
  <c r="AH248" i="6"/>
  <c r="AP124" i="6"/>
  <c r="AH249" i="6"/>
  <c r="AP120" i="6"/>
  <c r="AH252" i="6"/>
  <c r="AH246" i="6"/>
  <c r="AP121" i="6"/>
  <c r="AH253" i="6"/>
  <c r="AP118" i="6"/>
  <c r="AP501" i="6"/>
  <c r="AH126" i="6"/>
  <c r="AP502" i="6"/>
  <c r="AH120" i="6"/>
  <c r="AP372" i="6"/>
  <c r="AH122" i="6"/>
  <c r="AP373" i="6"/>
  <c r="AP375" i="6"/>
  <c r="AH119" i="6"/>
  <c r="AG633" i="6"/>
  <c r="AH118" i="6"/>
  <c r="AD632" i="6"/>
  <c r="AH123" i="6"/>
  <c r="AH125" i="6"/>
  <c r="AP252" i="6"/>
  <c r="AE631" i="6"/>
  <c r="AH121" i="6"/>
  <c r="AB626" i="6"/>
  <c r="AC628" i="6"/>
  <c r="AH374" i="6"/>
  <c r="AA626" i="6"/>
  <c r="AB634" i="6"/>
  <c r="AH569" i="6"/>
  <c r="F187" i="4" s="1"/>
  <c r="H187" i="4" s="1"/>
  <c r="AF629" i="6"/>
  <c r="AA634" i="6"/>
  <c r="AC634" i="6"/>
  <c r="AP503" i="6"/>
  <c r="AH501" i="6"/>
  <c r="AP247" i="6"/>
  <c r="AE628" i="6"/>
  <c r="AH372" i="6"/>
  <c r="AH373" i="6"/>
  <c r="AH380" i="6"/>
  <c r="AF627" i="6"/>
  <c r="AC631" i="6"/>
  <c r="AE633" i="6"/>
  <c r="AP248" i="6"/>
  <c r="AB633" i="6"/>
  <c r="AP250" i="6"/>
  <c r="AE629" i="6"/>
  <c r="AA627" i="6"/>
  <c r="AA633" i="6"/>
  <c r="AH565" i="6"/>
  <c r="F183" i="4" s="1"/>
  <c r="G183" i="4" s="1"/>
  <c r="AG634" i="6"/>
  <c r="AP245" i="6"/>
  <c r="AP253" i="6"/>
  <c r="AH377" i="6"/>
  <c r="AP246" i="6"/>
  <c r="AH503" i="6"/>
  <c r="AH379" i="6"/>
  <c r="AD626" i="6"/>
  <c r="AF630" i="6"/>
  <c r="AE626" i="6"/>
  <c r="AG629" i="6"/>
  <c r="AB629" i="6"/>
  <c r="AD634" i="6"/>
  <c r="AP249" i="6"/>
  <c r="AB628" i="6"/>
  <c r="AA632" i="6"/>
  <c r="AH570" i="6"/>
  <c r="F188" i="4" s="1"/>
  <c r="H188" i="4" s="1"/>
  <c r="AF626" i="6"/>
  <c r="AE630" i="6"/>
  <c r="AF633" i="6"/>
  <c r="AB627" i="6"/>
  <c r="AB631" i="6"/>
  <c r="AD630" i="6"/>
  <c r="AE634" i="6"/>
  <c r="AB632" i="6"/>
  <c r="AA630" i="6"/>
  <c r="AE632" i="6"/>
  <c r="AF632" i="6"/>
  <c r="AD629" i="6"/>
  <c r="AE627" i="6"/>
  <c r="AF631" i="6"/>
  <c r="AD631" i="6"/>
  <c r="AF634" i="6"/>
  <c r="AB630" i="6"/>
  <c r="AD633" i="6"/>
  <c r="AA629" i="6"/>
  <c r="AF628" i="6"/>
  <c r="AD627" i="6"/>
  <c r="AA628" i="6"/>
  <c r="AA631" i="6"/>
  <c r="AH571" i="6"/>
  <c r="F189" i="4" s="1"/>
  <c r="AG626" i="6"/>
  <c r="AG632" i="6"/>
  <c r="AH567" i="6"/>
  <c r="F185" i="4" s="1"/>
  <c r="AH574" i="6"/>
  <c r="F192" i="4" s="1"/>
  <c r="AH576" i="6"/>
  <c r="F194" i="4" s="1"/>
  <c r="AC627" i="6"/>
  <c r="AG627" i="6"/>
  <c r="AG630" i="6"/>
  <c r="AH572" i="6"/>
  <c r="F190" i="4" s="1"/>
  <c r="AC633" i="6"/>
  <c r="AC632" i="6"/>
  <c r="AG631" i="6"/>
  <c r="AH566" i="6"/>
  <c r="F184" i="4" s="1"/>
  <c r="AH568" i="6"/>
  <c r="F186" i="4" s="1"/>
  <c r="AC629" i="6"/>
  <c r="AH575" i="6"/>
  <c r="F193" i="4" s="1"/>
  <c r="AG628" i="6"/>
  <c r="AC626" i="6"/>
  <c r="AC630" i="6"/>
  <c r="AH573" i="6"/>
  <c r="F191" i="4" s="1"/>
  <c r="A9" i="6"/>
  <c r="P28" i="4"/>
  <c r="G187" i="4" l="1"/>
  <c r="H183" i="4"/>
  <c r="AH634" i="6"/>
  <c r="P191" i="4" s="1"/>
  <c r="Q191" i="4" s="1"/>
  <c r="AH628" i="6"/>
  <c r="P185" i="4" s="1"/>
  <c r="R185" i="4" s="1"/>
  <c r="AH633" i="6"/>
  <c r="P190" i="4" s="1"/>
  <c r="Q190" i="4" s="1"/>
  <c r="G188" i="4"/>
  <c r="AH627" i="6"/>
  <c r="P184" i="4" s="1"/>
  <c r="Q184" i="4" s="1"/>
  <c r="AH631" i="6"/>
  <c r="P188" i="4" s="1"/>
  <c r="R188" i="4" s="1"/>
  <c r="AH629" i="6"/>
  <c r="P186" i="4" s="1"/>
  <c r="R186" i="4" s="1"/>
  <c r="AH630" i="6"/>
  <c r="P187" i="4" s="1"/>
  <c r="R187" i="4" s="1"/>
  <c r="AH632" i="6"/>
  <c r="P189" i="4" s="1"/>
  <c r="R189" i="4" s="1"/>
  <c r="H189" i="4"/>
  <c r="G189" i="4"/>
  <c r="G192" i="4"/>
  <c r="H192" i="4"/>
  <c r="AH626" i="6"/>
  <c r="P183" i="4" s="1"/>
  <c r="G185" i="4"/>
  <c r="H185" i="4"/>
  <c r="G186" i="4"/>
  <c r="H186" i="4"/>
  <c r="G191" i="4"/>
  <c r="H191" i="4"/>
  <c r="H184" i="4"/>
  <c r="G184" i="4"/>
  <c r="G190" i="4"/>
  <c r="H190" i="4"/>
  <c r="G194" i="4"/>
  <c r="H194" i="4"/>
  <c r="G193" i="4"/>
  <c r="H193" i="4"/>
  <c r="A70" i="6"/>
  <c r="Z70" i="6" s="1"/>
  <c r="E135" i="4"/>
  <c r="M135" i="4" s="1"/>
  <c r="A136" i="6"/>
  <c r="A10" i="6"/>
  <c r="A7" i="8"/>
  <c r="A11" i="7"/>
  <c r="Z9" i="6"/>
  <c r="Q187" i="4" l="1"/>
  <c r="R191" i="4"/>
  <c r="Q185" i="4"/>
  <c r="R190" i="4"/>
  <c r="A68" i="8"/>
  <c r="R184" i="4"/>
  <c r="Q188" i="4"/>
  <c r="Q186" i="4"/>
  <c r="Q189" i="4"/>
  <c r="R183" i="4"/>
  <c r="Q183" i="4"/>
  <c r="Z136" i="6"/>
  <c r="A197" i="6"/>
  <c r="O135" i="4"/>
  <c r="W135" i="4" s="1"/>
  <c r="A72" i="7"/>
  <c r="A12" i="7"/>
  <c r="E136" i="4"/>
  <c r="M136" i="4" s="1"/>
  <c r="A8" i="8"/>
  <c r="A263" i="6"/>
  <c r="A11" i="6"/>
  <c r="E137" i="4" s="1"/>
  <c r="M137" i="4" s="1"/>
  <c r="A137" i="6"/>
  <c r="Z10" i="6"/>
  <c r="A71" i="6"/>
  <c r="Z263" i="6" l="1"/>
  <c r="Z71" i="6"/>
  <c r="O136" i="4"/>
  <c r="W136" i="4" s="1"/>
  <c r="Z197" i="6"/>
  <c r="A324" i="6"/>
  <c r="A390" i="6"/>
  <c r="A198" i="6"/>
  <c r="A325" i="6" s="1"/>
  <c r="A73" i="7"/>
  <c r="A69" i="8"/>
  <c r="A264" i="6"/>
  <c r="Z137" i="6"/>
  <c r="A13" i="7"/>
  <c r="A9" i="8"/>
  <c r="A72" i="6"/>
  <c r="O137" i="4" s="1"/>
  <c r="W137" i="4" s="1"/>
  <c r="Z11" i="6"/>
  <c r="A12" i="6"/>
  <c r="E138" i="4" s="1"/>
  <c r="M138" i="4" s="1"/>
  <c r="A138" i="6"/>
  <c r="A517" i="6"/>
  <c r="Z390" i="6" l="1"/>
  <c r="Z324" i="6"/>
  <c r="A451" i="6"/>
  <c r="Z198" i="6"/>
  <c r="A139" i="6"/>
  <c r="A13" i="6"/>
  <c r="A73" i="6"/>
  <c r="O138" i="4" s="1"/>
  <c r="W138" i="4" s="1"/>
  <c r="A10" i="8"/>
  <c r="Z12" i="6"/>
  <c r="A14" i="7"/>
  <c r="A74" i="7"/>
  <c r="Z72" i="6"/>
  <c r="A199" i="6"/>
  <c r="A70" i="8"/>
  <c r="A391" i="6"/>
  <c r="Z264" i="6"/>
  <c r="Z138" i="6"/>
  <c r="A265" i="6"/>
  <c r="A452" i="6"/>
  <c r="Z325" i="6"/>
  <c r="Z517" i="6"/>
  <c r="A644" i="6"/>
  <c r="E139" i="4" l="1"/>
  <c r="M139" i="4" s="1"/>
  <c r="Z451" i="6"/>
  <c r="A578" i="6"/>
  <c r="A326" i="6"/>
  <c r="Z199" i="6"/>
  <c r="Z139" i="6"/>
  <c r="A266" i="6"/>
  <c r="A518" i="6"/>
  <c r="Z391" i="6"/>
  <c r="A75" i="7"/>
  <c r="A200" i="6"/>
  <c r="Z73" i="6"/>
  <c r="A71" i="8"/>
  <c r="Z265" i="6"/>
  <c r="A392" i="6"/>
  <c r="A11" i="8"/>
  <c r="A140" i="6"/>
  <c r="A15" i="7"/>
  <c r="Z13" i="6"/>
  <c r="A14" i="6"/>
  <c r="A74" i="6"/>
  <c r="O139" i="4" s="1"/>
  <c r="W139" i="4" s="1"/>
  <c r="A579" i="6"/>
  <c r="Z452" i="6"/>
  <c r="E140" i="4" l="1"/>
  <c r="M140" i="4" s="1"/>
  <c r="A705" i="6"/>
  <c r="Z578" i="6"/>
  <c r="Z392" i="6"/>
  <c r="A519" i="6"/>
  <c r="A327" i="6"/>
  <c r="Z200" i="6"/>
  <c r="A393" i="6"/>
  <c r="Z266" i="6"/>
  <c r="A201" i="6"/>
  <c r="A72" i="8"/>
  <c r="A76" i="7"/>
  <c r="Z74" i="6"/>
  <c r="Z140" i="6"/>
  <c r="A267" i="6"/>
  <c r="A15" i="6"/>
  <c r="E141" i="4" s="1"/>
  <c r="M141" i="4" s="1"/>
  <c r="A141" i="6"/>
  <c r="A12" i="8"/>
  <c r="Z14" i="6"/>
  <c r="A16" i="7"/>
  <c r="A75" i="6"/>
  <c r="O140" i="4" s="1"/>
  <c r="W140" i="4" s="1"/>
  <c r="Z518" i="6"/>
  <c r="A645" i="6"/>
  <c r="Z326" i="6"/>
  <c r="A453" i="6"/>
  <c r="Z579" i="6"/>
  <c r="A706" i="6"/>
  <c r="Z267" i="6" l="1"/>
  <c r="A394" i="6"/>
  <c r="Z201" i="6"/>
  <c r="A328" i="6"/>
  <c r="A454" i="6"/>
  <c r="Z327" i="6"/>
  <c r="Z453" i="6"/>
  <c r="A580" i="6"/>
  <c r="A202" i="6"/>
  <c r="Z75" i="6"/>
  <c r="A73" i="8"/>
  <c r="A77" i="7"/>
  <c r="A268" i="6"/>
  <c r="Z141" i="6"/>
  <c r="Z519" i="6"/>
  <c r="A646" i="6"/>
  <c r="A13" i="8"/>
  <c r="Z15" i="6"/>
  <c r="A16" i="6"/>
  <c r="E142" i="4" s="1"/>
  <c r="M142" i="4" s="1"/>
  <c r="A142" i="6"/>
  <c r="A17" i="7"/>
  <c r="A76" i="6"/>
  <c r="O141" i="4" s="1"/>
  <c r="W141" i="4" s="1"/>
  <c r="A520" i="6"/>
  <c r="Z393" i="6"/>
  <c r="Z76" i="6" l="1"/>
  <c r="A203" i="6"/>
  <c r="A74" i="8"/>
  <c r="A78" i="7"/>
  <c r="A269" i="6"/>
  <c r="Z142" i="6"/>
  <c r="Z580" i="6"/>
  <c r="A707" i="6"/>
  <c r="Z328" i="6"/>
  <c r="A455" i="6"/>
  <c r="A647" i="6"/>
  <c r="Z520" i="6"/>
  <c r="A18" i="7"/>
  <c r="A143" i="6"/>
  <c r="A17" i="6"/>
  <c r="E143" i="4" s="1"/>
  <c r="M143" i="4" s="1"/>
  <c r="Z16" i="6"/>
  <c r="A14" i="8"/>
  <c r="A77" i="6"/>
  <c r="O142" i="4" s="1"/>
  <c r="W142" i="4" s="1"/>
  <c r="Z394" i="6"/>
  <c r="A521" i="6"/>
  <c r="A395" i="6"/>
  <c r="Z268" i="6"/>
  <c r="A329" i="6"/>
  <c r="Z202" i="6"/>
  <c r="Z454" i="6"/>
  <c r="A581" i="6"/>
  <c r="Z521" i="6" l="1"/>
  <c r="A648" i="6"/>
  <c r="A456" i="6"/>
  <c r="Z329" i="6"/>
  <c r="A18" i="6"/>
  <c r="E144" i="4" s="1"/>
  <c r="M144" i="4" s="1"/>
  <c r="A78" i="6"/>
  <c r="O143" i="4" s="1"/>
  <c r="W143" i="4" s="1"/>
  <c r="A15" i="8"/>
  <c r="A19" i="7"/>
  <c r="Z17" i="6"/>
  <c r="A144" i="6"/>
  <c r="A708" i="6"/>
  <c r="Z581" i="6"/>
  <c r="A204" i="6"/>
  <c r="Z77" i="6"/>
  <c r="A75" i="8"/>
  <c r="A79" i="7"/>
  <c r="A270" i="6"/>
  <c r="Z143" i="6"/>
  <c r="Z455" i="6"/>
  <c r="A582" i="6"/>
  <c r="A330" i="6"/>
  <c r="Z203" i="6"/>
  <c r="A522" i="6"/>
  <c r="Z395" i="6"/>
  <c r="Z269" i="6"/>
  <c r="A396" i="6"/>
  <c r="Z582" i="6" l="1"/>
  <c r="A709" i="6"/>
  <c r="A649" i="6"/>
  <c r="Z522" i="6"/>
  <c r="A583" i="6"/>
  <c r="Z456" i="6"/>
  <c r="Z396" i="6"/>
  <c r="A523" i="6"/>
  <c r="Z144" i="6"/>
  <c r="A271" i="6"/>
  <c r="Z78" i="6"/>
  <c r="A76" i="8"/>
  <c r="A205" i="6"/>
  <c r="A80" i="7"/>
  <c r="Z330" i="6"/>
  <c r="A457" i="6"/>
  <c r="Z270" i="6"/>
  <c r="A397" i="6"/>
  <c r="A331" i="6"/>
  <c r="Z204" i="6"/>
  <c r="A20" i="7"/>
  <c r="A79" i="6"/>
  <c r="O144" i="4" s="1"/>
  <c r="W144" i="4" s="1"/>
  <c r="A19" i="6"/>
  <c r="E145" i="4" s="1"/>
  <c r="M145" i="4" s="1"/>
  <c r="A145" i="6"/>
  <c r="A16" i="8"/>
  <c r="Z18" i="6"/>
  <c r="A272" i="6" l="1"/>
  <c r="Z145" i="6"/>
  <c r="Z457" i="6"/>
  <c r="A584" i="6"/>
  <c r="Z523" i="6"/>
  <c r="A650" i="6"/>
  <c r="A17" i="8"/>
  <c r="A146" i="6"/>
  <c r="A21" i="7"/>
  <c r="A20" i="6"/>
  <c r="E146" i="4" s="1"/>
  <c r="M146" i="4" s="1"/>
  <c r="Z19" i="6"/>
  <c r="A80" i="6"/>
  <c r="O145" i="4" s="1"/>
  <c r="W145" i="4" s="1"/>
  <c r="Z331" i="6"/>
  <c r="A458" i="6"/>
  <c r="A77" i="8"/>
  <c r="A81" i="7"/>
  <c r="Z79" i="6"/>
  <c r="A206" i="6"/>
  <c r="A524" i="6"/>
  <c r="Z397" i="6"/>
  <c r="Z271" i="6"/>
  <c r="A398" i="6"/>
  <c r="Z205" i="6"/>
  <c r="A332" i="6"/>
  <c r="Z583" i="6"/>
  <c r="A710" i="6"/>
  <c r="A459" i="6" l="1"/>
  <c r="Z332" i="6"/>
  <c r="A207" i="6"/>
  <c r="Z80" i="6"/>
  <c r="A78" i="8"/>
  <c r="A82" i="7"/>
  <c r="A273" i="6"/>
  <c r="Z146" i="6"/>
  <c r="Z584" i="6"/>
  <c r="A711" i="6"/>
  <c r="Z524" i="6"/>
  <c r="A651" i="6"/>
  <c r="Z398" i="6"/>
  <c r="A525" i="6"/>
  <c r="A333" i="6"/>
  <c r="Z206" i="6"/>
  <c r="A585" i="6"/>
  <c r="Z458" i="6"/>
  <c r="A21" i="6"/>
  <c r="E147" i="4" s="1"/>
  <c r="M147" i="4" s="1"/>
  <c r="A81" i="6"/>
  <c r="O146" i="4" s="1"/>
  <c r="W146" i="4" s="1"/>
  <c r="Z20" i="6"/>
  <c r="A18" i="8"/>
  <c r="A22" i="7"/>
  <c r="A147" i="6"/>
  <c r="A399" i="6"/>
  <c r="Z272" i="6"/>
  <c r="A274" i="6" l="1"/>
  <c r="Z147" i="6"/>
  <c r="A79" i="8"/>
  <c r="A83" i="7"/>
  <c r="A208" i="6"/>
  <c r="Z81" i="6"/>
  <c r="A22" i="6"/>
  <c r="E148" i="4" s="1"/>
  <c r="M148" i="4" s="1"/>
  <c r="A148" i="6"/>
  <c r="A19" i="8"/>
  <c r="A82" i="6"/>
  <c r="O147" i="4" s="1"/>
  <c r="W147" i="4" s="1"/>
  <c r="A23" i="7"/>
  <c r="Z21" i="6"/>
  <c r="A460" i="6"/>
  <c r="Z333" i="6"/>
  <c r="Z273" i="6"/>
  <c r="A400" i="6"/>
  <c r="A334" i="6"/>
  <c r="Z207" i="6"/>
  <c r="Z525" i="6"/>
  <c r="A652" i="6"/>
  <c r="A526" i="6"/>
  <c r="Z399" i="6"/>
  <c r="A712" i="6"/>
  <c r="Z585" i="6"/>
  <c r="Z459" i="6"/>
  <c r="A586" i="6"/>
  <c r="Z400" i="6" l="1"/>
  <c r="A527" i="6"/>
  <c r="Z148" i="6"/>
  <c r="A275" i="6"/>
  <c r="A23" i="6"/>
  <c r="E149" i="4" s="1"/>
  <c r="M149" i="4" s="1"/>
  <c r="A149" i="6"/>
  <c r="Z22" i="6"/>
  <c r="A20" i="8"/>
  <c r="A24" i="7"/>
  <c r="A83" i="6"/>
  <c r="O148" i="4" s="1"/>
  <c r="W148" i="4" s="1"/>
  <c r="Z586" i="6"/>
  <c r="A713" i="6"/>
  <c r="A80" i="8"/>
  <c r="A84" i="7"/>
  <c r="Z82" i="6"/>
  <c r="A209" i="6"/>
  <c r="Z526" i="6"/>
  <c r="A653" i="6"/>
  <c r="Z334" i="6"/>
  <c r="A461" i="6"/>
  <c r="A587" i="6"/>
  <c r="Z460" i="6"/>
  <c r="A335" i="6"/>
  <c r="Z208" i="6"/>
  <c r="A401" i="6"/>
  <c r="Z274" i="6"/>
  <c r="Z461" i="6" l="1"/>
  <c r="A588" i="6"/>
  <c r="Z209" i="6"/>
  <c r="A336" i="6"/>
  <c r="Z275" i="6"/>
  <c r="A402" i="6"/>
  <c r="Z335" i="6"/>
  <c r="A462" i="6"/>
  <c r="A81" i="8"/>
  <c r="A85" i="7"/>
  <c r="Z83" i="6"/>
  <c r="A210" i="6"/>
  <c r="A276" i="6"/>
  <c r="Z149" i="6"/>
  <c r="Z527" i="6"/>
  <c r="A654" i="6"/>
  <c r="A528" i="6"/>
  <c r="Z401" i="6"/>
  <c r="A714" i="6"/>
  <c r="Z587" i="6"/>
  <c r="A21" i="8"/>
  <c r="Z23" i="6"/>
  <c r="A24" i="6"/>
  <c r="E150" i="4" s="1"/>
  <c r="M150" i="4" s="1"/>
  <c r="A150" i="6"/>
  <c r="A25" i="7"/>
  <c r="A84" i="6"/>
  <c r="O149" i="4" s="1"/>
  <c r="W149" i="4" s="1"/>
  <c r="Z150" i="6" l="1"/>
  <c r="A277" i="6"/>
  <c r="A337" i="6"/>
  <c r="Z210" i="6"/>
  <c r="A589" i="6"/>
  <c r="Z462" i="6"/>
  <c r="Z336" i="6"/>
  <c r="A463" i="6"/>
  <c r="A26" i="7"/>
  <c r="A22" i="8"/>
  <c r="A151" i="6"/>
  <c r="A25" i="6"/>
  <c r="E151" i="4" s="1"/>
  <c r="M151" i="4" s="1"/>
  <c r="Z24" i="6"/>
  <c r="A85" i="6"/>
  <c r="O150" i="4" s="1"/>
  <c r="W150" i="4" s="1"/>
  <c r="A82" i="8"/>
  <c r="A86" i="7"/>
  <c r="A211" i="6"/>
  <c r="Z84" i="6"/>
  <c r="Z402" i="6"/>
  <c r="A529" i="6"/>
  <c r="Z588" i="6"/>
  <c r="A715" i="6"/>
  <c r="A655" i="6"/>
  <c r="Z528" i="6"/>
  <c r="A403" i="6"/>
  <c r="Z276" i="6"/>
  <c r="Z529" i="6" l="1"/>
  <c r="A656" i="6"/>
  <c r="A27" i="7"/>
  <c r="Z25" i="6"/>
  <c r="A26" i="6"/>
  <c r="E152" i="4" s="1"/>
  <c r="M152" i="4" s="1"/>
  <c r="A86" i="6"/>
  <c r="O151" i="4" s="1"/>
  <c r="W151" i="4" s="1"/>
  <c r="A23" i="8"/>
  <c r="A152" i="6"/>
  <c r="Z463" i="6"/>
  <c r="A590" i="6"/>
  <c r="A278" i="6"/>
  <c r="Z151" i="6"/>
  <c r="A464" i="6"/>
  <c r="Z337" i="6"/>
  <c r="A212" i="6"/>
  <c r="Z85" i="6"/>
  <c r="A83" i="8"/>
  <c r="A87" i="7"/>
  <c r="Z277" i="6"/>
  <c r="A404" i="6"/>
  <c r="Z403" i="6"/>
  <c r="A530" i="6"/>
  <c r="A338" i="6"/>
  <c r="Z211" i="6"/>
  <c r="A716" i="6"/>
  <c r="Z589" i="6"/>
  <c r="Z404" i="6" l="1"/>
  <c r="A531" i="6"/>
  <c r="Z152" i="6"/>
  <c r="A279" i="6"/>
  <c r="Z338" i="6"/>
  <c r="A465" i="6"/>
  <c r="A339" i="6"/>
  <c r="Z212" i="6"/>
  <c r="Z278" i="6"/>
  <c r="A405" i="6"/>
  <c r="A657" i="6"/>
  <c r="Z530" i="6"/>
  <c r="Z590" i="6"/>
  <c r="A717" i="6"/>
  <c r="A84" i="8"/>
  <c r="A88" i="7"/>
  <c r="Z86" i="6"/>
  <c r="A213" i="6"/>
  <c r="A591" i="6"/>
  <c r="Z464" i="6"/>
  <c r="A27" i="6"/>
  <c r="E153" i="4" s="1"/>
  <c r="M153" i="4" s="1"/>
  <c r="Z26" i="6"/>
  <c r="A24" i="8"/>
  <c r="A153" i="6"/>
  <c r="A28" i="7"/>
  <c r="A87" i="6"/>
  <c r="O152" i="4" s="1"/>
  <c r="W152" i="4" s="1"/>
  <c r="A280" i="6" l="1"/>
  <c r="Z153" i="6"/>
  <c r="Z279" i="6"/>
  <c r="A406" i="6"/>
  <c r="A718" i="6"/>
  <c r="Z591" i="6"/>
  <c r="Z339" i="6"/>
  <c r="A466" i="6"/>
  <c r="A85" i="8"/>
  <c r="A89" i="7"/>
  <c r="A214" i="6"/>
  <c r="Z87" i="6"/>
  <c r="Z213" i="6"/>
  <c r="A340" i="6"/>
  <c r="A532" i="6"/>
  <c r="Z405" i="6"/>
  <c r="Z465" i="6"/>
  <c r="A592" i="6"/>
  <c r="Z531" i="6"/>
  <c r="A658" i="6"/>
  <c r="A25" i="8"/>
  <c r="Z27" i="6"/>
  <c r="A28" i="6"/>
  <c r="E154" i="4" s="1"/>
  <c r="M154" i="4" s="1"/>
  <c r="A154" i="6"/>
  <c r="A29" i="7"/>
  <c r="A88" i="6"/>
  <c r="O153" i="4" s="1"/>
  <c r="W153" i="4" s="1"/>
  <c r="A281" i="6" l="1"/>
  <c r="Z154" i="6"/>
  <c r="A593" i="6"/>
  <c r="Z466" i="6"/>
  <c r="Z406" i="6"/>
  <c r="A533" i="6"/>
  <c r="A29" i="6"/>
  <c r="E155" i="4" s="1"/>
  <c r="M155" i="4" s="1"/>
  <c r="A89" i="6"/>
  <c r="O154" i="4" s="1"/>
  <c r="W154" i="4" s="1"/>
  <c r="A26" i="8"/>
  <c r="Z28" i="6"/>
  <c r="A30" i="7"/>
  <c r="A155" i="6"/>
  <c r="A659" i="6"/>
  <c r="Z532" i="6"/>
  <c r="A341" i="6"/>
  <c r="Z214" i="6"/>
  <c r="Z88" i="6"/>
  <c r="A215" i="6"/>
  <c r="A86" i="8"/>
  <c r="A90" i="7"/>
  <c r="Z592" i="6"/>
  <c r="A719" i="6"/>
  <c r="Z340" i="6"/>
  <c r="A467" i="6"/>
  <c r="A407" i="6"/>
  <c r="Z280" i="6"/>
  <c r="Z467" i="6" l="1"/>
  <c r="A594" i="6"/>
  <c r="Z155" i="6"/>
  <c r="A282" i="6"/>
  <c r="A91" i="7"/>
  <c r="A87" i="8"/>
  <c r="A216" i="6"/>
  <c r="Z89" i="6"/>
  <c r="A468" i="6"/>
  <c r="Z341" i="6"/>
  <c r="A30" i="6"/>
  <c r="E156" i="4" s="1"/>
  <c r="M156" i="4" s="1"/>
  <c r="A90" i="6"/>
  <c r="O155" i="4" s="1"/>
  <c r="W155" i="4" s="1"/>
  <c r="A27" i="8"/>
  <c r="A156" i="6"/>
  <c r="A31" i="7"/>
  <c r="Z29" i="6"/>
  <c r="A720" i="6"/>
  <c r="Z593" i="6"/>
  <c r="A342" i="6"/>
  <c r="Z215" i="6"/>
  <c r="Z533" i="6"/>
  <c r="A660" i="6"/>
  <c r="A534" i="6"/>
  <c r="Z407" i="6"/>
  <c r="Z281" i="6"/>
  <c r="A408" i="6"/>
  <c r="Z90" i="6" l="1"/>
  <c r="A217" i="6"/>
  <c r="A88" i="8"/>
  <c r="A92" i="7"/>
  <c r="A409" i="6"/>
  <c r="Z282" i="6"/>
  <c r="Z534" i="6"/>
  <c r="A661" i="6"/>
  <c r="A469" i="6"/>
  <c r="Z342" i="6"/>
  <c r="A32" i="7"/>
  <c r="A157" i="6"/>
  <c r="A91" i="6"/>
  <c r="O156" i="4" s="1"/>
  <c r="W156" i="4" s="1"/>
  <c r="A31" i="6"/>
  <c r="E157" i="4" s="1"/>
  <c r="M157" i="4" s="1"/>
  <c r="A28" i="8"/>
  <c r="Z30" i="6"/>
  <c r="A343" i="6"/>
  <c r="Z216" i="6"/>
  <c r="Z408" i="6"/>
  <c r="A535" i="6"/>
  <c r="Z156" i="6"/>
  <c r="A283" i="6"/>
  <c r="Z594" i="6"/>
  <c r="A721" i="6"/>
  <c r="Z468" i="6"/>
  <c r="A595" i="6"/>
  <c r="Z535" i="6" l="1"/>
  <c r="A662" i="6"/>
  <c r="A284" i="6"/>
  <c r="Z157" i="6"/>
  <c r="A722" i="6"/>
  <c r="Z595" i="6"/>
  <c r="Z283" i="6"/>
  <c r="A410" i="6"/>
  <c r="A32" i="6"/>
  <c r="E158" i="4" s="1"/>
  <c r="M158" i="4" s="1"/>
  <c r="A158" i="6"/>
  <c r="A33" i="7"/>
  <c r="A29" i="8"/>
  <c r="A92" i="6"/>
  <c r="O157" i="4" s="1"/>
  <c r="W157" i="4" s="1"/>
  <c r="Z31" i="6"/>
  <c r="Z217" i="6"/>
  <c r="A344" i="6"/>
  <c r="Z343" i="6"/>
  <c r="A470" i="6"/>
  <c r="A89" i="8"/>
  <c r="A93" i="7"/>
  <c r="A218" i="6"/>
  <c r="Z91" i="6"/>
  <c r="Z469" i="6"/>
  <c r="A596" i="6"/>
  <c r="A536" i="6"/>
  <c r="Z409" i="6"/>
  <c r="O7" i="7"/>
  <c r="K7" i="7"/>
  <c r="C7" i="7"/>
  <c r="G7" i="7"/>
  <c r="A723" i="6" l="1"/>
  <c r="Z596" i="6"/>
  <c r="Z344" i="6"/>
  <c r="A471" i="6"/>
  <c r="Z410" i="6"/>
  <c r="A537" i="6"/>
  <c r="A411" i="6"/>
  <c r="Z284" i="6"/>
  <c r="Z470" i="6"/>
  <c r="A597" i="6"/>
  <c r="A285" i="6"/>
  <c r="Z158" i="6"/>
  <c r="Z536" i="6"/>
  <c r="A663" i="6"/>
  <c r="A345" i="6"/>
  <c r="Z218" i="6"/>
  <c r="Z92" i="6"/>
  <c r="A90" i="8"/>
  <c r="A219" i="6"/>
  <c r="A94" i="7"/>
  <c r="A33" i="6"/>
  <c r="E159" i="4" s="1"/>
  <c r="M159" i="4" s="1"/>
  <c r="Z32" i="6"/>
  <c r="A93" i="6"/>
  <c r="O158" i="4" s="1"/>
  <c r="W158" i="4" s="1"/>
  <c r="A30" i="8"/>
  <c r="A34" i="7"/>
  <c r="A159" i="6"/>
  <c r="F95" i="4"/>
  <c r="F56" i="4"/>
  <c r="N94" i="4"/>
  <c r="Z471" i="6" l="1"/>
  <c r="A598" i="6"/>
  <c r="A220" i="6"/>
  <c r="Z93" i="6"/>
  <c r="A91" i="8"/>
  <c r="A95" i="7"/>
  <c r="A346" i="6"/>
  <c r="Z219" i="6"/>
  <c r="A472" i="6"/>
  <c r="Z345" i="6"/>
  <c r="A412" i="6"/>
  <c r="Z285" i="6"/>
  <c r="A538" i="6"/>
  <c r="Z411" i="6"/>
  <c r="A286" i="6"/>
  <c r="Z159" i="6"/>
  <c r="A724" i="6"/>
  <c r="Z597" i="6"/>
  <c r="Z537" i="6"/>
  <c r="A664" i="6"/>
  <c r="A34" i="6"/>
  <c r="E160" i="4" s="1"/>
  <c r="M160" i="4" s="1"/>
  <c r="A94" i="6"/>
  <c r="O159" i="4" s="1"/>
  <c r="W159" i="4" s="1"/>
  <c r="Z33" i="6"/>
  <c r="A31" i="8"/>
  <c r="A160" i="6"/>
  <c r="A35" i="7"/>
  <c r="H56" i="4"/>
  <c r="H95" i="4" s="1"/>
  <c r="G56" i="4"/>
  <c r="G95" i="4" s="1"/>
  <c r="P7" i="8"/>
  <c r="P5" i="8"/>
  <c r="P6" i="8"/>
  <c r="P4" i="8"/>
  <c r="Z286" i="6" l="1"/>
  <c r="A413" i="6"/>
  <c r="Z412" i="6"/>
  <c r="A539" i="6"/>
  <c r="Z346" i="6"/>
  <c r="A473" i="6"/>
  <c r="A347" i="6"/>
  <c r="Z220" i="6"/>
  <c r="A92" i="8"/>
  <c r="A96" i="7"/>
  <c r="Z94" i="6"/>
  <c r="A221" i="6"/>
  <c r="Z598" i="6"/>
  <c r="A725" i="6"/>
  <c r="Z160" i="6"/>
  <c r="A287" i="6"/>
  <c r="A36" i="7"/>
  <c r="A95" i="6"/>
  <c r="O160" i="4" s="1"/>
  <c r="W160" i="4" s="1"/>
  <c r="A35" i="6"/>
  <c r="E161" i="4" s="1"/>
  <c r="M161" i="4" s="1"/>
  <c r="A161" i="6"/>
  <c r="A32" i="8"/>
  <c r="Z34" i="6"/>
  <c r="A665" i="6"/>
  <c r="Z538" i="6"/>
  <c r="A599" i="6"/>
  <c r="Z472" i="6"/>
  <c r="K56" i="4"/>
  <c r="AG55" i="6"/>
  <c r="AF55" i="6"/>
  <c r="AE55" i="6"/>
  <c r="AD55" i="6"/>
  <c r="AC55" i="6"/>
  <c r="AB55" i="6"/>
  <c r="AA55" i="6"/>
  <c r="AG54" i="6"/>
  <c r="AF54" i="6"/>
  <c r="AE54" i="6"/>
  <c r="AD54" i="6"/>
  <c r="AC54" i="6"/>
  <c r="AB54" i="6"/>
  <c r="AA54" i="6"/>
  <c r="AG53" i="6"/>
  <c r="AF53" i="6"/>
  <c r="AE53" i="6"/>
  <c r="AD53" i="6"/>
  <c r="AC53" i="6"/>
  <c r="AB53" i="6"/>
  <c r="AA53" i="6"/>
  <c r="AG52" i="6"/>
  <c r="AF52" i="6"/>
  <c r="AE52" i="6"/>
  <c r="AD52" i="6"/>
  <c r="AC52" i="6"/>
  <c r="AB52" i="6"/>
  <c r="AA52" i="6"/>
  <c r="AG51" i="6"/>
  <c r="AF51" i="6"/>
  <c r="AE51" i="6"/>
  <c r="AD51" i="6"/>
  <c r="AC51" i="6"/>
  <c r="AB51" i="6"/>
  <c r="AA51" i="6"/>
  <c r="AG50" i="6"/>
  <c r="AF50" i="6"/>
  <c r="AE50" i="6"/>
  <c r="AD50" i="6"/>
  <c r="AC50" i="6"/>
  <c r="AB50" i="6"/>
  <c r="AA50" i="6"/>
  <c r="AG49" i="6"/>
  <c r="AF49" i="6"/>
  <c r="AE49" i="6"/>
  <c r="AD49" i="6"/>
  <c r="AC49" i="6"/>
  <c r="AB49" i="6"/>
  <c r="AA49" i="6"/>
  <c r="AG48" i="6"/>
  <c r="AF48" i="6"/>
  <c r="AE48" i="6"/>
  <c r="AD48" i="6"/>
  <c r="AC48" i="6"/>
  <c r="AB48" i="6"/>
  <c r="AA48" i="6"/>
  <c r="AG47" i="6"/>
  <c r="AF47" i="6"/>
  <c r="AE47" i="6"/>
  <c r="AD47" i="6"/>
  <c r="AC47" i="6"/>
  <c r="AB47" i="6"/>
  <c r="AA47" i="6"/>
  <c r="AG46" i="6"/>
  <c r="AF46" i="6"/>
  <c r="AE46" i="6"/>
  <c r="AD46" i="6"/>
  <c r="AC46" i="6"/>
  <c r="AB46" i="6"/>
  <c r="AA46" i="6"/>
  <c r="AG45" i="6"/>
  <c r="AF45" i="6"/>
  <c r="AE45" i="6"/>
  <c r="AD45" i="6"/>
  <c r="AC45" i="6"/>
  <c r="AB45" i="6"/>
  <c r="AA45" i="6"/>
  <c r="AG44" i="6"/>
  <c r="AF44" i="6"/>
  <c r="AE44" i="6"/>
  <c r="AD44" i="6"/>
  <c r="AC44" i="6"/>
  <c r="AB44" i="6"/>
  <c r="AA44" i="6"/>
  <c r="AG43" i="6"/>
  <c r="AF43" i="6"/>
  <c r="AE43" i="6"/>
  <c r="AD43" i="6"/>
  <c r="AC43" i="6"/>
  <c r="AB43" i="6"/>
  <c r="AA43" i="6"/>
  <c r="AG42" i="6"/>
  <c r="AF42" i="6"/>
  <c r="AE42" i="6"/>
  <c r="AD42" i="6"/>
  <c r="AC42" i="6"/>
  <c r="AB42" i="6"/>
  <c r="AA42" i="6"/>
  <c r="AG41" i="6"/>
  <c r="AF41" i="6"/>
  <c r="AE41" i="6"/>
  <c r="AD41" i="6"/>
  <c r="AC41" i="6"/>
  <c r="AB41" i="6"/>
  <c r="AA41" i="6"/>
  <c r="AG40" i="6"/>
  <c r="AF40" i="6"/>
  <c r="AE40" i="6"/>
  <c r="AD40" i="6"/>
  <c r="AC40" i="6"/>
  <c r="AB40" i="6"/>
  <c r="AA40" i="6"/>
  <c r="AG39" i="6"/>
  <c r="AF39" i="6"/>
  <c r="AE39" i="6"/>
  <c r="AD39" i="6"/>
  <c r="AC39" i="6"/>
  <c r="AB39" i="6"/>
  <c r="AA39" i="6"/>
  <c r="AG38" i="6"/>
  <c r="AF38" i="6"/>
  <c r="AE38" i="6"/>
  <c r="AD38" i="6"/>
  <c r="AC38" i="6"/>
  <c r="AB38" i="6"/>
  <c r="AA38" i="6"/>
  <c r="AG37" i="6"/>
  <c r="AF37" i="6"/>
  <c r="AE37" i="6"/>
  <c r="AD37" i="6"/>
  <c r="AC37" i="6"/>
  <c r="AB37" i="6"/>
  <c r="AA37" i="6"/>
  <c r="AG36" i="6"/>
  <c r="AF36" i="6"/>
  <c r="AE36" i="6"/>
  <c r="AD36" i="6"/>
  <c r="AC36" i="6"/>
  <c r="AB36" i="6"/>
  <c r="AA36" i="6"/>
  <c r="AG35" i="6"/>
  <c r="AF35" i="6"/>
  <c r="AE35" i="6"/>
  <c r="AD35" i="6"/>
  <c r="AC35" i="6"/>
  <c r="AB35" i="6"/>
  <c r="AA35" i="6"/>
  <c r="AG34" i="6"/>
  <c r="AF34" i="6"/>
  <c r="AE34" i="6"/>
  <c r="AD34" i="6"/>
  <c r="AC34" i="6"/>
  <c r="AB34" i="6"/>
  <c r="AA34" i="6"/>
  <c r="AG33" i="6"/>
  <c r="AF33" i="6"/>
  <c r="AE33" i="6"/>
  <c r="AD33" i="6"/>
  <c r="AC33" i="6"/>
  <c r="AB33" i="6"/>
  <c r="AA33" i="6"/>
  <c r="AG32" i="6"/>
  <c r="AF32" i="6"/>
  <c r="AE32" i="6"/>
  <c r="AD32" i="6"/>
  <c r="AC32" i="6"/>
  <c r="AB32" i="6"/>
  <c r="AA32" i="6"/>
  <c r="AG31" i="6"/>
  <c r="AF31" i="6"/>
  <c r="AE31" i="6"/>
  <c r="AD31" i="6"/>
  <c r="AC31" i="6"/>
  <c r="AB31" i="6"/>
  <c r="AA31" i="6"/>
  <c r="AG30" i="6"/>
  <c r="AF30" i="6"/>
  <c r="AE30" i="6"/>
  <c r="AD30" i="6"/>
  <c r="AC30" i="6"/>
  <c r="AB30" i="6"/>
  <c r="AA30" i="6"/>
  <c r="AG29" i="6"/>
  <c r="AF29" i="6"/>
  <c r="AE29" i="6"/>
  <c r="AD29" i="6"/>
  <c r="AC29" i="6"/>
  <c r="AB29" i="6"/>
  <c r="AA29" i="6"/>
  <c r="AG28" i="6"/>
  <c r="AF28" i="6"/>
  <c r="AE28" i="6"/>
  <c r="AD28" i="6"/>
  <c r="AC28" i="6"/>
  <c r="AB28" i="6"/>
  <c r="AA28" i="6"/>
  <c r="AG27" i="6"/>
  <c r="AF27" i="6"/>
  <c r="AE27" i="6"/>
  <c r="AD27" i="6"/>
  <c r="AC27" i="6"/>
  <c r="AB27" i="6"/>
  <c r="AA27" i="6"/>
  <c r="AG26" i="6"/>
  <c r="AF26" i="6"/>
  <c r="AE26" i="6"/>
  <c r="AD26" i="6"/>
  <c r="AC26" i="6"/>
  <c r="AB26" i="6"/>
  <c r="AA26" i="6"/>
  <c r="AG25" i="6"/>
  <c r="AF25" i="6"/>
  <c r="AE25" i="6"/>
  <c r="AD25" i="6"/>
  <c r="AC25" i="6"/>
  <c r="AB25" i="6"/>
  <c r="AA25" i="6"/>
  <c r="AG24" i="6"/>
  <c r="AF24" i="6"/>
  <c r="AE24" i="6"/>
  <c r="AD24" i="6"/>
  <c r="AC24" i="6"/>
  <c r="AB24" i="6"/>
  <c r="AA24" i="6"/>
  <c r="AG23" i="6"/>
  <c r="AF23" i="6"/>
  <c r="AE23" i="6"/>
  <c r="AD23" i="6"/>
  <c r="AC23" i="6"/>
  <c r="AB23" i="6"/>
  <c r="AA23" i="6"/>
  <c r="AG22" i="6"/>
  <c r="AF22" i="6"/>
  <c r="AE22" i="6"/>
  <c r="AD22" i="6"/>
  <c r="AC22" i="6"/>
  <c r="AB22" i="6"/>
  <c r="AA22" i="6"/>
  <c r="AG21" i="6"/>
  <c r="AF21" i="6"/>
  <c r="AE21" i="6"/>
  <c r="AD21" i="6"/>
  <c r="AC21" i="6"/>
  <c r="AB21" i="6"/>
  <c r="AA21" i="6"/>
  <c r="AG20" i="6"/>
  <c r="AF20" i="6"/>
  <c r="AE20" i="6"/>
  <c r="AD20" i="6"/>
  <c r="AC20" i="6"/>
  <c r="AB20" i="6"/>
  <c r="AA20" i="6"/>
  <c r="AG19" i="6"/>
  <c r="AF19" i="6"/>
  <c r="AE19" i="6"/>
  <c r="AD19" i="6"/>
  <c r="AC19" i="6"/>
  <c r="AB19" i="6"/>
  <c r="AA19" i="6"/>
  <c r="AG18" i="6"/>
  <c r="AF18" i="6"/>
  <c r="AE18" i="6"/>
  <c r="AD18" i="6"/>
  <c r="AC18" i="6"/>
  <c r="AB18" i="6"/>
  <c r="AA18" i="6"/>
  <c r="AG17" i="6"/>
  <c r="AF17" i="6"/>
  <c r="AE17" i="6"/>
  <c r="AD17" i="6"/>
  <c r="AC17" i="6"/>
  <c r="AB17" i="6"/>
  <c r="AA17" i="6"/>
  <c r="AG16" i="6"/>
  <c r="AF16" i="6"/>
  <c r="AE16" i="6"/>
  <c r="AD16" i="6"/>
  <c r="AC16" i="6"/>
  <c r="AB16" i="6"/>
  <c r="AA16" i="6"/>
  <c r="AG15" i="6"/>
  <c r="AF15" i="6"/>
  <c r="AE15" i="6"/>
  <c r="AD15" i="6"/>
  <c r="AC15" i="6"/>
  <c r="AB15" i="6"/>
  <c r="AA15" i="6"/>
  <c r="AG14" i="6"/>
  <c r="AF14" i="6"/>
  <c r="AE14" i="6"/>
  <c r="AD14" i="6"/>
  <c r="AC14" i="6"/>
  <c r="AB14" i="6"/>
  <c r="AA14" i="6"/>
  <c r="AG13" i="6"/>
  <c r="AF13" i="6"/>
  <c r="AE13" i="6"/>
  <c r="AD13" i="6"/>
  <c r="AC13" i="6"/>
  <c r="AB13" i="6"/>
  <c r="AA13" i="6"/>
  <c r="AG12" i="6"/>
  <c r="AF12" i="6"/>
  <c r="AE12" i="6"/>
  <c r="AD12" i="6"/>
  <c r="AC12" i="6"/>
  <c r="AB12" i="6"/>
  <c r="AA12" i="6"/>
  <c r="AG11" i="6"/>
  <c r="AF11" i="6"/>
  <c r="AE11" i="6"/>
  <c r="AD11" i="6"/>
  <c r="AC11" i="6"/>
  <c r="AB11" i="6"/>
  <c r="AA11" i="6"/>
  <c r="AG10" i="6"/>
  <c r="AF10" i="6"/>
  <c r="AE10" i="6"/>
  <c r="AD10" i="6"/>
  <c r="AC10" i="6"/>
  <c r="AB10" i="6"/>
  <c r="AA10" i="6"/>
  <c r="AG9" i="6"/>
  <c r="AF9" i="6"/>
  <c r="AE9" i="6"/>
  <c r="AD9" i="6"/>
  <c r="AC9" i="6"/>
  <c r="AB9" i="6"/>
  <c r="AA9" i="6"/>
  <c r="AD70" i="6" l="1"/>
  <c r="AA71" i="6"/>
  <c r="AE71" i="6"/>
  <c r="AB72" i="6"/>
  <c r="AF72" i="6"/>
  <c r="AC73" i="6"/>
  <c r="AG73" i="6"/>
  <c r="AD74" i="6"/>
  <c r="AA75" i="6"/>
  <c r="AE75" i="6"/>
  <c r="AB76" i="6"/>
  <c r="AF76" i="6"/>
  <c r="AC77" i="6"/>
  <c r="AG77" i="6"/>
  <c r="AD78" i="6"/>
  <c r="AA79" i="6"/>
  <c r="AE79" i="6"/>
  <c r="AB80" i="6"/>
  <c r="AF80" i="6"/>
  <c r="AC81" i="6"/>
  <c r="AG81" i="6"/>
  <c r="AD82" i="6"/>
  <c r="AA83" i="6"/>
  <c r="AE83" i="6"/>
  <c r="AB84" i="6"/>
  <c r="AF84" i="6"/>
  <c r="AC85" i="6"/>
  <c r="AG85" i="6"/>
  <c r="AD86" i="6"/>
  <c r="AA87" i="6"/>
  <c r="AE87" i="6"/>
  <c r="AB88" i="6"/>
  <c r="AF88" i="6"/>
  <c r="AC89" i="6"/>
  <c r="AG89" i="6"/>
  <c r="AD90" i="6"/>
  <c r="AA91" i="6"/>
  <c r="AE91" i="6"/>
  <c r="AB92" i="6"/>
  <c r="AF92" i="6"/>
  <c r="AC93" i="6"/>
  <c r="AG93" i="6"/>
  <c r="AD94" i="6"/>
  <c r="AA95" i="6"/>
  <c r="AE95" i="6"/>
  <c r="AB96" i="6"/>
  <c r="AF96" i="6"/>
  <c r="AC97" i="6"/>
  <c r="AG97" i="6"/>
  <c r="AD98" i="6"/>
  <c r="AA99" i="6"/>
  <c r="AE99" i="6"/>
  <c r="AB100" i="6"/>
  <c r="AF100" i="6"/>
  <c r="AC101" i="6"/>
  <c r="AG101" i="6"/>
  <c r="AD102" i="6"/>
  <c r="AA103" i="6"/>
  <c r="AE103" i="6"/>
  <c r="AB104" i="6"/>
  <c r="AF104" i="6"/>
  <c r="AC105" i="6"/>
  <c r="AG105" i="6"/>
  <c r="AD106" i="6"/>
  <c r="AA107" i="6"/>
  <c r="AE107" i="6"/>
  <c r="AB108" i="6"/>
  <c r="AF108" i="6"/>
  <c r="AC109" i="6"/>
  <c r="AG109" i="6"/>
  <c r="AD110" i="6"/>
  <c r="AA111" i="6"/>
  <c r="AE111" i="6"/>
  <c r="AB112" i="6"/>
  <c r="AF112" i="6"/>
  <c r="AC113" i="6"/>
  <c r="AG113" i="6"/>
  <c r="F35" i="4"/>
  <c r="AD113" i="6"/>
  <c r="AA113" i="6"/>
  <c r="AE113" i="6"/>
  <c r="AB113" i="6"/>
  <c r="AF113" i="6"/>
  <c r="AC114" i="6"/>
  <c r="AC115" i="6"/>
  <c r="AC117" i="6"/>
  <c r="AC116" i="6"/>
  <c r="AD116" i="6"/>
  <c r="AD114" i="6"/>
  <c r="AD115" i="6"/>
  <c r="AD117" i="6"/>
  <c r="AB117" i="6"/>
  <c r="AB116" i="6"/>
  <c r="AB114" i="6"/>
  <c r="AB115" i="6"/>
  <c r="AF117" i="6"/>
  <c r="AF116" i="6"/>
  <c r="AF114" i="6"/>
  <c r="AF115" i="6"/>
  <c r="AG114" i="6"/>
  <c r="AG115" i="6"/>
  <c r="AG117" i="6"/>
  <c r="AG116" i="6"/>
  <c r="AA116" i="6"/>
  <c r="AA114" i="6"/>
  <c r="AA115" i="6"/>
  <c r="AA117" i="6"/>
  <c r="AE116" i="6"/>
  <c r="AE114" i="6"/>
  <c r="AE115" i="6"/>
  <c r="AE117" i="6"/>
  <c r="A288" i="6"/>
  <c r="Z161" i="6"/>
  <c r="Z287" i="6"/>
  <c r="A414" i="6"/>
  <c r="Z221" i="6"/>
  <c r="A348" i="6"/>
  <c r="Z539" i="6"/>
  <c r="A666" i="6"/>
  <c r="A33" i="8"/>
  <c r="A162" i="6"/>
  <c r="A36" i="6"/>
  <c r="E162" i="4" s="1"/>
  <c r="M162" i="4" s="1"/>
  <c r="Z35" i="6"/>
  <c r="A37" i="7"/>
  <c r="A96" i="6"/>
  <c r="O161" i="4" s="1"/>
  <c r="W161" i="4" s="1"/>
  <c r="Z347" i="6"/>
  <c r="A474" i="6"/>
  <c r="A97" i="7"/>
  <c r="A93" i="8"/>
  <c r="A222" i="6"/>
  <c r="Z95" i="6"/>
  <c r="Z473" i="6"/>
  <c r="A600" i="6"/>
  <c r="A540" i="6"/>
  <c r="Z413" i="6"/>
  <c r="A726" i="6"/>
  <c r="Z599" i="6"/>
  <c r="N56" i="4"/>
  <c r="K95" i="4"/>
  <c r="AB71" i="6"/>
  <c r="AC72" i="6"/>
  <c r="AD73" i="6"/>
  <c r="AE74" i="6"/>
  <c r="AF75" i="6"/>
  <c r="AG76" i="6"/>
  <c r="AA78" i="6"/>
  <c r="AB79" i="6"/>
  <c r="AC80" i="6"/>
  <c r="AA82" i="6"/>
  <c r="AB83" i="6"/>
  <c r="AC84" i="6"/>
  <c r="AD85" i="6"/>
  <c r="AE86" i="6"/>
  <c r="AF87" i="6"/>
  <c r="AG88" i="6"/>
  <c r="AE90" i="6"/>
  <c r="AF91" i="6"/>
  <c r="AG92" i="6"/>
  <c r="AA94" i="6"/>
  <c r="AB95" i="6"/>
  <c r="AC96" i="6"/>
  <c r="AD97" i="6"/>
  <c r="AE98" i="6"/>
  <c r="AF99" i="6"/>
  <c r="AC100" i="6"/>
  <c r="AD101" i="6"/>
  <c r="AA102" i="6"/>
  <c r="AE102" i="6"/>
  <c r="AB103" i="6"/>
  <c r="AF103" i="6"/>
  <c r="AC104" i="6"/>
  <c r="AG104" i="6"/>
  <c r="AD105" i="6"/>
  <c r="AA106" i="6"/>
  <c r="AE106" i="6"/>
  <c r="AB107" i="6"/>
  <c r="AF107" i="6"/>
  <c r="AC108" i="6"/>
  <c r="AG108" i="6"/>
  <c r="AD109" i="6"/>
  <c r="AA110" i="6"/>
  <c r="AE110" i="6"/>
  <c r="AB111" i="6"/>
  <c r="AF111" i="6"/>
  <c r="AC112" i="6"/>
  <c r="AG112" i="6"/>
  <c r="AA70" i="6"/>
  <c r="AE70" i="6"/>
  <c r="AF71" i="6"/>
  <c r="AG72" i="6"/>
  <c r="AA74" i="6"/>
  <c r="AB75" i="6"/>
  <c r="AC76" i="6"/>
  <c r="AD77" i="6"/>
  <c r="AE78" i="6"/>
  <c r="AF79" i="6"/>
  <c r="AG80" i="6"/>
  <c r="AD81" i="6"/>
  <c r="AE82" i="6"/>
  <c r="AF83" i="6"/>
  <c r="AG84" i="6"/>
  <c r="AA86" i="6"/>
  <c r="AB87" i="6"/>
  <c r="AC88" i="6"/>
  <c r="AD89" i="6"/>
  <c r="AA90" i="6"/>
  <c r="AB91" i="6"/>
  <c r="AC92" i="6"/>
  <c r="AD93" i="6"/>
  <c r="AE94" i="6"/>
  <c r="AF95" i="6"/>
  <c r="AG96" i="6"/>
  <c r="AA98" i="6"/>
  <c r="AB99" i="6"/>
  <c r="AG100" i="6"/>
  <c r="AB70" i="6"/>
  <c r="AF70" i="6"/>
  <c r="AC71" i="6"/>
  <c r="AG71" i="6"/>
  <c r="AD72" i="6"/>
  <c r="AA73" i="6"/>
  <c r="AE73" i="6"/>
  <c r="AB74" i="6"/>
  <c r="AF74" i="6"/>
  <c r="AC75" i="6"/>
  <c r="AG75" i="6"/>
  <c r="AD76" i="6"/>
  <c r="AA77" i="6"/>
  <c r="AE77" i="6"/>
  <c r="AB78" i="6"/>
  <c r="AF78" i="6"/>
  <c r="AC79" i="6"/>
  <c r="AG79" i="6"/>
  <c r="AD80" i="6"/>
  <c r="AA81" i="6"/>
  <c r="AE81" i="6"/>
  <c r="AB82" i="6"/>
  <c r="AF82" i="6"/>
  <c r="AC83" i="6"/>
  <c r="AG83" i="6"/>
  <c r="AD84" i="6"/>
  <c r="AA85" i="6"/>
  <c r="AE85" i="6"/>
  <c r="AB86" i="6"/>
  <c r="AF86" i="6"/>
  <c r="AC87" i="6"/>
  <c r="AG87" i="6"/>
  <c r="AD88" i="6"/>
  <c r="AA89" i="6"/>
  <c r="AE89" i="6"/>
  <c r="AB90" i="6"/>
  <c r="AF90" i="6"/>
  <c r="AC91" i="6"/>
  <c r="AG91" i="6"/>
  <c r="AD92" i="6"/>
  <c r="AA93" i="6"/>
  <c r="AE93" i="6"/>
  <c r="AB94" i="6"/>
  <c r="AF94" i="6"/>
  <c r="AC95" i="6"/>
  <c r="AG95" i="6"/>
  <c r="AD96" i="6"/>
  <c r="AA97" i="6"/>
  <c r="AE97" i="6"/>
  <c r="AB98" i="6"/>
  <c r="AF98" i="6"/>
  <c r="AC99" i="6"/>
  <c r="AG99" i="6"/>
  <c r="AD100" i="6"/>
  <c r="AA101" i="6"/>
  <c r="AE101" i="6"/>
  <c r="AB102" i="6"/>
  <c r="AF102" i="6"/>
  <c r="AC103" i="6"/>
  <c r="AG103" i="6"/>
  <c r="AD104" i="6"/>
  <c r="AA105" i="6"/>
  <c r="AE105" i="6"/>
  <c r="AB106" i="6"/>
  <c r="AF106" i="6"/>
  <c r="AC107" i="6"/>
  <c r="AG107" i="6"/>
  <c r="AD108" i="6"/>
  <c r="AA109" i="6"/>
  <c r="AE109" i="6"/>
  <c r="AB110" i="6"/>
  <c r="AF110" i="6"/>
  <c r="AC111" i="6"/>
  <c r="AG111" i="6"/>
  <c r="AD112" i="6"/>
  <c r="AC70" i="6"/>
  <c r="AG70" i="6"/>
  <c r="AD71" i="6"/>
  <c r="AA72" i="6"/>
  <c r="AE72" i="6"/>
  <c r="AB73" i="6"/>
  <c r="AF73" i="6"/>
  <c r="AC74" i="6"/>
  <c r="AG74" i="6"/>
  <c r="AD75" i="6"/>
  <c r="AA76" i="6"/>
  <c r="AE76" i="6"/>
  <c r="AB77" i="6"/>
  <c r="AF77" i="6"/>
  <c r="AC78" i="6"/>
  <c r="AG78" i="6"/>
  <c r="AD79" i="6"/>
  <c r="AA80" i="6"/>
  <c r="AE80" i="6"/>
  <c r="AB81" i="6"/>
  <c r="AF81" i="6"/>
  <c r="AC82" i="6"/>
  <c r="AG82" i="6"/>
  <c r="AD83" i="6"/>
  <c r="AA84" i="6"/>
  <c r="AE84" i="6"/>
  <c r="AB85" i="6"/>
  <c r="AF85" i="6"/>
  <c r="AC86" i="6"/>
  <c r="AG86" i="6"/>
  <c r="AD87" i="6"/>
  <c r="AA88" i="6"/>
  <c r="AE88" i="6"/>
  <c r="AB89" i="6"/>
  <c r="AF89" i="6"/>
  <c r="AC90" i="6"/>
  <c r="AG90" i="6"/>
  <c r="AD91" i="6"/>
  <c r="AA92" i="6"/>
  <c r="AE92" i="6"/>
  <c r="AB93" i="6"/>
  <c r="AF93" i="6"/>
  <c r="AC94" i="6"/>
  <c r="AG94" i="6"/>
  <c r="AD95" i="6"/>
  <c r="AA96" i="6"/>
  <c r="AE96" i="6"/>
  <c r="AB97" i="6"/>
  <c r="AF97" i="6"/>
  <c r="AC98" i="6"/>
  <c r="AG98" i="6"/>
  <c r="AD99" i="6"/>
  <c r="AA100" i="6"/>
  <c r="AE100" i="6"/>
  <c r="AB101" i="6"/>
  <c r="AF101" i="6"/>
  <c r="AC102" i="6"/>
  <c r="AG102" i="6"/>
  <c r="AD103" i="6"/>
  <c r="AA104" i="6"/>
  <c r="AE104" i="6"/>
  <c r="AB105" i="6"/>
  <c r="AF105" i="6"/>
  <c r="AC106" i="6"/>
  <c r="AG106" i="6"/>
  <c r="AD107" i="6"/>
  <c r="AA108" i="6"/>
  <c r="AE108" i="6"/>
  <c r="AB109" i="6"/>
  <c r="AF109" i="6"/>
  <c r="AC110" i="6"/>
  <c r="AG110" i="6"/>
  <c r="AD111" i="6"/>
  <c r="AA112" i="6"/>
  <c r="AE112" i="6"/>
  <c r="AO436" i="6"/>
  <c r="AN436" i="6"/>
  <c r="AM436" i="6"/>
  <c r="AL436" i="6"/>
  <c r="AK436" i="6"/>
  <c r="AJ436" i="6"/>
  <c r="AI436" i="6"/>
  <c r="AO435" i="6"/>
  <c r="AN435" i="6"/>
  <c r="AM435" i="6"/>
  <c r="AL435" i="6"/>
  <c r="AK435" i="6"/>
  <c r="AJ435" i="6"/>
  <c r="AI435" i="6"/>
  <c r="AO434" i="6"/>
  <c r="AN434" i="6"/>
  <c r="AM434" i="6"/>
  <c r="AL434" i="6"/>
  <c r="AK434" i="6"/>
  <c r="AJ434" i="6"/>
  <c r="AI434" i="6"/>
  <c r="AO433" i="6"/>
  <c r="AN433" i="6"/>
  <c r="AM433" i="6"/>
  <c r="AL433" i="6"/>
  <c r="AK433" i="6"/>
  <c r="AJ433" i="6"/>
  <c r="AI433" i="6"/>
  <c r="AO432" i="6"/>
  <c r="AN432" i="6"/>
  <c r="AM432" i="6"/>
  <c r="AL432" i="6"/>
  <c r="AK432" i="6"/>
  <c r="AJ432" i="6"/>
  <c r="AI432" i="6"/>
  <c r="AO431" i="6"/>
  <c r="AN431" i="6"/>
  <c r="AM431" i="6"/>
  <c r="AL431" i="6"/>
  <c r="AK431" i="6"/>
  <c r="AJ431" i="6"/>
  <c r="AI431" i="6"/>
  <c r="AO430" i="6"/>
  <c r="AN430" i="6"/>
  <c r="AM430" i="6"/>
  <c r="AL430" i="6"/>
  <c r="AK430" i="6"/>
  <c r="AJ430" i="6"/>
  <c r="AI430" i="6"/>
  <c r="AO429" i="6"/>
  <c r="AN429" i="6"/>
  <c r="AM429" i="6"/>
  <c r="AL429" i="6"/>
  <c r="AK429" i="6"/>
  <c r="AJ429" i="6"/>
  <c r="AI429" i="6"/>
  <c r="AO428" i="6"/>
  <c r="AN428" i="6"/>
  <c r="AM428" i="6"/>
  <c r="AL428" i="6"/>
  <c r="AK428" i="6"/>
  <c r="AJ428" i="6"/>
  <c r="AI428" i="6"/>
  <c r="AO427" i="6"/>
  <c r="AN427" i="6"/>
  <c r="AM427" i="6"/>
  <c r="AL427" i="6"/>
  <c r="AK427" i="6"/>
  <c r="AJ427" i="6"/>
  <c r="AI427" i="6"/>
  <c r="AO426" i="6"/>
  <c r="AN426" i="6"/>
  <c r="AM426" i="6"/>
  <c r="AL426" i="6"/>
  <c r="AK426" i="6"/>
  <c r="AJ426" i="6"/>
  <c r="AI426" i="6"/>
  <c r="AO425" i="6"/>
  <c r="AN425" i="6"/>
  <c r="AM425" i="6"/>
  <c r="AL425" i="6"/>
  <c r="AK425" i="6"/>
  <c r="AJ425" i="6"/>
  <c r="AI425" i="6"/>
  <c r="AO424" i="6"/>
  <c r="AN424" i="6"/>
  <c r="AM424" i="6"/>
  <c r="AL424" i="6"/>
  <c r="AK424" i="6"/>
  <c r="AJ424" i="6"/>
  <c r="AI424" i="6"/>
  <c r="AO423" i="6"/>
  <c r="AN423" i="6"/>
  <c r="AM423" i="6"/>
  <c r="AL423" i="6"/>
  <c r="AK423" i="6"/>
  <c r="AJ423" i="6"/>
  <c r="AI423" i="6"/>
  <c r="AO422" i="6"/>
  <c r="AN422" i="6"/>
  <c r="AM422" i="6"/>
  <c r="AL422" i="6"/>
  <c r="AK422" i="6"/>
  <c r="AJ422" i="6"/>
  <c r="AI422" i="6"/>
  <c r="AO421" i="6"/>
  <c r="AN421" i="6"/>
  <c r="AM421" i="6"/>
  <c r="AL421" i="6"/>
  <c r="AK421" i="6"/>
  <c r="AJ421" i="6"/>
  <c r="AI421" i="6"/>
  <c r="AO420" i="6"/>
  <c r="AN420" i="6"/>
  <c r="AM420" i="6"/>
  <c r="AL420" i="6"/>
  <c r="AK420" i="6"/>
  <c r="AJ420" i="6"/>
  <c r="AI420" i="6"/>
  <c r="AO419" i="6"/>
  <c r="AN419" i="6"/>
  <c r="AM419" i="6"/>
  <c r="AL419" i="6"/>
  <c r="AK419" i="6"/>
  <c r="AJ419" i="6"/>
  <c r="AI419" i="6"/>
  <c r="AO418" i="6"/>
  <c r="AN418" i="6"/>
  <c r="AM418" i="6"/>
  <c r="AL418" i="6"/>
  <c r="AK418" i="6"/>
  <c r="AJ418" i="6"/>
  <c r="AI418" i="6"/>
  <c r="AO417" i="6"/>
  <c r="AN417" i="6"/>
  <c r="AM417" i="6"/>
  <c r="AL417" i="6"/>
  <c r="AK417" i="6"/>
  <c r="AJ417" i="6"/>
  <c r="AI417" i="6"/>
  <c r="AO416" i="6"/>
  <c r="AN416" i="6"/>
  <c r="AM416" i="6"/>
  <c r="AL416" i="6"/>
  <c r="AK416" i="6"/>
  <c r="AJ416" i="6"/>
  <c r="AI416" i="6"/>
  <c r="AO415" i="6"/>
  <c r="AN415" i="6"/>
  <c r="AM415" i="6"/>
  <c r="AL415" i="6"/>
  <c r="AK415" i="6"/>
  <c r="AJ415" i="6"/>
  <c r="AI415" i="6"/>
  <c r="AO414" i="6"/>
  <c r="AN414" i="6"/>
  <c r="AM414" i="6"/>
  <c r="AL414" i="6"/>
  <c r="AK414" i="6"/>
  <c r="AJ414" i="6"/>
  <c r="AI414" i="6"/>
  <c r="AO413" i="6"/>
  <c r="AN413" i="6"/>
  <c r="AM413" i="6"/>
  <c r="AL413" i="6"/>
  <c r="AK413" i="6"/>
  <c r="AJ413" i="6"/>
  <c r="AI413" i="6"/>
  <c r="AO412" i="6"/>
  <c r="AN412" i="6"/>
  <c r="AM412" i="6"/>
  <c r="AL412" i="6"/>
  <c r="AK412" i="6"/>
  <c r="AJ412" i="6"/>
  <c r="AI412" i="6"/>
  <c r="AO411" i="6"/>
  <c r="AN411" i="6"/>
  <c r="AM411" i="6"/>
  <c r="AL411" i="6"/>
  <c r="AK411" i="6"/>
  <c r="AJ411" i="6"/>
  <c r="AI411" i="6"/>
  <c r="AO410" i="6"/>
  <c r="AN410" i="6"/>
  <c r="AM410" i="6"/>
  <c r="AL410" i="6"/>
  <c r="AK410" i="6"/>
  <c r="AJ410" i="6"/>
  <c r="AI410" i="6"/>
  <c r="AO409" i="6"/>
  <c r="AN409" i="6"/>
  <c r="AM409" i="6"/>
  <c r="AL409" i="6"/>
  <c r="AK409" i="6"/>
  <c r="AJ409" i="6"/>
  <c r="AI409" i="6"/>
  <c r="AO408" i="6"/>
  <c r="AN408" i="6"/>
  <c r="AM408" i="6"/>
  <c r="AL408" i="6"/>
  <c r="AK408" i="6"/>
  <c r="AJ408" i="6"/>
  <c r="AI408" i="6"/>
  <c r="AO407" i="6"/>
  <c r="AN407" i="6"/>
  <c r="AM407" i="6"/>
  <c r="AL407" i="6"/>
  <c r="AK407" i="6"/>
  <c r="AJ407" i="6"/>
  <c r="AI407" i="6"/>
  <c r="AO406" i="6"/>
  <c r="AN406" i="6"/>
  <c r="AM406" i="6"/>
  <c r="AL406" i="6"/>
  <c r="AK406" i="6"/>
  <c r="AJ406" i="6"/>
  <c r="AI406" i="6"/>
  <c r="AO405" i="6"/>
  <c r="AN405" i="6"/>
  <c r="AM405" i="6"/>
  <c r="AL405" i="6"/>
  <c r="AK405" i="6"/>
  <c r="AJ405" i="6"/>
  <c r="AI405" i="6"/>
  <c r="AO404" i="6"/>
  <c r="AN404" i="6"/>
  <c r="AM404" i="6"/>
  <c r="AL404" i="6"/>
  <c r="AK404" i="6"/>
  <c r="AJ404" i="6"/>
  <c r="AI404" i="6"/>
  <c r="AO403" i="6"/>
  <c r="AN403" i="6"/>
  <c r="AM403" i="6"/>
  <c r="AL403" i="6"/>
  <c r="AK403" i="6"/>
  <c r="AJ403" i="6"/>
  <c r="AI403" i="6"/>
  <c r="AO402" i="6"/>
  <c r="AN402" i="6"/>
  <c r="AM402" i="6"/>
  <c r="AL402" i="6"/>
  <c r="AK402" i="6"/>
  <c r="AJ402" i="6"/>
  <c r="AI402" i="6"/>
  <c r="AO401" i="6"/>
  <c r="AN401" i="6"/>
  <c r="AM401" i="6"/>
  <c r="AL401" i="6"/>
  <c r="AK401" i="6"/>
  <c r="AJ401" i="6"/>
  <c r="AI401" i="6"/>
  <c r="AO400" i="6"/>
  <c r="AN400" i="6"/>
  <c r="AM400" i="6"/>
  <c r="AL400" i="6"/>
  <c r="AK400" i="6"/>
  <c r="AJ400" i="6"/>
  <c r="AI400" i="6"/>
  <c r="AO399" i="6"/>
  <c r="AN399" i="6"/>
  <c r="AM399" i="6"/>
  <c r="AL399" i="6"/>
  <c r="AK399" i="6"/>
  <c r="AJ399" i="6"/>
  <c r="AI399" i="6"/>
  <c r="AO398" i="6"/>
  <c r="AN398" i="6"/>
  <c r="AM398" i="6"/>
  <c r="AL398" i="6"/>
  <c r="AK398" i="6"/>
  <c r="AJ398" i="6"/>
  <c r="AI398" i="6"/>
  <c r="AO397" i="6"/>
  <c r="AN397" i="6"/>
  <c r="AM397" i="6"/>
  <c r="AL397" i="6"/>
  <c r="AK397" i="6"/>
  <c r="AJ397" i="6"/>
  <c r="AI397" i="6"/>
  <c r="AO396" i="6"/>
  <c r="AN396" i="6"/>
  <c r="AM396" i="6"/>
  <c r="AL396" i="6"/>
  <c r="AK396" i="6"/>
  <c r="AJ396" i="6"/>
  <c r="AI396" i="6"/>
  <c r="AO395" i="6"/>
  <c r="AN395" i="6"/>
  <c r="AM395" i="6"/>
  <c r="AL395" i="6"/>
  <c r="AK395" i="6"/>
  <c r="AJ395" i="6"/>
  <c r="AI395" i="6"/>
  <c r="AO394" i="6"/>
  <c r="AN394" i="6"/>
  <c r="AM394" i="6"/>
  <c r="AL394" i="6"/>
  <c r="AK394" i="6"/>
  <c r="AJ394" i="6"/>
  <c r="AI394" i="6"/>
  <c r="AO393" i="6"/>
  <c r="AN393" i="6"/>
  <c r="AM393" i="6"/>
  <c r="AL393" i="6"/>
  <c r="AK393" i="6"/>
  <c r="AJ393" i="6"/>
  <c r="AI393" i="6"/>
  <c r="AO392" i="6"/>
  <c r="AN392" i="6"/>
  <c r="AM392" i="6"/>
  <c r="AL392" i="6"/>
  <c r="AK392" i="6"/>
  <c r="AJ392" i="6"/>
  <c r="AI392" i="6"/>
  <c r="AO391" i="6"/>
  <c r="AN391" i="6"/>
  <c r="AM391" i="6"/>
  <c r="AL391" i="6"/>
  <c r="AK391" i="6"/>
  <c r="AJ391" i="6"/>
  <c r="AI391" i="6"/>
  <c r="AO390" i="6"/>
  <c r="AN390" i="6"/>
  <c r="AM390" i="6"/>
  <c r="AL390" i="6"/>
  <c r="AK390" i="6"/>
  <c r="AJ390" i="6"/>
  <c r="AI390" i="6"/>
  <c r="AG436" i="6"/>
  <c r="AF436" i="6"/>
  <c r="AE436" i="6"/>
  <c r="AD436" i="6"/>
  <c r="AC436" i="6"/>
  <c r="AB436" i="6"/>
  <c r="AA436" i="6"/>
  <c r="AG435" i="6"/>
  <c r="AF435" i="6"/>
  <c r="AE435" i="6"/>
  <c r="AD435" i="6"/>
  <c r="AC435" i="6"/>
  <c r="AB435" i="6"/>
  <c r="AA435" i="6"/>
  <c r="AG434" i="6"/>
  <c r="AF434" i="6"/>
  <c r="AE434" i="6"/>
  <c r="AD434" i="6"/>
  <c r="AC434" i="6"/>
  <c r="AB434" i="6"/>
  <c r="AA434" i="6"/>
  <c r="AG433" i="6"/>
  <c r="AF433" i="6"/>
  <c r="AE433" i="6"/>
  <c r="AD433" i="6"/>
  <c r="AC433" i="6"/>
  <c r="AB433" i="6"/>
  <c r="AA433" i="6"/>
  <c r="AG432" i="6"/>
  <c r="AF432" i="6"/>
  <c r="AE432" i="6"/>
  <c r="AD432" i="6"/>
  <c r="AC432" i="6"/>
  <c r="AB432" i="6"/>
  <c r="AA432" i="6"/>
  <c r="AG431" i="6"/>
  <c r="AF431" i="6"/>
  <c r="AE431" i="6"/>
  <c r="AD431" i="6"/>
  <c r="AC431" i="6"/>
  <c r="AB431" i="6"/>
  <c r="AA431" i="6"/>
  <c r="AG430" i="6"/>
  <c r="AF430" i="6"/>
  <c r="AE430" i="6"/>
  <c r="AD430" i="6"/>
  <c r="AC430" i="6"/>
  <c r="AB430" i="6"/>
  <c r="AA430" i="6"/>
  <c r="AG429" i="6"/>
  <c r="AF429" i="6"/>
  <c r="AE429" i="6"/>
  <c r="AD429" i="6"/>
  <c r="AC429" i="6"/>
  <c r="AB429" i="6"/>
  <c r="AA429" i="6"/>
  <c r="AG428" i="6"/>
  <c r="AF428" i="6"/>
  <c r="AE428" i="6"/>
  <c r="AD428" i="6"/>
  <c r="AC428" i="6"/>
  <c r="AB428" i="6"/>
  <c r="AA428" i="6"/>
  <c r="AG427" i="6"/>
  <c r="AF427" i="6"/>
  <c r="AE427" i="6"/>
  <c r="AD427" i="6"/>
  <c r="AC427" i="6"/>
  <c r="AB427" i="6"/>
  <c r="AA427" i="6"/>
  <c r="AG426" i="6"/>
  <c r="AF426" i="6"/>
  <c r="AE426" i="6"/>
  <c r="AD426" i="6"/>
  <c r="AC426" i="6"/>
  <c r="AB426" i="6"/>
  <c r="AA426" i="6"/>
  <c r="AG425" i="6"/>
  <c r="AF425" i="6"/>
  <c r="AE425" i="6"/>
  <c r="AD425" i="6"/>
  <c r="AC425" i="6"/>
  <c r="AB425" i="6"/>
  <c r="AA425" i="6"/>
  <c r="AG424" i="6"/>
  <c r="AF424" i="6"/>
  <c r="AE424" i="6"/>
  <c r="AD424" i="6"/>
  <c r="AC424" i="6"/>
  <c r="AB424" i="6"/>
  <c r="AA424" i="6"/>
  <c r="AG423" i="6"/>
  <c r="AF423" i="6"/>
  <c r="AE423" i="6"/>
  <c r="AD423" i="6"/>
  <c r="AC423" i="6"/>
  <c r="AB423" i="6"/>
  <c r="AA423" i="6"/>
  <c r="AG422" i="6"/>
  <c r="AF422" i="6"/>
  <c r="AE422" i="6"/>
  <c r="AD422" i="6"/>
  <c r="AC422" i="6"/>
  <c r="AB422" i="6"/>
  <c r="AA422" i="6"/>
  <c r="AG421" i="6"/>
  <c r="AF421" i="6"/>
  <c r="AE421" i="6"/>
  <c r="AD421" i="6"/>
  <c r="AC421" i="6"/>
  <c r="AB421" i="6"/>
  <c r="AA421" i="6"/>
  <c r="AG420" i="6"/>
  <c r="AF420" i="6"/>
  <c r="AE420" i="6"/>
  <c r="AD420" i="6"/>
  <c r="AC420" i="6"/>
  <c r="AB420" i="6"/>
  <c r="AA420" i="6"/>
  <c r="AG419" i="6"/>
  <c r="AF419" i="6"/>
  <c r="AE419" i="6"/>
  <c r="AD419" i="6"/>
  <c r="AC419" i="6"/>
  <c r="AB419" i="6"/>
  <c r="AA419" i="6"/>
  <c r="AG418" i="6"/>
  <c r="AF418" i="6"/>
  <c r="AE418" i="6"/>
  <c r="AD418" i="6"/>
  <c r="AC418" i="6"/>
  <c r="AB418" i="6"/>
  <c r="AA418" i="6"/>
  <c r="AG417" i="6"/>
  <c r="AF417" i="6"/>
  <c r="AE417" i="6"/>
  <c r="AD417" i="6"/>
  <c r="AC417" i="6"/>
  <c r="AB417" i="6"/>
  <c r="AA417" i="6"/>
  <c r="AG416" i="6"/>
  <c r="AF416" i="6"/>
  <c r="AE416" i="6"/>
  <c r="AD416" i="6"/>
  <c r="AC416" i="6"/>
  <c r="AB416" i="6"/>
  <c r="AA416" i="6"/>
  <c r="AG415" i="6"/>
  <c r="AF415" i="6"/>
  <c r="AE415" i="6"/>
  <c r="AD415" i="6"/>
  <c r="AC415" i="6"/>
  <c r="AB415" i="6"/>
  <c r="AA415" i="6"/>
  <c r="AG414" i="6"/>
  <c r="AF414" i="6"/>
  <c r="AE414" i="6"/>
  <c r="AD414" i="6"/>
  <c r="AC414" i="6"/>
  <c r="AB414" i="6"/>
  <c r="AA414" i="6"/>
  <c r="AG413" i="6"/>
  <c r="AF413" i="6"/>
  <c r="AE413" i="6"/>
  <c r="AD413" i="6"/>
  <c r="AC413" i="6"/>
  <c r="AB413" i="6"/>
  <c r="AA413" i="6"/>
  <c r="AG412" i="6"/>
  <c r="AF412" i="6"/>
  <c r="AE412" i="6"/>
  <c r="AD412" i="6"/>
  <c r="AC412" i="6"/>
  <c r="AB412" i="6"/>
  <c r="AA412" i="6"/>
  <c r="AG411" i="6"/>
  <c r="AF411" i="6"/>
  <c r="AE411" i="6"/>
  <c r="AD411" i="6"/>
  <c r="AC411" i="6"/>
  <c r="AB411" i="6"/>
  <c r="AA411" i="6"/>
  <c r="AG410" i="6"/>
  <c r="AF410" i="6"/>
  <c r="AE410" i="6"/>
  <c r="AD410" i="6"/>
  <c r="AC410" i="6"/>
  <c r="AB410" i="6"/>
  <c r="AA410" i="6"/>
  <c r="AG409" i="6"/>
  <c r="AF409" i="6"/>
  <c r="AE409" i="6"/>
  <c r="AD409" i="6"/>
  <c r="AC409" i="6"/>
  <c r="AB409" i="6"/>
  <c r="AA409" i="6"/>
  <c r="AG408" i="6"/>
  <c r="AF408" i="6"/>
  <c r="AE408" i="6"/>
  <c r="AD408" i="6"/>
  <c r="AC408" i="6"/>
  <c r="AB408" i="6"/>
  <c r="AA408" i="6"/>
  <c r="AG407" i="6"/>
  <c r="AF407" i="6"/>
  <c r="AE407" i="6"/>
  <c r="AD407" i="6"/>
  <c r="AC407" i="6"/>
  <c r="AB407" i="6"/>
  <c r="AA407" i="6"/>
  <c r="AG406" i="6"/>
  <c r="AF406" i="6"/>
  <c r="AE406" i="6"/>
  <c r="AD406" i="6"/>
  <c r="AC406" i="6"/>
  <c r="AB406" i="6"/>
  <c r="AA406" i="6"/>
  <c r="AG405" i="6"/>
  <c r="AF405" i="6"/>
  <c r="AE405" i="6"/>
  <c r="AD405" i="6"/>
  <c r="AC405" i="6"/>
  <c r="AB405" i="6"/>
  <c r="AA405" i="6"/>
  <c r="AG404" i="6"/>
  <c r="AF404" i="6"/>
  <c r="AE404" i="6"/>
  <c r="AD404" i="6"/>
  <c r="AC404" i="6"/>
  <c r="AB404" i="6"/>
  <c r="AA404" i="6"/>
  <c r="AG403" i="6"/>
  <c r="AF403" i="6"/>
  <c r="AE403" i="6"/>
  <c r="AD403" i="6"/>
  <c r="AC403" i="6"/>
  <c r="AB403" i="6"/>
  <c r="AA403" i="6"/>
  <c r="AG402" i="6"/>
  <c r="AF402" i="6"/>
  <c r="AE402" i="6"/>
  <c r="AD402" i="6"/>
  <c r="AC402" i="6"/>
  <c r="AB402" i="6"/>
  <c r="AA402" i="6"/>
  <c r="AG401" i="6"/>
  <c r="AF401" i="6"/>
  <c r="AE401" i="6"/>
  <c r="AD401" i="6"/>
  <c r="AC401" i="6"/>
  <c r="AB401" i="6"/>
  <c r="AA401" i="6"/>
  <c r="AG400" i="6"/>
  <c r="AF400" i="6"/>
  <c r="AE400" i="6"/>
  <c r="AD400" i="6"/>
  <c r="AC400" i="6"/>
  <c r="AB400" i="6"/>
  <c r="AA400" i="6"/>
  <c r="AG399" i="6"/>
  <c r="AF399" i="6"/>
  <c r="AE399" i="6"/>
  <c r="AD399" i="6"/>
  <c r="AC399" i="6"/>
  <c r="AB399" i="6"/>
  <c r="AA399" i="6"/>
  <c r="AG398" i="6"/>
  <c r="AF398" i="6"/>
  <c r="AE398" i="6"/>
  <c r="AD398" i="6"/>
  <c r="AC398" i="6"/>
  <c r="AB398" i="6"/>
  <c r="AA398" i="6"/>
  <c r="AG397" i="6"/>
  <c r="AF397" i="6"/>
  <c r="AE397" i="6"/>
  <c r="AD397" i="6"/>
  <c r="AC397" i="6"/>
  <c r="AB397" i="6"/>
  <c r="AA397" i="6"/>
  <c r="AG396" i="6"/>
  <c r="AF396" i="6"/>
  <c r="AE396" i="6"/>
  <c r="AD396" i="6"/>
  <c r="AC396" i="6"/>
  <c r="AB396" i="6"/>
  <c r="AA396" i="6"/>
  <c r="AG395" i="6"/>
  <c r="AF395" i="6"/>
  <c r="AE395" i="6"/>
  <c r="AD395" i="6"/>
  <c r="AC395" i="6"/>
  <c r="AB395" i="6"/>
  <c r="AA395" i="6"/>
  <c r="AG394" i="6"/>
  <c r="AF394" i="6"/>
  <c r="AE394" i="6"/>
  <c r="AD394" i="6"/>
  <c r="AC394" i="6"/>
  <c r="AB394" i="6"/>
  <c r="AA394" i="6"/>
  <c r="AG393" i="6"/>
  <c r="AF393" i="6"/>
  <c r="AE393" i="6"/>
  <c r="AD393" i="6"/>
  <c r="AC393" i="6"/>
  <c r="AB393" i="6"/>
  <c r="AA393" i="6"/>
  <c r="AG392" i="6"/>
  <c r="AF392" i="6"/>
  <c r="AE392" i="6"/>
  <c r="AD392" i="6"/>
  <c r="AC392" i="6"/>
  <c r="AB392" i="6"/>
  <c r="AA392" i="6"/>
  <c r="AG391" i="6"/>
  <c r="AF391" i="6"/>
  <c r="AE391" i="6"/>
  <c r="AD391" i="6"/>
  <c r="AC391" i="6"/>
  <c r="AB391" i="6"/>
  <c r="AA391" i="6"/>
  <c r="AG390" i="6"/>
  <c r="AF390" i="6"/>
  <c r="AE390" i="6"/>
  <c r="AD390" i="6"/>
  <c r="AC390" i="6"/>
  <c r="AB390" i="6"/>
  <c r="AA390" i="6"/>
  <c r="AO309" i="6"/>
  <c r="AN309" i="6"/>
  <c r="AM309" i="6"/>
  <c r="AL309" i="6"/>
  <c r="AK309" i="6"/>
  <c r="AJ309" i="6"/>
  <c r="AI309" i="6"/>
  <c r="AO308" i="6"/>
  <c r="AN308" i="6"/>
  <c r="AM308" i="6"/>
  <c r="AL308" i="6"/>
  <c r="AK308" i="6"/>
  <c r="AJ308" i="6"/>
  <c r="AI308" i="6"/>
  <c r="AO307" i="6"/>
  <c r="AN307" i="6"/>
  <c r="AM307" i="6"/>
  <c r="AL307" i="6"/>
  <c r="AK307" i="6"/>
  <c r="AJ307" i="6"/>
  <c r="AI307" i="6"/>
  <c r="AO306" i="6"/>
  <c r="AN306" i="6"/>
  <c r="AM306" i="6"/>
  <c r="AL306" i="6"/>
  <c r="AK306" i="6"/>
  <c r="AJ306" i="6"/>
  <c r="AI306" i="6"/>
  <c r="AO305" i="6"/>
  <c r="AN305" i="6"/>
  <c r="AM305" i="6"/>
  <c r="AL305" i="6"/>
  <c r="AK305" i="6"/>
  <c r="AJ305" i="6"/>
  <c r="AI305" i="6"/>
  <c r="AO304" i="6"/>
  <c r="AN304" i="6"/>
  <c r="AM304" i="6"/>
  <c r="AL304" i="6"/>
  <c r="AK304" i="6"/>
  <c r="AJ304" i="6"/>
  <c r="AI304" i="6"/>
  <c r="AO303" i="6"/>
  <c r="AN303" i="6"/>
  <c r="AM303" i="6"/>
  <c r="AL303" i="6"/>
  <c r="AK303" i="6"/>
  <c r="AJ303" i="6"/>
  <c r="AI303" i="6"/>
  <c r="AO302" i="6"/>
  <c r="AN302" i="6"/>
  <c r="AM302" i="6"/>
  <c r="AL302" i="6"/>
  <c r="AK302" i="6"/>
  <c r="AJ302" i="6"/>
  <c r="AI302" i="6"/>
  <c r="AO301" i="6"/>
  <c r="AN301" i="6"/>
  <c r="AM301" i="6"/>
  <c r="AL301" i="6"/>
  <c r="AK301" i="6"/>
  <c r="AJ301" i="6"/>
  <c r="AI301" i="6"/>
  <c r="AO300" i="6"/>
  <c r="AN300" i="6"/>
  <c r="AM300" i="6"/>
  <c r="AL300" i="6"/>
  <c r="AK300" i="6"/>
  <c r="AJ300" i="6"/>
  <c r="AI300" i="6"/>
  <c r="AO299" i="6"/>
  <c r="AN299" i="6"/>
  <c r="AM299" i="6"/>
  <c r="AL299" i="6"/>
  <c r="AK299" i="6"/>
  <c r="AJ299" i="6"/>
  <c r="AI299" i="6"/>
  <c r="AO298" i="6"/>
  <c r="AN298" i="6"/>
  <c r="AM298" i="6"/>
  <c r="AL298" i="6"/>
  <c r="AK298" i="6"/>
  <c r="AJ298" i="6"/>
  <c r="AI298" i="6"/>
  <c r="AO297" i="6"/>
  <c r="AN297" i="6"/>
  <c r="AM297" i="6"/>
  <c r="AL297" i="6"/>
  <c r="AK297" i="6"/>
  <c r="AJ297" i="6"/>
  <c r="AI297" i="6"/>
  <c r="AO296" i="6"/>
  <c r="AN296" i="6"/>
  <c r="AM296" i="6"/>
  <c r="AL296" i="6"/>
  <c r="AK296" i="6"/>
  <c r="AJ296" i="6"/>
  <c r="AI296" i="6"/>
  <c r="AO295" i="6"/>
  <c r="AN295" i="6"/>
  <c r="AM295" i="6"/>
  <c r="AL295" i="6"/>
  <c r="AK295" i="6"/>
  <c r="AJ295" i="6"/>
  <c r="AI295" i="6"/>
  <c r="AO294" i="6"/>
  <c r="AN294" i="6"/>
  <c r="AM294" i="6"/>
  <c r="AL294" i="6"/>
  <c r="AK294" i="6"/>
  <c r="AJ294" i="6"/>
  <c r="AI294" i="6"/>
  <c r="AO293" i="6"/>
  <c r="AN293" i="6"/>
  <c r="AM293" i="6"/>
  <c r="AL293" i="6"/>
  <c r="AK293" i="6"/>
  <c r="AJ293" i="6"/>
  <c r="AI293" i="6"/>
  <c r="AO292" i="6"/>
  <c r="AN292" i="6"/>
  <c r="AM292" i="6"/>
  <c r="AL292" i="6"/>
  <c r="AK292" i="6"/>
  <c r="AJ292" i="6"/>
  <c r="AI292" i="6"/>
  <c r="AO291" i="6"/>
  <c r="AN291" i="6"/>
  <c r="AM291" i="6"/>
  <c r="AL291" i="6"/>
  <c r="AK291" i="6"/>
  <c r="AJ291" i="6"/>
  <c r="AI291" i="6"/>
  <c r="AO290" i="6"/>
  <c r="AN290" i="6"/>
  <c r="AM290" i="6"/>
  <c r="AL290" i="6"/>
  <c r="AK290" i="6"/>
  <c r="AJ290" i="6"/>
  <c r="AI290" i="6"/>
  <c r="AO289" i="6"/>
  <c r="AN289" i="6"/>
  <c r="AM289" i="6"/>
  <c r="AL289" i="6"/>
  <c r="AK289" i="6"/>
  <c r="AJ289" i="6"/>
  <c r="AI289" i="6"/>
  <c r="AO288" i="6"/>
  <c r="AN288" i="6"/>
  <c r="AM288" i="6"/>
  <c r="AL288" i="6"/>
  <c r="AK288" i="6"/>
  <c r="AJ288" i="6"/>
  <c r="AI288" i="6"/>
  <c r="AO287" i="6"/>
  <c r="AN287" i="6"/>
  <c r="AM287" i="6"/>
  <c r="AL287" i="6"/>
  <c r="AK287" i="6"/>
  <c r="AJ287" i="6"/>
  <c r="AI287" i="6"/>
  <c r="AO286" i="6"/>
  <c r="AN286" i="6"/>
  <c r="AM286" i="6"/>
  <c r="AL286" i="6"/>
  <c r="AK286" i="6"/>
  <c r="AJ286" i="6"/>
  <c r="AI286" i="6"/>
  <c r="AO285" i="6"/>
  <c r="AN285" i="6"/>
  <c r="AM285" i="6"/>
  <c r="AL285" i="6"/>
  <c r="AK285" i="6"/>
  <c r="AJ285" i="6"/>
  <c r="AI285" i="6"/>
  <c r="AO284" i="6"/>
  <c r="AN284" i="6"/>
  <c r="AM284" i="6"/>
  <c r="AL284" i="6"/>
  <c r="AK284" i="6"/>
  <c r="AJ284" i="6"/>
  <c r="AI284" i="6"/>
  <c r="AO283" i="6"/>
  <c r="AN283" i="6"/>
  <c r="AM283" i="6"/>
  <c r="AL283" i="6"/>
  <c r="AK283" i="6"/>
  <c r="AJ283" i="6"/>
  <c r="AI283" i="6"/>
  <c r="AO282" i="6"/>
  <c r="AN282" i="6"/>
  <c r="AM282" i="6"/>
  <c r="AL282" i="6"/>
  <c r="AK282" i="6"/>
  <c r="AJ282" i="6"/>
  <c r="AI282" i="6"/>
  <c r="AO281" i="6"/>
  <c r="AN281" i="6"/>
  <c r="AM281" i="6"/>
  <c r="AL281" i="6"/>
  <c r="AK281" i="6"/>
  <c r="AJ281" i="6"/>
  <c r="AI281" i="6"/>
  <c r="AO280" i="6"/>
  <c r="AN280" i="6"/>
  <c r="AM280" i="6"/>
  <c r="AL280" i="6"/>
  <c r="AK280" i="6"/>
  <c r="AJ280" i="6"/>
  <c r="AI280" i="6"/>
  <c r="AO279" i="6"/>
  <c r="AN279" i="6"/>
  <c r="AM279" i="6"/>
  <c r="AL279" i="6"/>
  <c r="AK279" i="6"/>
  <c r="AJ279" i="6"/>
  <c r="AI279" i="6"/>
  <c r="AO278" i="6"/>
  <c r="AN278" i="6"/>
  <c r="AM278" i="6"/>
  <c r="AL278" i="6"/>
  <c r="AK278" i="6"/>
  <c r="AJ278" i="6"/>
  <c r="AI278" i="6"/>
  <c r="AO277" i="6"/>
  <c r="AN277" i="6"/>
  <c r="AM277" i="6"/>
  <c r="AL277" i="6"/>
  <c r="AK277" i="6"/>
  <c r="AJ277" i="6"/>
  <c r="AI277" i="6"/>
  <c r="AO276" i="6"/>
  <c r="AN276" i="6"/>
  <c r="AM276" i="6"/>
  <c r="AL276" i="6"/>
  <c r="AK276" i="6"/>
  <c r="AJ276" i="6"/>
  <c r="AI276" i="6"/>
  <c r="AO275" i="6"/>
  <c r="AN275" i="6"/>
  <c r="AM275" i="6"/>
  <c r="AL275" i="6"/>
  <c r="AK275" i="6"/>
  <c r="AJ275" i="6"/>
  <c r="AI275" i="6"/>
  <c r="AO274" i="6"/>
  <c r="AN274" i="6"/>
  <c r="AM274" i="6"/>
  <c r="AL274" i="6"/>
  <c r="AK274" i="6"/>
  <c r="AJ274" i="6"/>
  <c r="AI274" i="6"/>
  <c r="AO273" i="6"/>
  <c r="AN273" i="6"/>
  <c r="AM273" i="6"/>
  <c r="AL273" i="6"/>
  <c r="AK273" i="6"/>
  <c r="AJ273" i="6"/>
  <c r="AI273" i="6"/>
  <c r="AO272" i="6"/>
  <c r="AN272" i="6"/>
  <c r="AM272" i="6"/>
  <c r="AL272" i="6"/>
  <c r="AK272" i="6"/>
  <c r="AJ272" i="6"/>
  <c r="AI272" i="6"/>
  <c r="AO271" i="6"/>
  <c r="AN271" i="6"/>
  <c r="AM271" i="6"/>
  <c r="AL271" i="6"/>
  <c r="AK271" i="6"/>
  <c r="AJ271" i="6"/>
  <c r="AI271" i="6"/>
  <c r="AO270" i="6"/>
  <c r="AN270" i="6"/>
  <c r="AM270" i="6"/>
  <c r="AL270" i="6"/>
  <c r="AK270" i="6"/>
  <c r="AJ270" i="6"/>
  <c r="AI270" i="6"/>
  <c r="AO269" i="6"/>
  <c r="AN269" i="6"/>
  <c r="AM269" i="6"/>
  <c r="AL269" i="6"/>
  <c r="AK269" i="6"/>
  <c r="AJ269" i="6"/>
  <c r="AI269" i="6"/>
  <c r="AO268" i="6"/>
  <c r="AN268" i="6"/>
  <c r="AM268" i="6"/>
  <c r="AL268" i="6"/>
  <c r="AK268" i="6"/>
  <c r="AJ268" i="6"/>
  <c r="AI268" i="6"/>
  <c r="AO267" i="6"/>
  <c r="AN267" i="6"/>
  <c r="AM267" i="6"/>
  <c r="AL267" i="6"/>
  <c r="AK267" i="6"/>
  <c r="AJ267" i="6"/>
  <c r="AI267" i="6"/>
  <c r="AO266" i="6"/>
  <c r="AN266" i="6"/>
  <c r="AM266" i="6"/>
  <c r="AL266" i="6"/>
  <c r="AK266" i="6"/>
  <c r="AJ266" i="6"/>
  <c r="AI266" i="6"/>
  <c r="AO265" i="6"/>
  <c r="AN265" i="6"/>
  <c r="AM265" i="6"/>
  <c r="AL265" i="6"/>
  <c r="AK265" i="6"/>
  <c r="AJ265" i="6"/>
  <c r="AI265" i="6"/>
  <c r="AO264" i="6"/>
  <c r="AN264" i="6"/>
  <c r="AM264" i="6"/>
  <c r="AL264" i="6"/>
  <c r="AK264" i="6"/>
  <c r="AJ264" i="6"/>
  <c r="AI264" i="6"/>
  <c r="AO263" i="6"/>
  <c r="AN263" i="6"/>
  <c r="AM263" i="6"/>
  <c r="AL263" i="6"/>
  <c r="AK263" i="6"/>
  <c r="AJ263" i="6"/>
  <c r="AI263" i="6"/>
  <c r="AG309" i="6"/>
  <c r="AF309" i="6"/>
  <c r="AE309" i="6"/>
  <c r="AD309" i="6"/>
  <c r="AC309" i="6"/>
  <c r="AB309" i="6"/>
  <c r="AA309" i="6"/>
  <c r="AG308" i="6"/>
  <c r="AF308" i="6"/>
  <c r="AE308" i="6"/>
  <c r="AD308" i="6"/>
  <c r="AC308" i="6"/>
  <c r="AB308" i="6"/>
  <c r="AA308" i="6"/>
  <c r="AG307" i="6"/>
  <c r="AF307" i="6"/>
  <c r="AE307" i="6"/>
  <c r="AD307" i="6"/>
  <c r="AC307" i="6"/>
  <c r="AB307" i="6"/>
  <c r="AA307" i="6"/>
  <c r="AG306" i="6"/>
  <c r="AF306" i="6"/>
  <c r="AE306" i="6"/>
  <c r="AD306" i="6"/>
  <c r="AC306" i="6"/>
  <c r="AB306" i="6"/>
  <c r="AA306" i="6"/>
  <c r="AG305" i="6"/>
  <c r="AF305" i="6"/>
  <c r="AE305" i="6"/>
  <c r="AD305" i="6"/>
  <c r="AC305" i="6"/>
  <c r="AB305" i="6"/>
  <c r="AA305" i="6"/>
  <c r="AG304" i="6"/>
  <c r="AF304" i="6"/>
  <c r="AE304" i="6"/>
  <c r="AD304" i="6"/>
  <c r="AC304" i="6"/>
  <c r="AB304" i="6"/>
  <c r="AA304" i="6"/>
  <c r="AG303" i="6"/>
  <c r="AF303" i="6"/>
  <c r="AE303" i="6"/>
  <c r="AD303" i="6"/>
  <c r="AC303" i="6"/>
  <c r="AB303" i="6"/>
  <c r="AA303" i="6"/>
  <c r="AG302" i="6"/>
  <c r="AF302" i="6"/>
  <c r="AE302" i="6"/>
  <c r="AD302" i="6"/>
  <c r="AC302" i="6"/>
  <c r="AB302" i="6"/>
  <c r="AA302" i="6"/>
  <c r="AG301" i="6"/>
  <c r="AF301" i="6"/>
  <c r="AE301" i="6"/>
  <c r="AD301" i="6"/>
  <c r="AC301" i="6"/>
  <c r="AB301" i="6"/>
  <c r="AA301" i="6"/>
  <c r="AG300" i="6"/>
  <c r="AF300" i="6"/>
  <c r="AE300" i="6"/>
  <c r="AD300" i="6"/>
  <c r="AC300" i="6"/>
  <c r="AB300" i="6"/>
  <c r="AA300" i="6"/>
  <c r="AG299" i="6"/>
  <c r="AF299" i="6"/>
  <c r="AE299" i="6"/>
  <c r="AD299" i="6"/>
  <c r="AC299" i="6"/>
  <c r="AB299" i="6"/>
  <c r="AA299" i="6"/>
  <c r="AG298" i="6"/>
  <c r="AF298" i="6"/>
  <c r="AE298" i="6"/>
  <c r="AD298" i="6"/>
  <c r="AC298" i="6"/>
  <c r="AB298" i="6"/>
  <c r="AA298" i="6"/>
  <c r="AG297" i="6"/>
  <c r="AF297" i="6"/>
  <c r="AE297" i="6"/>
  <c r="AD297" i="6"/>
  <c r="AC297" i="6"/>
  <c r="AB297" i="6"/>
  <c r="AA297" i="6"/>
  <c r="AG296" i="6"/>
  <c r="AF296" i="6"/>
  <c r="AE296" i="6"/>
  <c r="AD296" i="6"/>
  <c r="AC296" i="6"/>
  <c r="AB296" i="6"/>
  <c r="AA296" i="6"/>
  <c r="AG295" i="6"/>
  <c r="AF295" i="6"/>
  <c r="AE295" i="6"/>
  <c r="AD295" i="6"/>
  <c r="AC295" i="6"/>
  <c r="AB295" i="6"/>
  <c r="AA295" i="6"/>
  <c r="AG294" i="6"/>
  <c r="AF294" i="6"/>
  <c r="AE294" i="6"/>
  <c r="AD294" i="6"/>
  <c r="AC294" i="6"/>
  <c r="AB294" i="6"/>
  <c r="AA294" i="6"/>
  <c r="AG293" i="6"/>
  <c r="AF293" i="6"/>
  <c r="AE293" i="6"/>
  <c r="AD293" i="6"/>
  <c r="AC293" i="6"/>
  <c r="AB293" i="6"/>
  <c r="AA293" i="6"/>
  <c r="AG292" i="6"/>
  <c r="AF292" i="6"/>
  <c r="AE292" i="6"/>
  <c r="AD292" i="6"/>
  <c r="AC292" i="6"/>
  <c r="AB292" i="6"/>
  <c r="AA292" i="6"/>
  <c r="AG291" i="6"/>
  <c r="AF291" i="6"/>
  <c r="AE291" i="6"/>
  <c r="AD291" i="6"/>
  <c r="AC291" i="6"/>
  <c r="AB291" i="6"/>
  <c r="AA291" i="6"/>
  <c r="AG290" i="6"/>
  <c r="AF290" i="6"/>
  <c r="AE290" i="6"/>
  <c r="AD290" i="6"/>
  <c r="AC290" i="6"/>
  <c r="AB290" i="6"/>
  <c r="AA290" i="6"/>
  <c r="AG289" i="6"/>
  <c r="AF289" i="6"/>
  <c r="AE289" i="6"/>
  <c r="AD289" i="6"/>
  <c r="AC289" i="6"/>
  <c r="AB289" i="6"/>
  <c r="AA289" i="6"/>
  <c r="AG288" i="6"/>
  <c r="AF288" i="6"/>
  <c r="AE288" i="6"/>
  <c r="AD288" i="6"/>
  <c r="AC288" i="6"/>
  <c r="AB288" i="6"/>
  <c r="AA288" i="6"/>
  <c r="AG287" i="6"/>
  <c r="AF287" i="6"/>
  <c r="AE287" i="6"/>
  <c r="AD287" i="6"/>
  <c r="AC287" i="6"/>
  <c r="AB287" i="6"/>
  <c r="AA287" i="6"/>
  <c r="AG286" i="6"/>
  <c r="AF286" i="6"/>
  <c r="AE286" i="6"/>
  <c r="AD286" i="6"/>
  <c r="AC286" i="6"/>
  <c r="AB286" i="6"/>
  <c r="AA286" i="6"/>
  <c r="AG285" i="6"/>
  <c r="AF285" i="6"/>
  <c r="AE285" i="6"/>
  <c r="AD285" i="6"/>
  <c r="AC285" i="6"/>
  <c r="AB285" i="6"/>
  <c r="AA285" i="6"/>
  <c r="AG284" i="6"/>
  <c r="AF284" i="6"/>
  <c r="AE284" i="6"/>
  <c r="AD284" i="6"/>
  <c r="AC284" i="6"/>
  <c r="AB284" i="6"/>
  <c r="AA284" i="6"/>
  <c r="AG283" i="6"/>
  <c r="AF283" i="6"/>
  <c r="AE283" i="6"/>
  <c r="AD283" i="6"/>
  <c r="AC283" i="6"/>
  <c r="AB283" i="6"/>
  <c r="AA283" i="6"/>
  <c r="AG282" i="6"/>
  <c r="AF282" i="6"/>
  <c r="AE282" i="6"/>
  <c r="AD282" i="6"/>
  <c r="AC282" i="6"/>
  <c r="AB282" i="6"/>
  <c r="AA282" i="6"/>
  <c r="AG281" i="6"/>
  <c r="AF281" i="6"/>
  <c r="AE281" i="6"/>
  <c r="AD281" i="6"/>
  <c r="AC281" i="6"/>
  <c r="AB281" i="6"/>
  <c r="AA281" i="6"/>
  <c r="AG280" i="6"/>
  <c r="AF280" i="6"/>
  <c r="AE280" i="6"/>
  <c r="AD280" i="6"/>
  <c r="AC280" i="6"/>
  <c r="AB280" i="6"/>
  <c r="AA280" i="6"/>
  <c r="AG279" i="6"/>
  <c r="AF279" i="6"/>
  <c r="AE279" i="6"/>
  <c r="AD279" i="6"/>
  <c r="AC279" i="6"/>
  <c r="AB279" i="6"/>
  <c r="AA279" i="6"/>
  <c r="AG278" i="6"/>
  <c r="AF278" i="6"/>
  <c r="AE278" i="6"/>
  <c r="AD278" i="6"/>
  <c r="AC278" i="6"/>
  <c r="AB278" i="6"/>
  <c r="AA278" i="6"/>
  <c r="AG277" i="6"/>
  <c r="AF277" i="6"/>
  <c r="AE277" i="6"/>
  <c r="AD277" i="6"/>
  <c r="AC277" i="6"/>
  <c r="AB277" i="6"/>
  <c r="AA277" i="6"/>
  <c r="AG276" i="6"/>
  <c r="AF276" i="6"/>
  <c r="AE276" i="6"/>
  <c r="AD276" i="6"/>
  <c r="AC276" i="6"/>
  <c r="AB276" i="6"/>
  <c r="AA276" i="6"/>
  <c r="AG275" i="6"/>
  <c r="AF275" i="6"/>
  <c r="AE275" i="6"/>
  <c r="AD275" i="6"/>
  <c r="AC275" i="6"/>
  <c r="AB275" i="6"/>
  <c r="AA275" i="6"/>
  <c r="AG274" i="6"/>
  <c r="AF274" i="6"/>
  <c r="AE274" i="6"/>
  <c r="AD274" i="6"/>
  <c r="AC274" i="6"/>
  <c r="AB274" i="6"/>
  <c r="AA274" i="6"/>
  <c r="AG273" i="6"/>
  <c r="AF273" i="6"/>
  <c r="AE273" i="6"/>
  <c r="AD273" i="6"/>
  <c r="AC273" i="6"/>
  <c r="AB273" i="6"/>
  <c r="AA273" i="6"/>
  <c r="AG272" i="6"/>
  <c r="AF272" i="6"/>
  <c r="AE272" i="6"/>
  <c r="AD272" i="6"/>
  <c r="AC272" i="6"/>
  <c r="AB272" i="6"/>
  <c r="AA272" i="6"/>
  <c r="AG271" i="6"/>
  <c r="AF271" i="6"/>
  <c r="AE271" i="6"/>
  <c r="AD271" i="6"/>
  <c r="AC271" i="6"/>
  <c r="AB271" i="6"/>
  <c r="AA271" i="6"/>
  <c r="AG270" i="6"/>
  <c r="AF270" i="6"/>
  <c r="AE270" i="6"/>
  <c r="AD270" i="6"/>
  <c r="AC270" i="6"/>
  <c r="AB270" i="6"/>
  <c r="AA270" i="6"/>
  <c r="AG269" i="6"/>
  <c r="AF269" i="6"/>
  <c r="AE269" i="6"/>
  <c r="AD269" i="6"/>
  <c r="AC269" i="6"/>
  <c r="AB269" i="6"/>
  <c r="AA269" i="6"/>
  <c r="AG268" i="6"/>
  <c r="AF268" i="6"/>
  <c r="AE268" i="6"/>
  <c r="AD268" i="6"/>
  <c r="AC268" i="6"/>
  <c r="AB268" i="6"/>
  <c r="AA268" i="6"/>
  <c r="AG267" i="6"/>
  <c r="AF267" i="6"/>
  <c r="AE267" i="6"/>
  <c r="AD267" i="6"/>
  <c r="AC267" i="6"/>
  <c r="AB267" i="6"/>
  <c r="AA267" i="6"/>
  <c r="AG266" i="6"/>
  <c r="AF266" i="6"/>
  <c r="AE266" i="6"/>
  <c r="AD266" i="6"/>
  <c r="AC266" i="6"/>
  <c r="AB266" i="6"/>
  <c r="AA266" i="6"/>
  <c r="AG265" i="6"/>
  <c r="AF265" i="6"/>
  <c r="AE265" i="6"/>
  <c r="AD265" i="6"/>
  <c r="AC265" i="6"/>
  <c r="AB265" i="6"/>
  <c r="AA265" i="6"/>
  <c r="AG264" i="6"/>
  <c r="AF264" i="6"/>
  <c r="AE264" i="6"/>
  <c r="AD264" i="6"/>
  <c r="AC264" i="6"/>
  <c r="AB264" i="6"/>
  <c r="AA264" i="6"/>
  <c r="AG263" i="6"/>
  <c r="AF263" i="6"/>
  <c r="AE263" i="6"/>
  <c r="AD263" i="6"/>
  <c r="AC263" i="6"/>
  <c r="AB263" i="6"/>
  <c r="AA263" i="6"/>
  <c r="AO181" i="6"/>
  <c r="AN181" i="6"/>
  <c r="AM181" i="6"/>
  <c r="AL181" i="6"/>
  <c r="AK181" i="6"/>
  <c r="AJ181" i="6"/>
  <c r="AI181" i="6"/>
  <c r="AO180" i="6"/>
  <c r="AN180" i="6"/>
  <c r="AM180" i="6"/>
  <c r="AL180" i="6"/>
  <c r="AK180" i="6"/>
  <c r="AJ180" i="6"/>
  <c r="AI180" i="6"/>
  <c r="AO179" i="6"/>
  <c r="AN179" i="6"/>
  <c r="AM179" i="6"/>
  <c r="AL179" i="6"/>
  <c r="AK179" i="6"/>
  <c r="AJ179" i="6"/>
  <c r="AI179" i="6"/>
  <c r="AO178" i="6"/>
  <c r="AN178" i="6"/>
  <c r="AM178" i="6"/>
  <c r="AL178" i="6"/>
  <c r="AK178" i="6"/>
  <c r="AJ178" i="6"/>
  <c r="AI178" i="6"/>
  <c r="AO177" i="6"/>
  <c r="AN177" i="6"/>
  <c r="AM177" i="6"/>
  <c r="AL177" i="6"/>
  <c r="AK177" i="6"/>
  <c r="AJ177" i="6"/>
  <c r="AI177" i="6"/>
  <c r="AO176" i="6"/>
  <c r="AN176" i="6"/>
  <c r="AM176" i="6"/>
  <c r="AL176" i="6"/>
  <c r="AK176" i="6"/>
  <c r="AJ176" i="6"/>
  <c r="AI176" i="6"/>
  <c r="AO175" i="6"/>
  <c r="AN175" i="6"/>
  <c r="AM175" i="6"/>
  <c r="AL175" i="6"/>
  <c r="AK175" i="6"/>
  <c r="AJ175" i="6"/>
  <c r="AI175" i="6"/>
  <c r="AO174" i="6"/>
  <c r="AN174" i="6"/>
  <c r="AM174" i="6"/>
  <c r="AL174" i="6"/>
  <c r="AK174" i="6"/>
  <c r="AJ174" i="6"/>
  <c r="AI174" i="6"/>
  <c r="AO173" i="6"/>
  <c r="AN173" i="6"/>
  <c r="AM173" i="6"/>
  <c r="AL173" i="6"/>
  <c r="AK173" i="6"/>
  <c r="AJ173" i="6"/>
  <c r="AI173" i="6"/>
  <c r="AO172" i="6"/>
  <c r="AN172" i="6"/>
  <c r="AM172" i="6"/>
  <c r="AL172" i="6"/>
  <c r="AK172" i="6"/>
  <c r="AJ172" i="6"/>
  <c r="AI172" i="6"/>
  <c r="AO171" i="6"/>
  <c r="AN171" i="6"/>
  <c r="AM171" i="6"/>
  <c r="AL171" i="6"/>
  <c r="AK171" i="6"/>
  <c r="AJ171" i="6"/>
  <c r="AI171" i="6"/>
  <c r="AO170" i="6"/>
  <c r="AN170" i="6"/>
  <c r="AM170" i="6"/>
  <c r="AL170" i="6"/>
  <c r="AK170" i="6"/>
  <c r="AJ170" i="6"/>
  <c r="AI170" i="6"/>
  <c r="AO169" i="6"/>
  <c r="AN169" i="6"/>
  <c r="AM169" i="6"/>
  <c r="AL169" i="6"/>
  <c r="AK169" i="6"/>
  <c r="AJ169" i="6"/>
  <c r="AI169" i="6"/>
  <c r="AO168" i="6"/>
  <c r="AN168" i="6"/>
  <c r="AM168" i="6"/>
  <c r="AL168" i="6"/>
  <c r="AK168" i="6"/>
  <c r="AJ168" i="6"/>
  <c r="AI168" i="6"/>
  <c r="AO167" i="6"/>
  <c r="AN167" i="6"/>
  <c r="AM167" i="6"/>
  <c r="AL167" i="6"/>
  <c r="AK167" i="6"/>
  <c r="AJ167" i="6"/>
  <c r="AI167" i="6"/>
  <c r="AO166" i="6"/>
  <c r="AN166" i="6"/>
  <c r="AM166" i="6"/>
  <c r="AL166" i="6"/>
  <c r="AK166" i="6"/>
  <c r="AJ166" i="6"/>
  <c r="AI166" i="6"/>
  <c r="AO165" i="6"/>
  <c r="AN165" i="6"/>
  <c r="AM165" i="6"/>
  <c r="AL165" i="6"/>
  <c r="AK165" i="6"/>
  <c r="AJ165" i="6"/>
  <c r="AI165" i="6"/>
  <c r="AO164" i="6"/>
  <c r="AN164" i="6"/>
  <c r="AM164" i="6"/>
  <c r="AL164" i="6"/>
  <c r="AK164" i="6"/>
  <c r="AJ164" i="6"/>
  <c r="AI164" i="6"/>
  <c r="AO163" i="6"/>
  <c r="AN163" i="6"/>
  <c r="AM163" i="6"/>
  <c r="AL163" i="6"/>
  <c r="AK163" i="6"/>
  <c r="AJ163" i="6"/>
  <c r="AI163" i="6"/>
  <c r="AO162" i="6"/>
  <c r="AN162" i="6"/>
  <c r="AM162" i="6"/>
  <c r="AL162" i="6"/>
  <c r="AK162" i="6"/>
  <c r="AJ162" i="6"/>
  <c r="AI162" i="6"/>
  <c r="AO161" i="6"/>
  <c r="AN161" i="6"/>
  <c r="AM161" i="6"/>
  <c r="AL161" i="6"/>
  <c r="AK161" i="6"/>
  <c r="AJ161" i="6"/>
  <c r="AI161" i="6"/>
  <c r="AO160" i="6"/>
  <c r="AN160" i="6"/>
  <c r="AM160" i="6"/>
  <c r="AL160" i="6"/>
  <c r="AK160" i="6"/>
  <c r="AJ160" i="6"/>
  <c r="AI160" i="6"/>
  <c r="AO159" i="6"/>
  <c r="AN159" i="6"/>
  <c r="AM159" i="6"/>
  <c r="AL159" i="6"/>
  <c r="AK159" i="6"/>
  <c r="AJ159" i="6"/>
  <c r="AI159" i="6"/>
  <c r="AO158" i="6"/>
  <c r="AN158" i="6"/>
  <c r="AM158" i="6"/>
  <c r="AL158" i="6"/>
  <c r="AK158" i="6"/>
  <c r="AJ158" i="6"/>
  <c r="AI158" i="6"/>
  <c r="AO157" i="6"/>
  <c r="AN157" i="6"/>
  <c r="AM157" i="6"/>
  <c r="AL157" i="6"/>
  <c r="AK157" i="6"/>
  <c r="AJ157" i="6"/>
  <c r="AI157" i="6"/>
  <c r="AO156" i="6"/>
  <c r="AN156" i="6"/>
  <c r="AM156" i="6"/>
  <c r="AL156" i="6"/>
  <c r="AK156" i="6"/>
  <c r="AJ156" i="6"/>
  <c r="AI156" i="6"/>
  <c r="AO155" i="6"/>
  <c r="AN155" i="6"/>
  <c r="AM155" i="6"/>
  <c r="AL155" i="6"/>
  <c r="AK155" i="6"/>
  <c r="AJ155" i="6"/>
  <c r="AI155" i="6"/>
  <c r="AO154" i="6"/>
  <c r="AN154" i="6"/>
  <c r="AM154" i="6"/>
  <c r="AL154" i="6"/>
  <c r="AK154" i="6"/>
  <c r="AJ154" i="6"/>
  <c r="AI154" i="6"/>
  <c r="AO153" i="6"/>
  <c r="AN153" i="6"/>
  <c r="AM153" i="6"/>
  <c r="AL153" i="6"/>
  <c r="AK153" i="6"/>
  <c r="AJ153" i="6"/>
  <c r="AI153" i="6"/>
  <c r="AO152" i="6"/>
  <c r="AN152" i="6"/>
  <c r="AM152" i="6"/>
  <c r="AL152" i="6"/>
  <c r="AK152" i="6"/>
  <c r="AJ152" i="6"/>
  <c r="AI152" i="6"/>
  <c r="AO151" i="6"/>
  <c r="AN151" i="6"/>
  <c r="AM151" i="6"/>
  <c r="AL151" i="6"/>
  <c r="AK151" i="6"/>
  <c r="AJ151" i="6"/>
  <c r="AI151" i="6"/>
  <c r="AO150" i="6"/>
  <c r="AN150" i="6"/>
  <c r="AM150" i="6"/>
  <c r="AL150" i="6"/>
  <c r="AK150" i="6"/>
  <c r="AJ150" i="6"/>
  <c r="AI150" i="6"/>
  <c r="AO149" i="6"/>
  <c r="AN149" i="6"/>
  <c r="AM149" i="6"/>
  <c r="AL149" i="6"/>
  <c r="AK149" i="6"/>
  <c r="AJ149" i="6"/>
  <c r="AI149" i="6"/>
  <c r="AO148" i="6"/>
  <c r="AN148" i="6"/>
  <c r="AM148" i="6"/>
  <c r="AL148" i="6"/>
  <c r="AK148" i="6"/>
  <c r="AJ148" i="6"/>
  <c r="AI148" i="6"/>
  <c r="AO147" i="6"/>
  <c r="AN147" i="6"/>
  <c r="AM147" i="6"/>
  <c r="AL147" i="6"/>
  <c r="AK147" i="6"/>
  <c r="AJ147" i="6"/>
  <c r="AI147" i="6"/>
  <c r="AO146" i="6"/>
  <c r="AN146" i="6"/>
  <c r="AM146" i="6"/>
  <c r="AL146" i="6"/>
  <c r="AK146" i="6"/>
  <c r="AJ146" i="6"/>
  <c r="AI146" i="6"/>
  <c r="AO145" i="6"/>
  <c r="AN145" i="6"/>
  <c r="AM145" i="6"/>
  <c r="AL145" i="6"/>
  <c r="AK145" i="6"/>
  <c r="AJ145" i="6"/>
  <c r="AI145" i="6"/>
  <c r="AO144" i="6"/>
  <c r="AN144" i="6"/>
  <c r="AM144" i="6"/>
  <c r="AL144" i="6"/>
  <c r="AK144" i="6"/>
  <c r="AJ144" i="6"/>
  <c r="AI144" i="6"/>
  <c r="AO143" i="6"/>
  <c r="AN143" i="6"/>
  <c r="AM143" i="6"/>
  <c r="AL143" i="6"/>
  <c r="AK143" i="6"/>
  <c r="AJ143" i="6"/>
  <c r="AI143" i="6"/>
  <c r="AO142" i="6"/>
  <c r="AN142" i="6"/>
  <c r="AM142" i="6"/>
  <c r="AL142" i="6"/>
  <c r="AK142" i="6"/>
  <c r="AJ142" i="6"/>
  <c r="AI142" i="6"/>
  <c r="AO141" i="6"/>
  <c r="AN141" i="6"/>
  <c r="AM141" i="6"/>
  <c r="AL141" i="6"/>
  <c r="AK141" i="6"/>
  <c r="AJ141" i="6"/>
  <c r="AI141" i="6"/>
  <c r="AO140" i="6"/>
  <c r="AN140" i="6"/>
  <c r="AM140" i="6"/>
  <c r="AL140" i="6"/>
  <c r="AK140" i="6"/>
  <c r="AJ140" i="6"/>
  <c r="AI140" i="6"/>
  <c r="AO139" i="6"/>
  <c r="AN139" i="6"/>
  <c r="AM139" i="6"/>
  <c r="AL139" i="6"/>
  <c r="AK139" i="6"/>
  <c r="AJ139" i="6"/>
  <c r="AI139" i="6"/>
  <c r="AO138" i="6"/>
  <c r="AN138" i="6"/>
  <c r="AM138" i="6"/>
  <c r="AL138" i="6"/>
  <c r="AK138" i="6"/>
  <c r="AJ138" i="6"/>
  <c r="AI138" i="6"/>
  <c r="AO137" i="6"/>
  <c r="AN137" i="6"/>
  <c r="AM137" i="6"/>
  <c r="AL137" i="6"/>
  <c r="AK137" i="6"/>
  <c r="AJ137" i="6"/>
  <c r="AI137" i="6"/>
  <c r="AO136" i="6"/>
  <c r="AN136" i="6"/>
  <c r="AM136" i="6"/>
  <c r="AL136" i="6"/>
  <c r="AK136" i="6"/>
  <c r="AJ136" i="6"/>
  <c r="AI136" i="6"/>
  <c r="AG182" i="6"/>
  <c r="AF182" i="6"/>
  <c r="AE182" i="6"/>
  <c r="AD182" i="6"/>
  <c r="AC182" i="6"/>
  <c r="AB182" i="6"/>
  <c r="AA182" i="6"/>
  <c r="AG181" i="6"/>
  <c r="AF181" i="6"/>
  <c r="AE181" i="6"/>
  <c r="AD181" i="6"/>
  <c r="AC181" i="6"/>
  <c r="AB181" i="6"/>
  <c r="AA181" i="6"/>
  <c r="AG180" i="6"/>
  <c r="AF180" i="6"/>
  <c r="AE180" i="6"/>
  <c r="AD180" i="6"/>
  <c r="AC180" i="6"/>
  <c r="AB180" i="6"/>
  <c r="AA180" i="6"/>
  <c r="AG179" i="6"/>
  <c r="AF179" i="6"/>
  <c r="AE179" i="6"/>
  <c r="AD179" i="6"/>
  <c r="AC179" i="6"/>
  <c r="AB179" i="6"/>
  <c r="AA179" i="6"/>
  <c r="AG178" i="6"/>
  <c r="AF178" i="6"/>
  <c r="AE178" i="6"/>
  <c r="AD178" i="6"/>
  <c r="AC178" i="6"/>
  <c r="AB178" i="6"/>
  <c r="AA178" i="6"/>
  <c r="AG177" i="6"/>
  <c r="AF177" i="6"/>
  <c r="AE177" i="6"/>
  <c r="AD177" i="6"/>
  <c r="AC177" i="6"/>
  <c r="AB177" i="6"/>
  <c r="AA177" i="6"/>
  <c r="AG176" i="6"/>
  <c r="AF176" i="6"/>
  <c r="AE176" i="6"/>
  <c r="AD176" i="6"/>
  <c r="AC176" i="6"/>
  <c r="AB176" i="6"/>
  <c r="AA176" i="6"/>
  <c r="AG175" i="6"/>
  <c r="AF175" i="6"/>
  <c r="AE175" i="6"/>
  <c r="AD175" i="6"/>
  <c r="AC175" i="6"/>
  <c r="AB175" i="6"/>
  <c r="AA175" i="6"/>
  <c r="AG174" i="6"/>
  <c r="AF174" i="6"/>
  <c r="AE174" i="6"/>
  <c r="AD174" i="6"/>
  <c r="AC174" i="6"/>
  <c r="AB174" i="6"/>
  <c r="AA174" i="6"/>
  <c r="AG173" i="6"/>
  <c r="AF173" i="6"/>
  <c r="AE173" i="6"/>
  <c r="AD173" i="6"/>
  <c r="AC173" i="6"/>
  <c r="AB173" i="6"/>
  <c r="AA173" i="6"/>
  <c r="AG172" i="6"/>
  <c r="AF172" i="6"/>
  <c r="AE172" i="6"/>
  <c r="AD172" i="6"/>
  <c r="AC172" i="6"/>
  <c r="AB172" i="6"/>
  <c r="AA172" i="6"/>
  <c r="AG171" i="6"/>
  <c r="AF171" i="6"/>
  <c r="AE171" i="6"/>
  <c r="AD171" i="6"/>
  <c r="AC171" i="6"/>
  <c r="AB171" i="6"/>
  <c r="AA171" i="6"/>
  <c r="AG170" i="6"/>
  <c r="AF170" i="6"/>
  <c r="AE170" i="6"/>
  <c r="AD170" i="6"/>
  <c r="AC170" i="6"/>
  <c r="AB170" i="6"/>
  <c r="AA170" i="6"/>
  <c r="AG169" i="6"/>
  <c r="AF169" i="6"/>
  <c r="AE169" i="6"/>
  <c r="AD169" i="6"/>
  <c r="AC169" i="6"/>
  <c r="AB169" i="6"/>
  <c r="AA169" i="6"/>
  <c r="AG168" i="6"/>
  <c r="AF168" i="6"/>
  <c r="AE168" i="6"/>
  <c r="AD168" i="6"/>
  <c r="AC168" i="6"/>
  <c r="AB168" i="6"/>
  <c r="AA168" i="6"/>
  <c r="AG167" i="6"/>
  <c r="AF167" i="6"/>
  <c r="AE167" i="6"/>
  <c r="AD167" i="6"/>
  <c r="AC167" i="6"/>
  <c r="AB167" i="6"/>
  <c r="AA167" i="6"/>
  <c r="AG166" i="6"/>
  <c r="AF166" i="6"/>
  <c r="AE166" i="6"/>
  <c r="AD166" i="6"/>
  <c r="AC166" i="6"/>
  <c r="AB166" i="6"/>
  <c r="AA166" i="6"/>
  <c r="AG165" i="6"/>
  <c r="AF165" i="6"/>
  <c r="AE165" i="6"/>
  <c r="AD165" i="6"/>
  <c r="AC165" i="6"/>
  <c r="AB165" i="6"/>
  <c r="AA165" i="6"/>
  <c r="AG164" i="6"/>
  <c r="AF164" i="6"/>
  <c r="AE164" i="6"/>
  <c r="AD164" i="6"/>
  <c r="AC164" i="6"/>
  <c r="AB164" i="6"/>
  <c r="AA164" i="6"/>
  <c r="AG163" i="6"/>
  <c r="AF163" i="6"/>
  <c r="AE163" i="6"/>
  <c r="AD163" i="6"/>
  <c r="AC163" i="6"/>
  <c r="AB163" i="6"/>
  <c r="AA163" i="6"/>
  <c r="AG162" i="6"/>
  <c r="AF162" i="6"/>
  <c r="AE162" i="6"/>
  <c r="AD162" i="6"/>
  <c r="AC162" i="6"/>
  <c r="AB162" i="6"/>
  <c r="AA162" i="6"/>
  <c r="AG161" i="6"/>
  <c r="AF161" i="6"/>
  <c r="AE161" i="6"/>
  <c r="AD161" i="6"/>
  <c r="AC161" i="6"/>
  <c r="AB161" i="6"/>
  <c r="AA161" i="6"/>
  <c r="AG160" i="6"/>
  <c r="AF160" i="6"/>
  <c r="AE160" i="6"/>
  <c r="AD160" i="6"/>
  <c r="AC160" i="6"/>
  <c r="AB160" i="6"/>
  <c r="AA160" i="6"/>
  <c r="AG159" i="6"/>
  <c r="AF159" i="6"/>
  <c r="AE159" i="6"/>
  <c r="AD159" i="6"/>
  <c r="AC159" i="6"/>
  <c r="AB159" i="6"/>
  <c r="AA159" i="6"/>
  <c r="AG158" i="6"/>
  <c r="AF158" i="6"/>
  <c r="AE158" i="6"/>
  <c r="AD158" i="6"/>
  <c r="AC158" i="6"/>
  <c r="AB158" i="6"/>
  <c r="AA158" i="6"/>
  <c r="AG157" i="6"/>
  <c r="AF157" i="6"/>
  <c r="AE157" i="6"/>
  <c r="AD157" i="6"/>
  <c r="AC157" i="6"/>
  <c r="AB157" i="6"/>
  <c r="AA157" i="6"/>
  <c r="AG156" i="6"/>
  <c r="AF156" i="6"/>
  <c r="AE156" i="6"/>
  <c r="AD156" i="6"/>
  <c r="AC156" i="6"/>
  <c r="AB156" i="6"/>
  <c r="AA156" i="6"/>
  <c r="AG155" i="6"/>
  <c r="AF155" i="6"/>
  <c r="AE155" i="6"/>
  <c r="AD155" i="6"/>
  <c r="AC155" i="6"/>
  <c r="AB155" i="6"/>
  <c r="AA155" i="6"/>
  <c r="AG154" i="6"/>
  <c r="AF154" i="6"/>
  <c r="AE154" i="6"/>
  <c r="AD154" i="6"/>
  <c r="AC154" i="6"/>
  <c r="AB154" i="6"/>
  <c r="AA154" i="6"/>
  <c r="AG153" i="6"/>
  <c r="AF153" i="6"/>
  <c r="AE153" i="6"/>
  <c r="AD153" i="6"/>
  <c r="AC153" i="6"/>
  <c r="AB153" i="6"/>
  <c r="AA153" i="6"/>
  <c r="AG152" i="6"/>
  <c r="AF152" i="6"/>
  <c r="AE152" i="6"/>
  <c r="AD152" i="6"/>
  <c r="AC152" i="6"/>
  <c r="AB152" i="6"/>
  <c r="AA152" i="6"/>
  <c r="AG151" i="6"/>
  <c r="AF151" i="6"/>
  <c r="AE151" i="6"/>
  <c r="AD151" i="6"/>
  <c r="AC151" i="6"/>
  <c r="AB151" i="6"/>
  <c r="AA151" i="6"/>
  <c r="AG150" i="6"/>
  <c r="AF150" i="6"/>
  <c r="AE150" i="6"/>
  <c r="AD150" i="6"/>
  <c r="AC150" i="6"/>
  <c r="AB150" i="6"/>
  <c r="AA150" i="6"/>
  <c r="AG149" i="6"/>
  <c r="AF149" i="6"/>
  <c r="AE149" i="6"/>
  <c r="AD149" i="6"/>
  <c r="AC149" i="6"/>
  <c r="AB149" i="6"/>
  <c r="AA149" i="6"/>
  <c r="AG148" i="6"/>
  <c r="AF148" i="6"/>
  <c r="AE148" i="6"/>
  <c r="AD148" i="6"/>
  <c r="AC148" i="6"/>
  <c r="AB148" i="6"/>
  <c r="AA148" i="6"/>
  <c r="AG147" i="6"/>
  <c r="AF147" i="6"/>
  <c r="AE147" i="6"/>
  <c r="AD147" i="6"/>
  <c r="AC147" i="6"/>
  <c r="AB147" i="6"/>
  <c r="AA147" i="6"/>
  <c r="AG146" i="6"/>
  <c r="AF146" i="6"/>
  <c r="AE146" i="6"/>
  <c r="AD146" i="6"/>
  <c r="AC146" i="6"/>
  <c r="AB146" i="6"/>
  <c r="AA146" i="6"/>
  <c r="AG145" i="6"/>
  <c r="AF145" i="6"/>
  <c r="AE145" i="6"/>
  <c r="AD145" i="6"/>
  <c r="AC145" i="6"/>
  <c r="AB145" i="6"/>
  <c r="AA145" i="6"/>
  <c r="AG144" i="6"/>
  <c r="AF144" i="6"/>
  <c r="AE144" i="6"/>
  <c r="AD144" i="6"/>
  <c r="AC144" i="6"/>
  <c r="AB144" i="6"/>
  <c r="AA144" i="6"/>
  <c r="AG143" i="6"/>
  <c r="AF143" i="6"/>
  <c r="AE143" i="6"/>
  <c r="AD143" i="6"/>
  <c r="AC143" i="6"/>
  <c r="AB143" i="6"/>
  <c r="AA143" i="6"/>
  <c r="AG142" i="6"/>
  <c r="AF142" i="6"/>
  <c r="AE142" i="6"/>
  <c r="AD142" i="6"/>
  <c r="AC142" i="6"/>
  <c r="AB142" i="6"/>
  <c r="AA142" i="6"/>
  <c r="AG141" i="6"/>
  <c r="AF141" i="6"/>
  <c r="AE141" i="6"/>
  <c r="AD141" i="6"/>
  <c r="AC141" i="6"/>
  <c r="AB141" i="6"/>
  <c r="AA141" i="6"/>
  <c r="AG140" i="6"/>
  <c r="AF140" i="6"/>
  <c r="AE140" i="6"/>
  <c r="AD140" i="6"/>
  <c r="AC140" i="6"/>
  <c r="AB140" i="6"/>
  <c r="AA140" i="6"/>
  <c r="AG139" i="6"/>
  <c r="AF139" i="6"/>
  <c r="AE139" i="6"/>
  <c r="AD139" i="6"/>
  <c r="AC139" i="6"/>
  <c r="AB139" i="6"/>
  <c r="AA139" i="6"/>
  <c r="AG138" i="6"/>
  <c r="AF138" i="6"/>
  <c r="AE138" i="6"/>
  <c r="AD138" i="6"/>
  <c r="AC138" i="6"/>
  <c r="AB138" i="6"/>
  <c r="AA138" i="6"/>
  <c r="AG137" i="6"/>
  <c r="AF137" i="6"/>
  <c r="AE137" i="6"/>
  <c r="AD137" i="6"/>
  <c r="AC137" i="6"/>
  <c r="AB137" i="6"/>
  <c r="AA137" i="6"/>
  <c r="AG136" i="6"/>
  <c r="AF136" i="6"/>
  <c r="AE136" i="6"/>
  <c r="AD136" i="6"/>
  <c r="AC136" i="6"/>
  <c r="AB136" i="6"/>
  <c r="AA136" i="6"/>
  <c r="AO55" i="6"/>
  <c r="AN55" i="6"/>
  <c r="AM55" i="6"/>
  <c r="AL55" i="6"/>
  <c r="AK55" i="6"/>
  <c r="AJ55" i="6"/>
  <c r="AI55" i="6"/>
  <c r="AO54" i="6"/>
  <c r="AN54" i="6"/>
  <c r="AM54" i="6"/>
  <c r="AL54" i="6"/>
  <c r="AK54" i="6"/>
  <c r="AJ54" i="6"/>
  <c r="AI54" i="6"/>
  <c r="AO53" i="6"/>
  <c r="AN53" i="6"/>
  <c r="AM53" i="6"/>
  <c r="AL53" i="6"/>
  <c r="AK53" i="6"/>
  <c r="AJ53" i="6"/>
  <c r="AI53" i="6"/>
  <c r="AO52" i="6"/>
  <c r="AN52" i="6"/>
  <c r="AM52" i="6"/>
  <c r="AL52" i="6"/>
  <c r="AK52" i="6"/>
  <c r="AJ52" i="6"/>
  <c r="AI52" i="6"/>
  <c r="AO51" i="6"/>
  <c r="AN51" i="6"/>
  <c r="AM51" i="6"/>
  <c r="AL51" i="6"/>
  <c r="AK51" i="6"/>
  <c r="AJ51" i="6"/>
  <c r="AI51" i="6"/>
  <c r="AO50" i="6"/>
  <c r="AN50" i="6"/>
  <c r="AM50" i="6"/>
  <c r="AL50" i="6"/>
  <c r="AK50" i="6"/>
  <c r="AJ50" i="6"/>
  <c r="AI50" i="6"/>
  <c r="AO49" i="6"/>
  <c r="AN49" i="6"/>
  <c r="AM49" i="6"/>
  <c r="AL49" i="6"/>
  <c r="AK49" i="6"/>
  <c r="AJ49" i="6"/>
  <c r="AI49" i="6"/>
  <c r="AO48" i="6"/>
  <c r="AN48" i="6"/>
  <c r="AM48" i="6"/>
  <c r="AL48" i="6"/>
  <c r="AK48" i="6"/>
  <c r="AJ48" i="6"/>
  <c r="AI48" i="6"/>
  <c r="AO47" i="6"/>
  <c r="AN47" i="6"/>
  <c r="AM47" i="6"/>
  <c r="AL47" i="6"/>
  <c r="AK47" i="6"/>
  <c r="AJ47" i="6"/>
  <c r="AI47" i="6"/>
  <c r="AO46" i="6"/>
  <c r="AN46" i="6"/>
  <c r="AM46" i="6"/>
  <c r="AL46" i="6"/>
  <c r="AK46" i="6"/>
  <c r="AJ46" i="6"/>
  <c r="AI46" i="6"/>
  <c r="AO45" i="6"/>
  <c r="AN45" i="6"/>
  <c r="AM45" i="6"/>
  <c r="AL45" i="6"/>
  <c r="AK45" i="6"/>
  <c r="AJ45" i="6"/>
  <c r="AI45" i="6"/>
  <c r="AO44" i="6"/>
  <c r="AN44" i="6"/>
  <c r="AM44" i="6"/>
  <c r="AL44" i="6"/>
  <c r="AK44" i="6"/>
  <c r="AJ44" i="6"/>
  <c r="AI44" i="6"/>
  <c r="AO43" i="6"/>
  <c r="AN43" i="6"/>
  <c r="AM43" i="6"/>
  <c r="AL43" i="6"/>
  <c r="AK43" i="6"/>
  <c r="AJ43" i="6"/>
  <c r="AI43" i="6"/>
  <c r="AO42" i="6"/>
  <c r="AN42" i="6"/>
  <c r="AM42" i="6"/>
  <c r="AL42" i="6"/>
  <c r="AK42" i="6"/>
  <c r="AJ42" i="6"/>
  <c r="AI42" i="6"/>
  <c r="AO41" i="6"/>
  <c r="AN41" i="6"/>
  <c r="AM41" i="6"/>
  <c r="AL41" i="6"/>
  <c r="AK41" i="6"/>
  <c r="AJ41" i="6"/>
  <c r="AI41" i="6"/>
  <c r="AO40" i="6"/>
  <c r="AN40" i="6"/>
  <c r="AM40" i="6"/>
  <c r="AL40" i="6"/>
  <c r="AK40" i="6"/>
  <c r="AJ40" i="6"/>
  <c r="AI40" i="6"/>
  <c r="AO39" i="6"/>
  <c r="AN39" i="6"/>
  <c r="AM39" i="6"/>
  <c r="AL39" i="6"/>
  <c r="AK39" i="6"/>
  <c r="AJ39" i="6"/>
  <c r="AI39" i="6"/>
  <c r="AO38" i="6"/>
  <c r="AN38" i="6"/>
  <c r="AM38" i="6"/>
  <c r="AL38" i="6"/>
  <c r="AK38" i="6"/>
  <c r="AJ38" i="6"/>
  <c r="AI38" i="6"/>
  <c r="AO37" i="6"/>
  <c r="AN37" i="6"/>
  <c r="AM37" i="6"/>
  <c r="AL37" i="6"/>
  <c r="AK37" i="6"/>
  <c r="AJ37" i="6"/>
  <c r="AI37" i="6"/>
  <c r="AO36" i="6"/>
  <c r="AN36" i="6"/>
  <c r="AM36" i="6"/>
  <c r="AL36" i="6"/>
  <c r="AK36" i="6"/>
  <c r="AJ36" i="6"/>
  <c r="AI36" i="6"/>
  <c r="AO35" i="6"/>
  <c r="AN35" i="6"/>
  <c r="AM35" i="6"/>
  <c r="AL35" i="6"/>
  <c r="AK35" i="6"/>
  <c r="AJ35" i="6"/>
  <c r="AI35" i="6"/>
  <c r="AO34" i="6"/>
  <c r="AN34" i="6"/>
  <c r="AM34" i="6"/>
  <c r="AL34" i="6"/>
  <c r="AK34" i="6"/>
  <c r="AJ34" i="6"/>
  <c r="AI34" i="6"/>
  <c r="AO33" i="6"/>
  <c r="AN33" i="6"/>
  <c r="AM33" i="6"/>
  <c r="AL33" i="6"/>
  <c r="AK33" i="6"/>
  <c r="AJ33" i="6"/>
  <c r="AI33" i="6"/>
  <c r="AO32" i="6"/>
  <c r="AN32" i="6"/>
  <c r="AM32" i="6"/>
  <c r="AL32" i="6"/>
  <c r="AK32" i="6"/>
  <c r="AJ32" i="6"/>
  <c r="AI32" i="6"/>
  <c r="AO31" i="6"/>
  <c r="AN31" i="6"/>
  <c r="AM31" i="6"/>
  <c r="AL31" i="6"/>
  <c r="AK31" i="6"/>
  <c r="AJ31" i="6"/>
  <c r="AI31" i="6"/>
  <c r="AO30" i="6"/>
  <c r="AN30" i="6"/>
  <c r="AM30" i="6"/>
  <c r="AL30" i="6"/>
  <c r="AK30" i="6"/>
  <c r="AJ30" i="6"/>
  <c r="AI30" i="6"/>
  <c r="AO29" i="6"/>
  <c r="AN29" i="6"/>
  <c r="AM29" i="6"/>
  <c r="AL29" i="6"/>
  <c r="AK29" i="6"/>
  <c r="AJ29" i="6"/>
  <c r="AI29" i="6"/>
  <c r="AO28" i="6"/>
  <c r="AN28" i="6"/>
  <c r="AM28" i="6"/>
  <c r="AL28" i="6"/>
  <c r="AK28" i="6"/>
  <c r="AJ28" i="6"/>
  <c r="AI28" i="6"/>
  <c r="AO27" i="6"/>
  <c r="AN27" i="6"/>
  <c r="AM27" i="6"/>
  <c r="AL27" i="6"/>
  <c r="AK27" i="6"/>
  <c r="AJ27" i="6"/>
  <c r="AI27" i="6"/>
  <c r="AO26" i="6"/>
  <c r="AN26" i="6"/>
  <c r="AM26" i="6"/>
  <c r="AL26" i="6"/>
  <c r="AK26" i="6"/>
  <c r="AJ26" i="6"/>
  <c r="AI26" i="6"/>
  <c r="AO25" i="6"/>
  <c r="AN25" i="6"/>
  <c r="AM25" i="6"/>
  <c r="AL25" i="6"/>
  <c r="AK25" i="6"/>
  <c r="AJ25" i="6"/>
  <c r="AI25" i="6"/>
  <c r="AO24" i="6"/>
  <c r="AN24" i="6"/>
  <c r="AM24" i="6"/>
  <c r="AL24" i="6"/>
  <c r="AK24" i="6"/>
  <c r="AJ24" i="6"/>
  <c r="AI24" i="6"/>
  <c r="AO23" i="6"/>
  <c r="AN23" i="6"/>
  <c r="AM23" i="6"/>
  <c r="AL23" i="6"/>
  <c r="AK23" i="6"/>
  <c r="AJ23" i="6"/>
  <c r="AI23" i="6"/>
  <c r="AO22" i="6"/>
  <c r="AN22" i="6"/>
  <c r="AM22" i="6"/>
  <c r="AL22" i="6"/>
  <c r="AK22" i="6"/>
  <c r="AJ22" i="6"/>
  <c r="AI22" i="6"/>
  <c r="AO21" i="6"/>
  <c r="AN21" i="6"/>
  <c r="AM21" i="6"/>
  <c r="AL21" i="6"/>
  <c r="AK21" i="6"/>
  <c r="AJ21" i="6"/>
  <c r="AI21" i="6"/>
  <c r="AO20" i="6"/>
  <c r="AN20" i="6"/>
  <c r="AM20" i="6"/>
  <c r="AL20" i="6"/>
  <c r="AK20" i="6"/>
  <c r="AJ20" i="6"/>
  <c r="AI20" i="6"/>
  <c r="AO19" i="6"/>
  <c r="AN19" i="6"/>
  <c r="AM19" i="6"/>
  <c r="AL19" i="6"/>
  <c r="AK19" i="6"/>
  <c r="AJ19" i="6"/>
  <c r="AI19" i="6"/>
  <c r="AO18" i="6"/>
  <c r="AN18" i="6"/>
  <c r="AM18" i="6"/>
  <c r="AL18" i="6"/>
  <c r="AK18" i="6"/>
  <c r="AJ18" i="6"/>
  <c r="AI18" i="6"/>
  <c r="AO17" i="6"/>
  <c r="AN17" i="6"/>
  <c r="AM17" i="6"/>
  <c r="AL17" i="6"/>
  <c r="AK17" i="6"/>
  <c r="AJ17" i="6"/>
  <c r="AI17" i="6"/>
  <c r="AO16" i="6"/>
  <c r="AN16" i="6"/>
  <c r="AM16" i="6"/>
  <c r="AL16" i="6"/>
  <c r="AK16" i="6"/>
  <c r="AJ16" i="6"/>
  <c r="AI16" i="6"/>
  <c r="AO15" i="6"/>
  <c r="AN15" i="6"/>
  <c r="AM15" i="6"/>
  <c r="AL15" i="6"/>
  <c r="AK15" i="6"/>
  <c r="AJ15" i="6"/>
  <c r="AI15" i="6"/>
  <c r="AO14" i="6"/>
  <c r="AN14" i="6"/>
  <c r="AM14" i="6"/>
  <c r="AL14" i="6"/>
  <c r="AK14" i="6"/>
  <c r="AJ14" i="6"/>
  <c r="AI14" i="6"/>
  <c r="AO13" i="6"/>
  <c r="AN13" i="6"/>
  <c r="AM13" i="6"/>
  <c r="AL13" i="6"/>
  <c r="AK13" i="6"/>
  <c r="AJ13" i="6"/>
  <c r="AI13" i="6"/>
  <c r="AO12" i="6"/>
  <c r="AN12" i="6"/>
  <c r="AM12" i="6"/>
  <c r="AL12" i="6"/>
  <c r="AK12" i="6"/>
  <c r="AJ12" i="6"/>
  <c r="AI12" i="6"/>
  <c r="AO11" i="6"/>
  <c r="AN11" i="6"/>
  <c r="AM11" i="6"/>
  <c r="AL11" i="6"/>
  <c r="AK11" i="6"/>
  <c r="AJ11" i="6"/>
  <c r="AI11" i="6"/>
  <c r="AO10" i="6"/>
  <c r="AN10" i="6"/>
  <c r="AM10" i="6"/>
  <c r="AL10" i="6"/>
  <c r="AK10" i="6"/>
  <c r="AJ10" i="6"/>
  <c r="AI10" i="6"/>
  <c r="AO9" i="6"/>
  <c r="AN9" i="6"/>
  <c r="AM9" i="6"/>
  <c r="AL9" i="6"/>
  <c r="AK9" i="6"/>
  <c r="AJ9" i="6"/>
  <c r="AI9" i="6"/>
  <c r="G35" i="4" l="1"/>
  <c r="AC451" i="6"/>
  <c r="AG451" i="6"/>
  <c r="AD452" i="6"/>
  <c r="AE453" i="6"/>
  <c r="AB454" i="6"/>
  <c r="AF454" i="6"/>
  <c r="AC455" i="6"/>
  <c r="AG455" i="6"/>
  <c r="AD456" i="6"/>
  <c r="AE457" i="6"/>
  <c r="AB458" i="6"/>
  <c r="AF458" i="6"/>
  <c r="AC459" i="6"/>
  <c r="AG459" i="6"/>
  <c r="AD460" i="6"/>
  <c r="AE461" i="6"/>
  <c r="AB462" i="6"/>
  <c r="AF462" i="6"/>
  <c r="AC463" i="6"/>
  <c r="AG463" i="6"/>
  <c r="AD464" i="6"/>
  <c r="AE465" i="6"/>
  <c r="AB466" i="6"/>
  <c r="AF466" i="6"/>
  <c r="AC467" i="6"/>
  <c r="AG467" i="6"/>
  <c r="AD468" i="6"/>
  <c r="AE469" i="6"/>
  <c r="AB470" i="6"/>
  <c r="AF470" i="6"/>
  <c r="AC471" i="6"/>
  <c r="AG471" i="6"/>
  <c r="AD472" i="6"/>
  <c r="AE473" i="6"/>
  <c r="AB474" i="6"/>
  <c r="AF474" i="6"/>
  <c r="AC475" i="6"/>
  <c r="AG475" i="6"/>
  <c r="AD476" i="6"/>
  <c r="AE477" i="6"/>
  <c r="AB478" i="6"/>
  <c r="AF478" i="6"/>
  <c r="AC479" i="6"/>
  <c r="AG479" i="6"/>
  <c r="AD480" i="6"/>
  <c r="AE481" i="6"/>
  <c r="AB482" i="6"/>
  <c r="AF482" i="6"/>
  <c r="AC483" i="6"/>
  <c r="AG483" i="6"/>
  <c r="AD484" i="6"/>
  <c r="AE485" i="6"/>
  <c r="AB486" i="6"/>
  <c r="AF486" i="6"/>
  <c r="AC487" i="6"/>
  <c r="AG487" i="6"/>
  <c r="AD488" i="6"/>
  <c r="AE489" i="6"/>
  <c r="AB490" i="6"/>
  <c r="AF490" i="6"/>
  <c r="AC491" i="6"/>
  <c r="AG491" i="6"/>
  <c r="AD492" i="6"/>
  <c r="AE493" i="6"/>
  <c r="AB494" i="6"/>
  <c r="AF494" i="6"/>
  <c r="AJ451" i="6"/>
  <c r="AN451" i="6"/>
  <c r="AK452" i="6"/>
  <c r="AO452" i="6"/>
  <c r="AL453" i="6"/>
  <c r="AM454" i="6"/>
  <c r="AJ455" i="6"/>
  <c r="AN455" i="6"/>
  <c r="AK456" i="6"/>
  <c r="AO456" i="6"/>
  <c r="AL457" i="6"/>
  <c r="AM458" i="6"/>
  <c r="AJ459" i="6"/>
  <c r="AN459" i="6"/>
  <c r="AK460" i="6"/>
  <c r="AO460" i="6"/>
  <c r="AL461" i="6"/>
  <c r="AM462" i="6"/>
  <c r="AJ463" i="6"/>
  <c r="AN463" i="6"/>
  <c r="AK464" i="6"/>
  <c r="AO464" i="6"/>
  <c r="AL465" i="6"/>
  <c r="AM466" i="6"/>
  <c r="AJ467" i="6"/>
  <c r="AN467" i="6"/>
  <c r="AK468" i="6"/>
  <c r="AO468" i="6"/>
  <c r="AL469" i="6"/>
  <c r="AM470" i="6"/>
  <c r="AJ471" i="6"/>
  <c r="AN471" i="6"/>
  <c r="AK472" i="6"/>
  <c r="AO472" i="6"/>
  <c r="AL473" i="6"/>
  <c r="AM474" i="6"/>
  <c r="AJ475" i="6"/>
  <c r="AN475" i="6"/>
  <c r="AK476" i="6"/>
  <c r="AO476" i="6"/>
  <c r="AL477" i="6"/>
  <c r="AM478" i="6"/>
  <c r="AJ479" i="6"/>
  <c r="AN479" i="6"/>
  <c r="AK480" i="6"/>
  <c r="AO480" i="6"/>
  <c r="AL481" i="6"/>
  <c r="AM482" i="6"/>
  <c r="AK324" i="6"/>
  <c r="AO324" i="6"/>
  <c r="AL325" i="6"/>
  <c r="AI326" i="6"/>
  <c r="AM326" i="6"/>
  <c r="AJ327" i="6"/>
  <c r="AN327" i="6"/>
  <c r="AK328" i="6"/>
  <c r="AO328" i="6"/>
  <c r="AL329" i="6"/>
  <c r="AI330" i="6"/>
  <c r="AM330" i="6"/>
  <c r="AJ331" i="6"/>
  <c r="AJ113" i="6"/>
  <c r="AN113" i="6"/>
  <c r="AP55" i="6"/>
  <c r="AE494" i="6"/>
  <c r="AP434" i="6"/>
  <c r="AN331" i="6"/>
  <c r="AK332" i="6"/>
  <c r="AO332" i="6"/>
  <c r="AL333" i="6"/>
  <c r="AI334" i="6"/>
  <c r="AM334" i="6"/>
  <c r="AJ335" i="6"/>
  <c r="AN335" i="6"/>
  <c r="AK336" i="6"/>
  <c r="AO336" i="6"/>
  <c r="AL337" i="6"/>
  <c r="AI338" i="6"/>
  <c r="AM338" i="6"/>
  <c r="AJ339" i="6"/>
  <c r="AN339" i="6"/>
  <c r="AK340" i="6"/>
  <c r="AO340" i="6"/>
  <c r="AL341" i="6"/>
  <c r="AI342" i="6"/>
  <c r="AM342" i="6"/>
  <c r="AJ343" i="6"/>
  <c r="AN343" i="6"/>
  <c r="AK344" i="6"/>
  <c r="AO344" i="6"/>
  <c r="AL345" i="6"/>
  <c r="AI346" i="6"/>
  <c r="AM346" i="6"/>
  <c r="AJ347" i="6"/>
  <c r="AN347" i="6"/>
  <c r="AK348" i="6"/>
  <c r="AO348" i="6"/>
  <c r="AL349" i="6"/>
  <c r="AI350" i="6"/>
  <c r="AM350" i="6"/>
  <c r="AJ351" i="6"/>
  <c r="AN351" i="6"/>
  <c r="AK352" i="6"/>
  <c r="AO352" i="6"/>
  <c r="AL353" i="6"/>
  <c r="AI354" i="6"/>
  <c r="AM354" i="6"/>
  <c r="AJ355" i="6"/>
  <c r="AN355" i="6"/>
  <c r="AK356" i="6"/>
  <c r="AO356" i="6"/>
  <c r="AL357" i="6"/>
  <c r="AI358" i="6"/>
  <c r="AM358" i="6"/>
  <c r="AJ359" i="6"/>
  <c r="AN359" i="6"/>
  <c r="AK360" i="6"/>
  <c r="AO360" i="6"/>
  <c r="AL361" i="6"/>
  <c r="AI362" i="6"/>
  <c r="AM362" i="6"/>
  <c r="AJ363" i="6"/>
  <c r="AN363" i="6"/>
  <c r="AK364" i="6"/>
  <c r="AO364" i="6"/>
  <c r="AL365" i="6"/>
  <c r="AI366" i="6"/>
  <c r="AM366" i="6"/>
  <c r="AJ367" i="6"/>
  <c r="AN367" i="6"/>
  <c r="I35" i="4"/>
  <c r="L35" i="4"/>
  <c r="AH433" i="6"/>
  <c r="AK451" i="6"/>
  <c r="AO451" i="6"/>
  <c r="AL452" i="6"/>
  <c r="AM453" i="6"/>
  <c r="AJ454" i="6"/>
  <c r="AN454" i="6"/>
  <c r="AK455" i="6"/>
  <c r="AO455" i="6"/>
  <c r="AL456" i="6"/>
  <c r="AM457" i="6"/>
  <c r="AJ458" i="6"/>
  <c r="AN458" i="6"/>
  <c r="AK459" i="6"/>
  <c r="AO459" i="6"/>
  <c r="AL460" i="6"/>
  <c r="AM461" i="6"/>
  <c r="AJ462" i="6"/>
  <c r="AN462" i="6"/>
  <c r="AK463" i="6"/>
  <c r="AO463" i="6"/>
  <c r="AL464" i="6"/>
  <c r="AM465" i="6"/>
  <c r="AJ466" i="6"/>
  <c r="AN466" i="6"/>
  <c r="AK467" i="6"/>
  <c r="AO467" i="6"/>
  <c r="AL468" i="6"/>
  <c r="J35" i="4"/>
  <c r="AE354" i="6"/>
  <c r="AB355" i="6"/>
  <c r="AF355" i="6"/>
  <c r="AC356" i="6"/>
  <c r="AG356" i="6"/>
  <c r="AD357" i="6"/>
  <c r="AA358" i="6"/>
  <c r="AE358" i="6"/>
  <c r="AB359" i="6"/>
  <c r="AF359" i="6"/>
  <c r="AC360" i="6"/>
  <c r="AG360" i="6"/>
  <c r="AD361" i="6"/>
  <c r="AA362" i="6"/>
  <c r="AE362" i="6"/>
  <c r="AB363" i="6"/>
  <c r="AF363" i="6"/>
  <c r="AC364" i="6"/>
  <c r="AG364" i="6"/>
  <c r="AD365" i="6"/>
  <c r="AA366" i="6"/>
  <c r="AE366" i="6"/>
  <c r="AB367" i="6"/>
  <c r="AF367" i="6"/>
  <c r="H35" i="4"/>
  <c r="K35" i="4"/>
  <c r="K36" i="4" s="1"/>
  <c r="AJ483" i="6"/>
  <c r="AN483" i="6"/>
  <c r="AK484" i="6"/>
  <c r="AO484" i="6"/>
  <c r="AL485" i="6"/>
  <c r="AM486" i="6"/>
  <c r="AJ487" i="6"/>
  <c r="AN487" i="6"/>
  <c r="AK488" i="6"/>
  <c r="AO488" i="6"/>
  <c r="AL489" i="6"/>
  <c r="AM490" i="6"/>
  <c r="AJ491" i="6"/>
  <c r="AN491" i="6"/>
  <c r="AK492" i="6"/>
  <c r="AO492" i="6"/>
  <c r="AL493" i="6"/>
  <c r="AM494" i="6"/>
  <c r="AM469" i="6"/>
  <c r="AJ470" i="6"/>
  <c r="AN470" i="6"/>
  <c r="AK471" i="6"/>
  <c r="AO471" i="6"/>
  <c r="AL472" i="6"/>
  <c r="AM473" i="6"/>
  <c r="AJ474" i="6"/>
  <c r="AN474" i="6"/>
  <c r="AK475" i="6"/>
  <c r="AO475" i="6"/>
  <c r="AL476" i="6"/>
  <c r="AM477" i="6"/>
  <c r="AJ478" i="6"/>
  <c r="AN478" i="6"/>
  <c r="AK479" i="6"/>
  <c r="AO479" i="6"/>
  <c r="AL480" i="6"/>
  <c r="AM481" i="6"/>
  <c r="AJ482" i="6"/>
  <c r="AN482" i="6"/>
  <c r="AK483" i="6"/>
  <c r="AO483" i="6"/>
  <c r="AL484" i="6"/>
  <c r="AM485" i="6"/>
  <c r="AJ486" i="6"/>
  <c r="AN486" i="6"/>
  <c r="AK487" i="6"/>
  <c r="AO487" i="6"/>
  <c r="AP431" i="6"/>
  <c r="M35" i="4"/>
  <c r="Q35" i="4"/>
  <c r="AK113" i="6"/>
  <c r="AO113" i="6"/>
  <c r="AH391" i="6"/>
  <c r="AH395" i="6"/>
  <c r="AH399" i="6"/>
  <c r="AH403" i="6"/>
  <c r="AH407" i="6"/>
  <c r="AH411" i="6"/>
  <c r="AH415" i="6"/>
  <c r="AH419" i="6"/>
  <c r="AH423" i="6"/>
  <c r="AH427" i="6"/>
  <c r="AH431" i="6"/>
  <c r="AH435" i="6"/>
  <c r="AP391" i="6"/>
  <c r="AP395" i="6"/>
  <c r="AP399" i="6"/>
  <c r="AP403" i="6"/>
  <c r="AP407" i="6"/>
  <c r="AP411" i="6"/>
  <c r="AP415" i="6"/>
  <c r="AP419" i="6"/>
  <c r="AP423" i="6"/>
  <c r="AP427" i="6"/>
  <c r="AP435" i="6"/>
  <c r="AM70" i="6"/>
  <c r="AJ71" i="6"/>
  <c r="AN71" i="6"/>
  <c r="AK72" i="6"/>
  <c r="AO72" i="6"/>
  <c r="AL73" i="6"/>
  <c r="AI74" i="6"/>
  <c r="AM74" i="6"/>
  <c r="AJ75" i="6"/>
  <c r="AN75" i="6"/>
  <c r="AK76" i="6"/>
  <c r="AO76" i="6"/>
  <c r="AL77" i="6"/>
  <c r="AI78" i="6"/>
  <c r="AM78" i="6"/>
  <c r="AJ79" i="6"/>
  <c r="AN79" i="6"/>
  <c r="AO80" i="6"/>
  <c r="AI82" i="6"/>
  <c r="AL113" i="6"/>
  <c r="AH390" i="6"/>
  <c r="AH394" i="6"/>
  <c r="AH398" i="6"/>
  <c r="AH402" i="6"/>
  <c r="AH406" i="6"/>
  <c r="AH410" i="6"/>
  <c r="AH414" i="6"/>
  <c r="AH418" i="6"/>
  <c r="AH422" i="6"/>
  <c r="AH426" i="6"/>
  <c r="AH430" i="6"/>
  <c r="AH434" i="6"/>
  <c r="AP390" i="6"/>
  <c r="AP394" i="6"/>
  <c r="AP398" i="6"/>
  <c r="AP402" i="6"/>
  <c r="AP406" i="6"/>
  <c r="AP410" i="6"/>
  <c r="AP414" i="6"/>
  <c r="AP418" i="6"/>
  <c r="AP422" i="6"/>
  <c r="AP426" i="6"/>
  <c r="AP430" i="6"/>
  <c r="AI113" i="6"/>
  <c r="AM113" i="6"/>
  <c r="AH393" i="6"/>
  <c r="AH397" i="6"/>
  <c r="AH401" i="6"/>
  <c r="AH405" i="6"/>
  <c r="AH409" i="6"/>
  <c r="AH413" i="6"/>
  <c r="AH417" i="6"/>
  <c r="AH421" i="6"/>
  <c r="AH425" i="6"/>
  <c r="AH429" i="6"/>
  <c r="AI454" i="6"/>
  <c r="AP393" i="6"/>
  <c r="AI458" i="6"/>
  <c r="AP397" i="6"/>
  <c r="AI462" i="6"/>
  <c r="AP401" i="6"/>
  <c r="AI466" i="6"/>
  <c r="AP405" i="6"/>
  <c r="AI470" i="6"/>
  <c r="AP409" i="6"/>
  <c r="AI474" i="6"/>
  <c r="AP413" i="6"/>
  <c r="AI478" i="6"/>
  <c r="AP417" i="6"/>
  <c r="AI482" i="6"/>
  <c r="AP421" i="6"/>
  <c r="AI486" i="6"/>
  <c r="AP425" i="6"/>
  <c r="AI490" i="6"/>
  <c r="AP429" i="6"/>
  <c r="AI494" i="6"/>
  <c r="AP433" i="6"/>
  <c r="AH113" i="6"/>
  <c r="AA453" i="6"/>
  <c r="AH392" i="6"/>
  <c r="AA457" i="6"/>
  <c r="AH396" i="6"/>
  <c r="AA461" i="6"/>
  <c r="AH400" i="6"/>
  <c r="AA465" i="6"/>
  <c r="AH404" i="6"/>
  <c r="AA469" i="6"/>
  <c r="AH408" i="6"/>
  <c r="AA473" i="6"/>
  <c r="AH412" i="6"/>
  <c r="AA477" i="6"/>
  <c r="AH416" i="6"/>
  <c r="AA481" i="6"/>
  <c r="AH420" i="6"/>
  <c r="AA485" i="6"/>
  <c r="AH424" i="6"/>
  <c r="AA489" i="6"/>
  <c r="AH428" i="6"/>
  <c r="AA493" i="6"/>
  <c r="AH432" i="6"/>
  <c r="AH436" i="6"/>
  <c r="AI453" i="6"/>
  <c r="AP392" i="6"/>
  <c r="AI457" i="6"/>
  <c r="AP396" i="6"/>
  <c r="AI461" i="6"/>
  <c r="AP400" i="6"/>
  <c r="AI465" i="6"/>
  <c r="AP404" i="6"/>
  <c r="AI469" i="6"/>
  <c r="AP408" i="6"/>
  <c r="AI473" i="6"/>
  <c r="AP412" i="6"/>
  <c r="AI477" i="6"/>
  <c r="AP416" i="6"/>
  <c r="AI481" i="6"/>
  <c r="AP420" i="6"/>
  <c r="AI485" i="6"/>
  <c r="AP424" i="6"/>
  <c r="AL488" i="6"/>
  <c r="AI489" i="6"/>
  <c r="AP428" i="6"/>
  <c r="AM489" i="6"/>
  <c r="AJ490" i="6"/>
  <c r="AN490" i="6"/>
  <c r="AK491" i="6"/>
  <c r="AO491" i="6"/>
  <c r="AL492" i="6"/>
  <c r="AI493" i="6"/>
  <c r="AP432" i="6"/>
  <c r="AM493" i="6"/>
  <c r="AJ494" i="6"/>
  <c r="AN494" i="6"/>
  <c r="AP436" i="6"/>
  <c r="AJ368" i="6"/>
  <c r="AJ369" i="6"/>
  <c r="AJ371" i="6"/>
  <c r="AJ370" i="6"/>
  <c r="AN368" i="6"/>
  <c r="AN369" i="6"/>
  <c r="AN371" i="6"/>
  <c r="AN370" i="6"/>
  <c r="AK370" i="6"/>
  <c r="AK368" i="6"/>
  <c r="AK369" i="6"/>
  <c r="AK371" i="6"/>
  <c r="AO370" i="6"/>
  <c r="AO368" i="6"/>
  <c r="AO369" i="6"/>
  <c r="AO371" i="6"/>
  <c r="AL371" i="6"/>
  <c r="AL370" i="6"/>
  <c r="AL368" i="6"/>
  <c r="AL369" i="6"/>
  <c r="AI371" i="6"/>
  <c r="AI370" i="6"/>
  <c r="AI368" i="6"/>
  <c r="AI369" i="6"/>
  <c r="AM371" i="6"/>
  <c r="AM370" i="6"/>
  <c r="AM368" i="6"/>
  <c r="AM369" i="6"/>
  <c r="AB497" i="6"/>
  <c r="AB495" i="6"/>
  <c r="AB496" i="6"/>
  <c r="AB498" i="6"/>
  <c r="AF497" i="6"/>
  <c r="AF495" i="6"/>
  <c r="AF496" i="6"/>
  <c r="AF498" i="6"/>
  <c r="AJ496" i="6"/>
  <c r="AJ495" i="6"/>
  <c r="AJ498" i="6"/>
  <c r="AJ497" i="6"/>
  <c r="AN496" i="6"/>
  <c r="AN495" i="6"/>
  <c r="AN498" i="6"/>
  <c r="AN497" i="6"/>
  <c r="AC497" i="6"/>
  <c r="AC495" i="6"/>
  <c r="AC496" i="6"/>
  <c r="AC498" i="6"/>
  <c r="AG497" i="6"/>
  <c r="AG495" i="6"/>
  <c r="AG496" i="6"/>
  <c r="AG498" i="6"/>
  <c r="AK497" i="6"/>
  <c r="AK496" i="6"/>
  <c r="AK495" i="6"/>
  <c r="AK498" i="6"/>
  <c r="AO497" i="6"/>
  <c r="AO496" i="6"/>
  <c r="AO495" i="6"/>
  <c r="AO498" i="6"/>
  <c r="AD498" i="6"/>
  <c r="AD497" i="6"/>
  <c r="AD495" i="6"/>
  <c r="AD496" i="6"/>
  <c r="AL497" i="6"/>
  <c r="AL496" i="6"/>
  <c r="AL495" i="6"/>
  <c r="AL498" i="6"/>
  <c r="AA495" i="6"/>
  <c r="AA496" i="6"/>
  <c r="AA498" i="6"/>
  <c r="AA497" i="6"/>
  <c r="AH437" i="6"/>
  <c r="AE495" i="6"/>
  <c r="AE496" i="6"/>
  <c r="AE498" i="6"/>
  <c r="AE497" i="6"/>
  <c r="AP437" i="6"/>
  <c r="AI495" i="6"/>
  <c r="AI498" i="6"/>
  <c r="AI497" i="6"/>
  <c r="AI496" i="6"/>
  <c r="AM495" i="6"/>
  <c r="AM498" i="6"/>
  <c r="AM497" i="6"/>
  <c r="AM496" i="6"/>
  <c r="AJ244" i="6"/>
  <c r="AJ243" i="6"/>
  <c r="AJ241" i="6"/>
  <c r="AJ242" i="6"/>
  <c r="AN244" i="6"/>
  <c r="AN243" i="6"/>
  <c r="AN241" i="6"/>
  <c r="AN242" i="6"/>
  <c r="AB370" i="6"/>
  <c r="AB368" i="6"/>
  <c r="AB369" i="6"/>
  <c r="AB371" i="6"/>
  <c r="AF370" i="6"/>
  <c r="AF368" i="6"/>
  <c r="AF369" i="6"/>
  <c r="AF371" i="6"/>
  <c r="AK241" i="6"/>
  <c r="AK242" i="6"/>
  <c r="AK244" i="6"/>
  <c r="AK243" i="6"/>
  <c r="AO241" i="6"/>
  <c r="AO242" i="6"/>
  <c r="AO244" i="6"/>
  <c r="AO243" i="6"/>
  <c r="AC368" i="6"/>
  <c r="AC369" i="6"/>
  <c r="AC371" i="6"/>
  <c r="AC370" i="6"/>
  <c r="AG368" i="6"/>
  <c r="AG369" i="6"/>
  <c r="AG371" i="6"/>
  <c r="AG370" i="6"/>
  <c r="AL243" i="6"/>
  <c r="AL241" i="6"/>
  <c r="AL242" i="6"/>
  <c r="AL244" i="6"/>
  <c r="AD368" i="6"/>
  <c r="AD369" i="6"/>
  <c r="AD371" i="6"/>
  <c r="AD370" i="6"/>
  <c r="AI244" i="6"/>
  <c r="AI243" i="6"/>
  <c r="AI241" i="6"/>
  <c r="AI242" i="6"/>
  <c r="AM244" i="6"/>
  <c r="AM243" i="6"/>
  <c r="AM241" i="6"/>
  <c r="AM242" i="6"/>
  <c r="AA370" i="6"/>
  <c r="AA368" i="6"/>
  <c r="AA369" i="6"/>
  <c r="AA371" i="6"/>
  <c r="AE370" i="6"/>
  <c r="AE368" i="6"/>
  <c r="AE369" i="6"/>
  <c r="AE371" i="6"/>
  <c r="AB241" i="6"/>
  <c r="AB242" i="6"/>
  <c r="AB244" i="6"/>
  <c r="AB243" i="6"/>
  <c r="AF241" i="6"/>
  <c r="AF242" i="6"/>
  <c r="AF244" i="6"/>
  <c r="AF243" i="6"/>
  <c r="AC243" i="6"/>
  <c r="AC241" i="6"/>
  <c r="AC242" i="6"/>
  <c r="AC244" i="6"/>
  <c r="AG243" i="6"/>
  <c r="AG241" i="6"/>
  <c r="AG242" i="6"/>
  <c r="AG244" i="6"/>
  <c r="AD243" i="6"/>
  <c r="AD241" i="6"/>
  <c r="AD242" i="6"/>
  <c r="AD244" i="6"/>
  <c r="AA241" i="6"/>
  <c r="AA242" i="6"/>
  <c r="AA244" i="6"/>
  <c r="AA243" i="6"/>
  <c r="AE241" i="6"/>
  <c r="AE242" i="6"/>
  <c r="AE244" i="6"/>
  <c r="AE243" i="6"/>
  <c r="AJ117" i="6"/>
  <c r="AJ114" i="6"/>
  <c r="AJ115" i="6"/>
  <c r="AJ116" i="6"/>
  <c r="AN117" i="6"/>
  <c r="AN114" i="6"/>
  <c r="AN115" i="6"/>
  <c r="AN116" i="6"/>
  <c r="AK114" i="6"/>
  <c r="AK115" i="6"/>
  <c r="AK116" i="6"/>
  <c r="AK117" i="6"/>
  <c r="AO114" i="6"/>
  <c r="AO115" i="6"/>
  <c r="AO116" i="6"/>
  <c r="AO117" i="6"/>
  <c r="AL117" i="6"/>
  <c r="AL114" i="6"/>
  <c r="AL115" i="6"/>
  <c r="AL116" i="6"/>
  <c r="AI117" i="6"/>
  <c r="AI114" i="6"/>
  <c r="AI115" i="6"/>
  <c r="AI116" i="6"/>
  <c r="AP56" i="6"/>
  <c r="AM117" i="6"/>
  <c r="AM114" i="6"/>
  <c r="AM115" i="6"/>
  <c r="AM116" i="6"/>
  <c r="AH117" i="6"/>
  <c r="AH114" i="6"/>
  <c r="AH115" i="6"/>
  <c r="AH116" i="6"/>
  <c r="AK80" i="6"/>
  <c r="AL81" i="6"/>
  <c r="AM82" i="6"/>
  <c r="AN83" i="6"/>
  <c r="AO84" i="6"/>
  <c r="AI86" i="6"/>
  <c r="AJ87" i="6"/>
  <c r="AK88" i="6"/>
  <c r="AL89" i="6"/>
  <c r="AM90" i="6"/>
  <c r="AJ91" i="6"/>
  <c r="AK92" i="6"/>
  <c r="AL93" i="6"/>
  <c r="AM94" i="6"/>
  <c r="AN95" i="6"/>
  <c r="AO96" i="6"/>
  <c r="AI98" i="6"/>
  <c r="AJ99" i="6"/>
  <c r="AK100" i="6"/>
  <c r="AO100" i="6"/>
  <c r="AI102" i="6"/>
  <c r="AJ103" i="6"/>
  <c r="AK104" i="6"/>
  <c r="AL105" i="6"/>
  <c r="AM106" i="6"/>
  <c r="AN107" i="6"/>
  <c r="AO108" i="6"/>
  <c r="AI110" i="6"/>
  <c r="AJ111" i="6"/>
  <c r="AK112" i="6"/>
  <c r="AJ83" i="6"/>
  <c r="AK84" i="6"/>
  <c r="AL85" i="6"/>
  <c r="AM86" i="6"/>
  <c r="AN87" i="6"/>
  <c r="AO88" i="6"/>
  <c r="AI90" i="6"/>
  <c r="AN91" i="6"/>
  <c r="AO92" i="6"/>
  <c r="AI94" i="6"/>
  <c r="AJ95" i="6"/>
  <c r="AK96" i="6"/>
  <c r="AL97" i="6"/>
  <c r="AM98" i="6"/>
  <c r="AN99" i="6"/>
  <c r="AL101" i="6"/>
  <c r="AM102" i="6"/>
  <c r="AN103" i="6"/>
  <c r="AO104" i="6"/>
  <c r="AI106" i="6"/>
  <c r="AJ107" i="6"/>
  <c r="AK108" i="6"/>
  <c r="AL109" i="6"/>
  <c r="AM110" i="6"/>
  <c r="AN111" i="6"/>
  <c r="AO112" i="6"/>
  <c r="AA197" i="6"/>
  <c r="AE197" i="6"/>
  <c r="AB198" i="6"/>
  <c r="AF198" i="6"/>
  <c r="AC199" i="6"/>
  <c r="AG199" i="6"/>
  <c r="AD200" i="6"/>
  <c r="AA201" i="6"/>
  <c r="AE201" i="6"/>
  <c r="AB202" i="6"/>
  <c r="AF202" i="6"/>
  <c r="AC203" i="6"/>
  <c r="AG203" i="6"/>
  <c r="AD204" i="6"/>
  <c r="AA205" i="6"/>
  <c r="AE205" i="6"/>
  <c r="AB206" i="6"/>
  <c r="AF206" i="6"/>
  <c r="AC207" i="6"/>
  <c r="AG207" i="6"/>
  <c r="AD208" i="6"/>
  <c r="AA209" i="6"/>
  <c r="AE209" i="6"/>
  <c r="AB210" i="6"/>
  <c r="AF210" i="6"/>
  <c r="AC211" i="6"/>
  <c r="AG211" i="6"/>
  <c r="AD212" i="6"/>
  <c r="AA213" i="6"/>
  <c r="AE213" i="6"/>
  <c r="AB214" i="6"/>
  <c r="AF214" i="6"/>
  <c r="AC215" i="6"/>
  <c r="AG215" i="6"/>
  <c r="AD216" i="6"/>
  <c r="AA217" i="6"/>
  <c r="AE217" i="6"/>
  <c r="AB218" i="6"/>
  <c r="AF218" i="6"/>
  <c r="AC219" i="6"/>
  <c r="AG219" i="6"/>
  <c r="AD220" i="6"/>
  <c r="AA221" i="6"/>
  <c r="AE221" i="6"/>
  <c r="AB222" i="6"/>
  <c r="AF222" i="6"/>
  <c r="AC223" i="6"/>
  <c r="AG223" i="6"/>
  <c r="AD224" i="6"/>
  <c r="AA225" i="6"/>
  <c r="AE225" i="6"/>
  <c r="AB226" i="6"/>
  <c r="AF226" i="6"/>
  <c r="AC227" i="6"/>
  <c r="AG227" i="6"/>
  <c r="AD228" i="6"/>
  <c r="AA229" i="6"/>
  <c r="AE229" i="6"/>
  <c r="AB230" i="6"/>
  <c r="AF230" i="6"/>
  <c r="AC231" i="6"/>
  <c r="AG231" i="6"/>
  <c r="AD232" i="6"/>
  <c r="AA233" i="6"/>
  <c r="AE233" i="6"/>
  <c r="AB234" i="6"/>
  <c r="AF234" i="6"/>
  <c r="AC235" i="6"/>
  <c r="AG235" i="6"/>
  <c r="AD236" i="6"/>
  <c r="AA237" i="6"/>
  <c r="AE237" i="6"/>
  <c r="AB238" i="6"/>
  <c r="AF238" i="6"/>
  <c r="AC239" i="6"/>
  <c r="AG239" i="6"/>
  <c r="AD240" i="6"/>
  <c r="AI197" i="6"/>
  <c r="AM197" i="6"/>
  <c r="AJ198" i="6"/>
  <c r="AN198" i="6"/>
  <c r="AK199" i="6"/>
  <c r="AO199" i="6"/>
  <c r="AL200" i="6"/>
  <c r="AI201" i="6"/>
  <c r="AM201" i="6"/>
  <c r="AJ202" i="6"/>
  <c r="AN202" i="6"/>
  <c r="AK203" i="6"/>
  <c r="AO203" i="6"/>
  <c r="AF468" i="6"/>
  <c r="AC469" i="6"/>
  <c r="AG469" i="6"/>
  <c r="AD470" i="6"/>
  <c r="AA471" i="6"/>
  <c r="AE471" i="6"/>
  <c r="AB472" i="6"/>
  <c r="AF472" i="6"/>
  <c r="AC473" i="6"/>
  <c r="AG473" i="6"/>
  <c r="AD474" i="6"/>
  <c r="AA475" i="6"/>
  <c r="AE475" i="6"/>
  <c r="AB476" i="6"/>
  <c r="AF476" i="6"/>
  <c r="AC477" i="6"/>
  <c r="AG477" i="6"/>
  <c r="AD478" i="6"/>
  <c r="AA479" i="6"/>
  <c r="AE479" i="6"/>
  <c r="AB480" i="6"/>
  <c r="AF480" i="6"/>
  <c r="AC481" i="6"/>
  <c r="AG481" i="6"/>
  <c r="AD482" i="6"/>
  <c r="AA483" i="6"/>
  <c r="AE483" i="6"/>
  <c r="AB484" i="6"/>
  <c r="AF484" i="6"/>
  <c r="AC485" i="6"/>
  <c r="AG485" i="6"/>
  <c r="AD486" i="6"/>
  <c r="AA487" i="6"/>
  <c r="AE487" i="6"/>
  <c r="AB488" i="6"/>
  <c r="AF488" i="6"/>
  <c r="AC489" i="6"/>
  <c r="AG489" i="6"/>
  <c r="AD490" i="6"/>
  <c r="AA491" i="6"/>
  <c r="AE491" i="6"/>
  <c r="AB492" i="6"/>
  <c r="AF492" i="6"/>
  <c r="AC493" i="6"/>
  <c r="AG493" i="6"/>
  <c r="AD494" i="6"/>
  <c r="AI451" i="6"/>
  <c r="AM451" i="6"/>
  <c r="AJ452" i="6"/>
  <c r="AN452" i="6"/>
  <c r="AK453" i="6"/>
  <c r="AO453" i="6"/>
  <c r="AL454" i="6"/>
  <c r="AI455" i="6"/>
  <c r="AM455" i="6"/>
  <c r="AJ456" i="6"/>
  <c r="AN456" i="6"/>
  <c r="AK457" i="6"/>
  <c r="AO457" i="6"/>
  <c r="AL458" i="6"/>
  <c r="AI459" i="6"/>
  <c r="AM459" i="6"/>
  <c r="AJ460" i="6"/>
  <c r="AN460" i="6"/>
  <c r="AK461" i="6"/>
  <c r="AO461" i="6"/>
  <c r="AL462" i="6"/>
  <c r="AI463" i="6"/>
  <c r="AM463" i="6"/>
  <c r="AJ464" i="6"/>
  <c r="AO465" i="6"/>
  <c r="AL466" i="6"/>
  <c r="AI467" i="6"/>
  <c r="AM467" i="6"/>
  <c r="AJ468" i="6"/>
  <c r="AN468" i="6"/>
  <c r="AK469" i="6"/>
  <c r="AO469" i="6"/>
  <c r="AL470" i="6"/>
  <c r="AI471" i="6"/>
  <c r="AM471" i="6"/>
  <c r="AJ472" i="6"/>
  <c r="AN472" i="6"/>
  <c r="AK473" i="6"/>
  <c r="AO473" i="6"/>
  <c r="AL474" i="6"/>
  <c r="AI475" i="6"/>
  <c r="AM475" i="6"/>
  <c r="AJ476" i="6"/>
  <c r="AN476" i="6"/>
  <c r="AK477" i="6"/>
  <c r="AO477" i="6"/>
  <c r="AL478" i="6"/>
  <c r="AI479" i="6"/>
  <c r="AM479" i="6"/>
  <c r="AJ480" i="6"/>
  <c r="AN480" i="6"/>
  <c r="AK481" i="6"/>
  <c r="AO481" i="6"/>
  <c r="AL482" i="6"/>
  <c r="AI483" i="6"/>
  <c r="AM483" i="6"/>
  <c r="AJ484" i="6"/>
  <c r="AN484" i="6"/>
  <c r="AL204" i="6"/>
  <c r="AI205" i="6"/>
  <c r="AM205" i="6"/>
  <c r="AJ206" i="6"/>
  <c r="AN206" i="6"/>
  <c r="AK207" i="6"/>
  <c r="AO207" i="6"/>
  <c r="AL208" i="6"/>
  <c r="AI209" i="6"/>
  <c r="AM209" i="6"/>
  <c r="AJ210" i="6"/>
  <c r="AN210" i="6"/>
  <c r="AK211" i="6"/>
  <c r="AO211" i="6"/>
  <c r="AL212" i="6"/>
  <c r="AI213" i="6"/>
  <c r="AM213" i="6"/>
  <c r="AJ214" i="6"/>
  <c r="AN214" i="6"/>
  <c r="AK215" i="6"/>
  <c r="AO215" i="6"/>
  <c r="AL216" i="6"/>
  <c r="AI217" i="6"/>
  <c r="AM217" i="6"/>
  <c r="AJ218" i="6"/>
  <c r="AN218" i="6"/>
  <c r="AK219" i="6"/>
  <c r="AO219" i="6"/>
  <c r="AL220" i="6"/>
  <c r="AI221" i="6"/>
  <c r="AM221" i="6"/>
  <c r="AJ222" i="6"/>
  <c r="AN222" i="6"/>
  <c r="AK223" i="6"/>
  <c r="AO223" i="6"/>
  <c r="AL224" i="6"/>
  <c r="AI225" i="6"/>
  <c r="AM225" i="6"/>
  <c r="AJ226" i="6"/>
  <c r="AN226" i="6"/>
  <c r="AK227" i="6"/>
  <c r="AO227" i="6"/>
  <c r="AL228" i="6"/>
  <c r="AI229" i="6"/>
  <c r="AM229" i="6"/>
  <c r="AJ230" i="6"/>
  <c r="AN230" i="6"/>
  <c r="AK231" i="6"/>
  <c r="AO231" i="6"/>
  <c r="AL232" i="6"/>
  <c r="AI233" i="6"/>
  <c r="AM233" i="6"/>
  <c r="AJ234" i="6"/>
  <c r="AN234" i="6"/>
  <c r="AK235" i="6"/>
  <c r="AO235" i="6"/>
  <c r="AL236" i="6"/>
  <c r="AI237" i="6"/>
  <c r="AM237" i="6"/>
  <c r="AJ238" i="6"/>
  <c r="AN238" i="6"/>
  <c r="AK239" i="6"/>
  <c r="AO239" i="6"/>
  <c r="AL240" i="6"/>
  <c r="AA324" i="6"/>
  <c r="AE324" i="6"/>
  <c r="AB325" i="6"/>
  <c r="AF325" i="6"/>
  <c r="AC326" i="6"/>
  <c r="AG326" i="6"/>
  <c r="AD327" i="6"/>
  <c r="AA328" i="6"/>
  <c r="AE328" i="6"/>
  <c r="AB329" i="6"/>
  <c r="AF329" i="6"/>
  <c r="AC330" i="6"/>
  <c r="AG330" i="6"/>
  <c r="AD331" i="6"/>
  <c r="AA332" i="6"/>
  <c r="AE332" i="6"/>
  <c r="AB333" i="6"/>
  <c r="AF333" i="6"/>
  <c r="AC334" i="6"/>
  <c r="AG334" i="6"/>
  <c r="AD335" i="6"/>
  <c r="AA336" i="6"/>
  <c r="AE336" i="6"/>
  <c r="AB337" i="6"/>
  <c r="AF337" i="6"/>
  <c r="AC338" i="6"/>
  <c r="AG338" i="6"/>
  <c r="AD339" i="6"/>
  <c r="AA340" i="6"/>
  <c r="AE340" i="6"/>
  <c r="AB341" i="6"/>
  <c r="AF341" i="6"/>
  <c r="AC342" i="6"/>
  <c r="AG342" i="6"/>
  <c r="AD343" i="6"/>
  <c r="AA344" i="6"/>
  <c r="AE344" i="6"/>
  <c r="AB345" i="6"/>
  <c r="AF345" i="6"/>
  <c r="AC346" i="6"/>
  <c r="AG346" i="6"/>
  <c r="AD347" i="6"/>
  <c r="AA348" i="6"/>
  <c r="AE348" i="6"/>
  <c r="AB349" i="6"/>
  <c r="AF349" i="6"/>
  <c r="AC350" i="6"/>
  <c r="AG350" i="6"/>
  <c r="AD351" i="6"/>
  <c r="AA352" i="6"/>
  <c r="AE352" i="6"/>
  <c r="AB353" i="6"/>
  <c r="AF353" i="6"/>
  <c r="AC354" i="6"/>
  <c r="AG354" i="6"/>
  <c r="AD355" i="6"/>
  <c r="AA356" i="6"/>
  <c r="AE356" i="6"/>
  <c r="AK485" i="6"/>
  <c r="AO485" i="6"/>
  <c r="AL486" i="6"/>
  <c r="AI487" i="6"/>
  <c r="AM487" i="6"/>
  <c r="AJ488" i="6"/>
  <c r="AN488" i="6"/>
  <c r="AK489" i="6"/>
  <c r="AO489" i="6"/>
  <c r="AL490" i="6"/>
  <c r="AI491" i="6"/>
  <c r="AM491" i="6"/>
  <c r="AJ492" i="6"/>
  <c r="AN492" i="6"/>
  <c r="AK493" i="6"/>
  <c r="AO493" i="6"/>
  <c r="AL494" i="6"/>
  <c r="A601" i="6"/>
  <c r="Z474" i="6"/>
  <c r="Z414" i="6"/>
  <c r="A541" i="6"/>
  <c r="A667" i="6"/>
  <c r="Z540" i="6"/>
  <c r="A349" i="6"/>
  <c r="Z222" i="6"/>
  <c r="A37" i="6"/>
  <c r="E163" i="4" s="1"/>
  <c r="M163" i="4" s="1"/>
  <c r="A97" i="6"/>
  <c r="O162" i="4" s="1"/>
  <c r="W162" i="4" s="1"/>
  <c r="A34" i="8"/>
  <c r="Z36" i="6"/>
  <c r="A38" i="7"/>
  <c r="A163" i="6"/>
  <c r="Z600" i="6"/>
  <c r="A727" i="6"/>
  <c r="A94" i="8"/>
  <c r="A98" i="7"/>
  <c r="Z96" i="6"/>
  <c r="A223" i="6"/>
  <c r="A289" i="6"/>
  <c r="Z162" i="6"/>
  <c r="Z348" i="6"/>
  <c r="A475" i="6"/>
  <c r="Z288" i="6"/>
  <c r="A415" i="6"/>
  <c r="N95" i="4"/>
  <c r="AJ70" i="6"/>
  <c r="AO71" i="6"/>
  <c r="AM73" i="6"/>
  <c r="AO75" i="6"/>
  <c r="AM77" i="6"/>
  <c r="AK79" i="6"/>
  <c r="AM81" i="6"/>
  <c r="AK83" i="6"/>
  <c r="AM85" i="6"/>
  <c r="AK87" i="6"/>
  <c r="AI89" i="6"/>
  <c r="AN90" i="6"/>
  <c r="AI93" i="6"/>
  <c r="AK95" i="6"/>
  <c r="AI97" i="6"/>
  <c r="AN98" i="6"/>
  <c r="AL100" i="6"/>
  <c r="AK103" i="6"/>
  <c r="AI105" i="6"/>
  <c r="AN106" i="6"/>
  <c r="AL108" i="6"/>
  <c r="AJ110" i="6"/>
  <c r="AO111" i="6"/>
  <c r="AB197" i="6"/>
  <c r="AG198" i="6"/>
  <c r="AE200" i="6"/>
  <c r="AC202" i="6"/>
  <c r="AA204" i="6"/>
  <c r="AB205" i="6"/>
  <c r="AC206" i="6"/>
  <c r="AD207" i="6"/>
  <c r="AA208" i="6"/>
  <c r="AE208" i="6"/>
  <c r="AB209" i="6"/>
  <c r="AF209" i="6"/>
  <c r="AD211" i="6"/>
  <c r="AA212" i="6"/>
  <c r="AE212" i="6"/>
  <c r="AB213" i="6"/>
  <c r="AF213" i="6"/>
  <c r="AC214" i="6"/>
  <c r="AG214" i="6"/>
  <c r="AD215" i="6"/>
  <c r="AN70" i="6"/>
  <c r="AL72" i="6"/>
  <c r="AJ74" i="6"/>
  <c r="AK75" i="6"/>
  <c r="AI77" i="6"/>
  <c r="AN78" i="6"/>
  <c r="AL80" i="6"/>
  <c r="AJ82" i="6"/>
  <c r="AO83" i="6"/>
  <c r="AI85" i="6"/>
  <c r="AN86" i="6"/>
  <c r="AL88" i="6"/>
  <c r="AJ90" i="6"/>
  <c r="AO91" i="6"/>
  <c r="AM93" i="6"/>
  <c r="AJ94" i="6"/>
  <c r="AO95" i="6"/>
  <c r="AM97" i="6"/>
  <c r="AO99" i="6"/>
  <c r="AM101" i="6"/>
  <c r="AN102" i="6"/>
  <c r="AO103" i="6"/>
  <c r="AM105" i="6"/>
  <c r="AO107" i="6"/>
  <c r="AM109" i="6"/>
  <c r="AK111" i="6"/>
  <c r="AC198" i="6"/>
  <c r="AA200" i="6"/>
  <c r="AF201" i="6"/>
  <c r="AD203" i="6"/>
  <c r="AE204" i="6"/>
  <c r="AF205" i="6"/>
  <c r="AG206" i="6"/>
  <c r="AG210" i="6"/>
  <c r="AO70" i="6"/>
  <c r="AI72" i="6"/>
  <c r="AJ73" i="6"/>
  <c r="AK74" i="6"/>
  <c r="AL75" i="6"/>
  <c r="AJ77" i="6"/>
  <c r="AK78" i="6"/>
  <c r="AO78" i="6"/>
  <c r="AI80" i="6"/>
  <c r="AM80" i="6"/>
  <c r="AJ81" i="6"/>
  <c r="AN81" i="6"/>
  <c r="AK82" i="6"/>
  <c r="AO82" i="6"/>
  <c r="AL83" i="6"/>
  <c r="AI84" i="6"/>
  <c r="AM84" i="6"/>
  <c r="AJ85" i="6"/>
  <c r="AN85" i="6"/>
  <c r="AK86" i="6"/>
  <c r="AO86" i="6"/>
  <c r="AL87" i="6"/>
  <c r="AI88" i="6"/>
  <c r="AM88" i="6"/>
  <c r="AJ89" i="6"/>
  <c r="AN89" i="6"/>
  <c r="AK90" i="6"/>
  <c r="AO90" i="6"/>
  <c r="AL91" i="6"/>
  <c r="AI92" i="6"/>
  <c r="AM92" i="6"/>
  <c r="AJ93" i="6"/>
  <c r="AN93" i="6"/>
  <c r="AK94" i="6"/>
  <c r="AO94" i="6"/>
  <c r="AL95" i="6"/>
  <c r="AI96" i="6"/>
  <c r="AM96" i="6"/>
  <c r="AJ97" i="6"/>
  <c r="AN97" i="6"/>
  <c r="AK98" i="6"/>
  <c r="AO98" i="6"/>
  <c r="AL99" i="6"/>
  <c r="AI100" i="6"/>
  <c r="AK71" i="6"/>
  <c r="AI73" i="6"/>
  <c r="AN74" i="6"/>
  <c r="AL76" i="6"/>
  <c r="AJ78" i="6"/>
  <c r="AO79" i="6"/>
  <c r="AI81" i="6"/>
  <c r="AN82" i="6"/>
  <c r="AL84" i="6"/>
  <c r="AJ86" i="6"/>
  <c r="AO87" i="6"/>
  <c r="AM89" i="6"/>
  <c r="AK91" i="6"/>
  <c r="AL92" i="6"/>
  <c r="AN94" i="6"/>
  <c r="AL96" i="6"/>
  <c r="AJ98" i="6"/>
  <c r="AK99" i="6"/>
  <c r="AI101" i="6"/>
  <c r="AJ102" i="6"/>
  <c r="AL104" i="6"/>
  <c r="AJ106" i="6"/>
  <c r="AK107" i="6"/>
  <c r="AI109" i="6"/>
  <c r="AN110" i="6"/>
  <c r="AL112" i="6"/>
  <c r="AF197" i="6"/>
  <c r="AD199" i="6"/>
  <c r="AB201" i="6"/>
  <c r="AG202" i="6"/>
  <c r="AC210" i="6"/>
  <c r="AK70" i="6"/>
  <c r="AL71" i="6"/>
  <c r="AM72" i="6"/>
  <c r="AN73" i="6"/>
  <c r="AO74" i="6"/>
  <c r="AI76" i="6"/>
  <c r="AM76" i="6"/>
  <c r="AN77" i="6"/>
  <c r="AL79" i="6"/>
  <c r="AL70" i="6"/>
  <c r="AI71" i="6"/>
  <c r="AM71" i="6"/>
  <c r="AJ72" i="6"/>
  <c r="AN72" i="6"/>
  <c r="AK73" i="6"/>
  <c r="AO73" i="6"/>
  <c r="AL74" i="6"/>
  <c r="AI75" i="6"/>
  <c r="AM75" i="6"/>
  <c r="AJ76" i="6"/>
  <c r="AN76" i="6"/>
  <c r="AK77" i="6"/>
  <c r="AO77" i="6"/>
  <c r="AL78" i="6"/>
  <c r="AI79" i="6"/>
  <c r="AM79" i="6"/>
  <c r="AJ80" i="6"/>
  <c r="AN80" i="6"/>
  <c r="AK81" i="6"/>
  <c r="AO81" i="6"/>
  <c r="AL82" i="6"/>
  <c r="AI83" i="6"/>
  <c r="AM83" i="6"/>
  <c r="AJ84" i="6"/>
  <c r="AN84" i="6"/>
  <c r="AK85" i="6"/>
  <c r="AO85" i="6"/>
  <c r="AL86" i="6"/>
  <c r="AI87" i="6"/>
  <c r="AM87" i="6"/>
  <c r="AJ88" i="6"/>
  <c r="AN88" i="6"/>
  <c r="AK89" i="6"/>
  <c r="AO89" i="6"/>
  <c r="AL90" i="6"/>
  <c r="AA216" i="6"/>
  <c r="AE216" i="6"/>
  <c r="AB217" i="6"/>
  <c r="AF217" i="6"/>
  <c r="AC218" i="6"/>
  <c r="AG218" i="6"/>
  <c r="AD219" i="6"/>
  <c r="AA220" i="6"/>
  <c r="AE220" i="6"/>
  <c r="AB221" i="6"/>
  <c r="AF221" i="6"/>
  <c r="AC222" i="6"/>
  <c r="AG222" i="6"/>
  <c r="AD223" i="6"/>
  <c r="AA224" i="6"/>
  <c r="AE224" i="6"/>
  <c r="AB225" i="6"/>
  <c r="AF225" i="6"/>
  <c r="AC226" i="6"/>
  <c r="AG226" i="6"/>
  <c r="AD227" i="6"/>
  <c r="AA228" i="6"/>
  <c r="AE228" i="6"/>
  <c r="AB229" i="6"/>
  <c r="AF229" i="6"/>
  <c r="AC230" i="6"/>
  <c r="AG230" i="6"/>
  <c r="AD231" i="6"/>
  <c r="AA232" i="6"/>
  <c r="AE232" i="6"/>
  <c r="AB233" i="6"/>
  <c r="AF233" i="6"/>
  <c r="AC234" i="6"/>
  <c r="AG234" i="6"/>
  <c r="AD235" i="6"/>
  <c r="AA236" i="6"/>
  <c r="AE236" i="6"/>
  <c r="AB237" i="6"/>
  <c r="AF237" i="6"/>
  <c r="AC238" i="6"/>
  <c r="AG238" i="6"/>
  <c r="AD239" i="6"/>
  <c r="AA240" i="6"/>
  <c r="AE240" i="6"/>
  <c r="AJ197" i="6"/>
  <c r="AN197" i="6"/>
  <c r="AK198" i="6"/>
  <c r="AO198" i="6"/>
  <c r="AL199" i="6"/>
  <c r="AI200" i="6"/>
  <c r="AM200" i="6"/>
  <c r="AJ201" i="6"/>
  <c r="AN201" i="6"/>
  <c r="AK202" i="6"/>
  <c r="AO202" i="6"/>
  <c r="AL203" i="6"/>
  <c r="AI204" i="6"/>
  <c r="AM204" i="6"/>
  <c r="AJ205" i="6"/>
  <c r="AN205" i="6"/>
  <c r="AK206" i="6"/>
  <c r="AO206" i="6"/>
  <c r="AL207" i="6"/>
  <c r="AI208" i="6"/>
  <c r="AM208" i="6"/>
  <c r="AJ209" i="6"/>
  <c r="AN209" i="6"/>
  <c r="AK210" i="6"/>
  <c r="AO210" i="6"/>
  <c r="AL211" i="6"/>
  <c r="AI212" i="6"/>
  <c r="AM212" i="6"/>
  <c r="AJ213" i="6"/>
  <c r="AN213" i="6"/>
  <c r="AK214" i="6"/>
  <c r="AO214" i="6"/>
  <c r="AL215" i="6"/>
  <c r="AI216" i="6"/>
  <c r="AM216" i="6"/>
  <c r="AJ217" i="6"/>
  <c r="AN217" i="6"/>
  <c r="AK218" i="6"/>
  <c r="AO218" i="6"/>
  <c r="AL219" i="6"/>
  <c r="AI220" i="6"/>
  <c r="AM220" i="6"/>
  <c r="AJ221" i="6"/>
  <c r="AN221" i="6"/>
  <c r="AK222" i="6"/>
  <c r="AO222" i="6"/>
  <c r="AL223" i="6"/>
  <c r="AI224" i="6"/>
  <c r="AM224" i="6"/>
  <c r="AJ225" i="6"/>
  <c r="AN225" i="6"/>
  <c r="AK226" i="6"/>
  <c r="AO226" i="6"/>
  <c r="AL227" i="6"/>
  <c r="AI228" i="6"/>
  <c r="AM228" i="6"/>
  <c r="AJ229" i="6"/>
  <c r="AN229" i="6"/>
  <c r="AK230" i="6"/>
  <c r="AO230" i="6"/>
  <c r="AL231" i="6"/>
  <c r="AI232" i="6"/>
  <c r="AM232" i="6"/>
  <c r="AJ233" i="6"/>
  <c r="AN233" i="6"/>
  <c r="AK234" i="6"/>
  <c r="AO234" i="6"/>
  <c r="AL235" i="6"/>
  <c r="AI236" i="6"/>
  <c r="AM236" i="6"/>
  <c r="AJ237" i="6"/>
  <c r="AN237" i="6"/>
  <c r="AK238" i="6"/>
  <c r="AO238" i="6"/>
  <c r="AL239" i="6"/>
  <c r="AI240" i="6"/>
  <c r="AM240" i="6"/>
  <c r="AB324" i="6"/>
  <c r="AF324" i="6"/>
  <c r="AC325" i="6"/>
  <c r="AG325" i="6"/>
  <c r="AD326" i="6"/>
  <c r="AA327" i="6"/>
  <c r="AE327" i="6"/>
  <c r="AB328" i="6"/>
  <c r="AF328" i="6"/>
  <c r="AC329" i="6"/>
  <c r="AG329" i="6"/>
  <c r="AD330" i="6"/>
  <c r="AA331" i="6"/>
  <c r="AE331" i="6"/>
  <c r="AB332" i="6"/>
  <c r="AF332" i="6"/>
  <c r="AC333" i="6"/>
  <c r="AG333" i="6"/>
  <c r="AD334" i="6"/>
  <c r="AA335" i="6"/>
  <c r="AE335" i="6"/>
  <c r="AB336" i="6"/>
  <c r="AF336" i="6"/>
  <c r="AC337" i="6"/>
  <c r="AG337" i="6"/>
  <c r="AD338" i="6"/>
  <c r="AA339" i="6"/>
  <c r="AE339" i="6"/>
  <c r="AB340" i="6"/>
  <c r="AF340" i="6"/>
  <c r="AC341" i="6"/>
  <c r="AG341" i="6"/>
  <c r="AD342" i="6"/>
  <c r="AA343" i="6"/>
  <c r="AE343" i="6"/>
  <c r="AB344" i="6"/>
  <c r="AF344" i="6"/>
  <c r="AC345" i="6"/>
  <c r="AG345" i="6"/>
  <c r="AD346" i="6"/>
  <c r="AA347" i="6"/>
  <c r="AE347" i="6"/>
  <c r="AB348" i="6"/>
  <c r="AF348" i="6"/>
  <c r="AC349" i="6"/>
  <c r="AM100" i="6"/>
  <c r="AJ101" i="6"/>
  <c r="AN101" i="6"/>
  <c r="AK102" i="6"/>
  <c r="AO102" i="6"/>
  <c r="AL103" i="6"/>
  <c r="AI104" i="6"/>
  <c r="AM104" i="6"/>
  <c r="AJ105" i="6"/>
  <c r="AN105" i="6"/>
  <c r="AK106" i="6"/>
  <c r="AO106" i="6"/>
  <c r="AL107" i="6"/>
  <c r="AI108" i="6"/>
  <c r="AM108" i="6"/>
  <c r="AJ109" i="6"/>
  <c r="AN109" i="6"/>
  <c r="AK110" i="6"/>
  <c r="AO110" i="6"/>
  <c r="AL111" i="6"/>
  <c r="AI112" i="6"/>
  <c r="AM112" i="6"/>
  <c r="AC197" i="6"/>
  <c r="AG197" i="6"/>
  <c r="AD198" i="6"/>
  <c r="AA199" i="6"/>
  <c r="AE199" i="6"/>
  <c r="AB200" i="6"/>
  <c r="AF200" i="6"/>
  <c r="AC201" i="6"/>
  <c r="AG201" i="6"/>
  <c r="AD202" i="6"/>
  <c r="AA203" i="6"/>
  <c r="AE203" i="6"/>
  <c r="AB204" i="6"/>
  <c r="AF204" i="6"/>
  <c r="AC205" i="6"/>
  <c r="AG205" i="6"/>
  <c r="AD206" i="6"/>
  <c r="AA207" i="6"/>
  <c r="AE207" i="6"/>
  <c r="AB208" i="6"/>
  <c r="AF208" i="6"/>
  <c r="AC209" i="6"/>
  <c r="AG209" i="6"/>
  <c r="AD210" i="6"/>
  <c r="AA211" i="6"/>
  <c r="AE211" i="6"/>
  <c r="AB212" i="6"/>
  <c r="AF212" i="6"/>
  <c r="AC213" i="6"/>
  <c r="AG213" i="6"/>
  <c r="AD214" i="6"/>
  <c r="AA215" i="6"/>
  <c r="AE215" i="6"/>
  <c r="AB216" i="6"/>
  <c r="AF216" i="6"/>
  <c r="AC217" i="6"/>
  <c r="AG217" i="6"/>
  <c r="AD218" i="6"/>
  <c r="AA219" i="6"/>
  <c r="AE219" i="6"/>
  <c r="AB220" i="6"/>
  <c r="AF220" i="6"/>
  <c r="AC221" i="6"/>
  <c r="AG221" i="6"/>
  <c r="AD222" i="6"/>
  <c r="AA223" i="6"/>
  <c r="AE223" i="6"/>
  <c r="AB224" i="6"/>
  <c r="AF224" i="6"/>
  <c r="AC225" i="6"/>
  <c r="AG225" i="6"/>
  <c r="AD226" i="6"/>
  <c r="AA227" i="6"/>
  <c r="AE227" i="6"/>
  <c r="AB228" i="6"/>
  <c r="AF228" i="6"/>
  <c r="AC229" i="6"/>
  <c r="AG229" i="6"/>
  <c r="AD230" i="6"/>
  <c r="AA231" i="6"/>
  <c r="AE231" i="6"/>
  <c r="AB232" i="6"/>
  <c r="AF232" i="6"/>
  <c r="AC233" i="6"/>
  <c r="AG233" i="6"/>
  <c r="AD234" i="6"/>
  <c r="AA235" i="6"/>
  <c r="AE235" i="6"/>
  <c r="AB236" i="6"/>
  <c r="AF236" i="6"/>
  <c r="AC237" i="6"/>
  <c r="AG237" i="6"/>
  <c r="AD238" i="6"/>
  <c r="AA239" i="6"/>
  <c r="AE239" i="6"/>
  <c r="AB240" i="6"/>
  <c r="AF240" i="6"/>
  <c r="AK197" i="6"/>
  <c r="AO197" i="6"/>
  <c r="AL198" i="6"/>
  <c r="AI199" i="6"/>
  <c r="AM199" i="6"/>
  <c r="AJ200" i="6"/>
  <c r="AN200" i="6"/>
  <c r="AK201" i="6"/>
  <c r="AO201" i="6"/>
  <c r="AL202" i="6"/>
  <c r="AI203" i="6"/>
  <c r="AM203" i="6"/>
  <c r="AJ204" i="6"/>
  <c r="AN204" i="6"/>
  <c r="AK205" i="6"/>
  <c r="AO205" i="6"/>
  <c r="AL206" i="6"/>
  <c r="AI207" i="6"/>
  <c r="AM207" i="6"/>
  <c r="AJ208" i="6"/>
  <c r="AN208" i="6"/>
  <c r="AK209" i="6"/>
  <c r="AO209" i="6"/>
  <c r="AL210" i="6"/>
  <c r="AI211" i="6"/>
  <c r="AM211" i="6"/>
  <c r="AJ212" i="6"/>
  <c r="AN212" i="6"/>
  <c r="AK213" i="6"/>
  <c r="AO213" i="6"/>
  <c r="AL214" i="6"/>
  <c r="AI215" i="6"/>
  <c r="AM215" i="6"/>
  <c r="AJ216" i="6"/>
  <c r="AN216" i="6"/>
  <c r="AK217" i="6"/>
  <c r="AO217" i="6"/>
  <c r="AL218" i="6"/>
  <c r="AI219" i="6"/>
  <c r="AM219" i="6"/>
  <c r="AJ220" i="6"/>
  <c r="AN220" i="6"/>
  <c r="AK221" i="6"/>
  <c r="AO221" i="6"/>
  <c r="AL222" i="6"/>
  <c r="AI223" i="6"/>
  <c r="AM223" i="6"/>
  <c r="AJ224" i="6"/>
  <c r="AN224" i="6"/>
  <c r="AK225" i="6"/>
  <c r="AO225" i="6"/>
  <c r="AL226" i="6"/>
  <c r="AI227" i="6"/>
  <c r="AM227" i="6"/>
  <c r="AJ228" i="6"/>
  <c r="AN228" i="6"/>
  <c r="AK229" i="6"/>
  <c r="AO229" i="6"/>
  <c r="AL230" i="6"/>
  <c r="AI231" i="6"/>
  <c r="AM231" i="6"/>
  <c r="AJ232" i="6"/>
  <c r="AN232" i="6"/>
  <c r="AK233" i="6"/>
  <c r="AO233" i="6"/>
  <c r="AL234" i="6"/>
  <c r="AI235" i="6"/>
  <c r="AM235" i="6"/>
  <c r="AJ236" i="6"/>
  <c r="AN236" i="6"/>
  <c r="AK237" i="6"/>
  <c r="AO237" i="6"/>
  <c r="AL238" i="6"/>
  <c r="AI239" i="6"/>
  <c r="AM239" i="6"/>
  <c r="AJ240" i="6"/>
  <c r="AN240" i="6"/>
  <c r="AC324" i="6"/>
  <c r="AG324" i="6"/>
  <c r="AD325" i="6"/>
  <c r="AA326" i="6"/>
  <c r="AE326" i="6"/>
  <c r="AB327" i="6"/>
  <c r="AF327" i="6"/>
  <c r="AC328" i="6"/>
  <c r="AG328" i="6"/>
  <c r="AD329" i="6"/>
  <c r="AA330" i="6"/>
  <c r="AE330" i="6"/>
  <c r="AB331" i="6"/>
  <c r="AF331" i="6"/>
  <c r="AC332" i="6"/>
  <c r="AG332" i="6"/>
  <c r="AD333" i="6"/>
  <c r="AA334" i="6"/>
  <c r="AE334" i="6"/>
  <c r="AB335" i="6"/>
  <c r="AF335" i="6"/>
  <c r="AC336" i="6"/>
  <c r="AG336" i="6"/>
  <c r="AD337" i="6"/>
  <c r="AA338" i="6"/>
  <c r="AE338" i="6"/>
  <c r="AB339" i="6"/>
  <c r="AF339" i="6"/>
  <c r="AC340" i="6"/>
  <c r="AG340" i="6"/>
  <c r="AD341" i="6"/>
  <c r="AA342" i="6"/>
  <c r="AE342" i="6"/>
  <c r="AB343" i="6"/>
  <c r="AF343" i="6"/>
  <c r="AC344" i="6"/>
  <c r="AG344" i="6"/>
  <c r="AD345" i="6"/>
  <c r="AA346" i="6"/>
  <c r="AE346" i="6"/>
  <c r="AB347" i="6"/>
  <c r="AF347" i="6"/>
  <c r="AC348" i="6"/>
  <c r="AG348" i="6"/>
  <c r="AD349" i="6"/>
  <c r="AA350" i="6"/>
  <c r="AE350" i="6"/>
  <c r="AB351" i="6"/>
  <c r="AF351" i="6"/>
  <c r="AC352" i="6"/>
  <c r="AG352" i="6"/>
  <c r="AD353" i="6"/>
  <c r="AA354" i="6"/>
  <c r="AI91" i="6"/>
  <c r="AM91" i="6"/>
  <c r="AJ92" i="6"/>
  <c r="AN92" i="6"/>
  <c r="AK93" i="6"/>
  <c r="AO93" i="6"/>
  <c r="AL94" i="6"/>
  <c r="AI95" i="6"/>
  <c r="AM95" i="6"/>
  <c r="AJ96" i="6"/>
  <c r="AN96" i="6"/>
  <c r="AK97" i="6"/>
  <c r="AO97" i="6"/>
  <c r="AL98" i="6"/>
  <c r="AI99" i="6"/>
  <c r="AM99" i="6"/>
  <c r="AJ100" i="6"/>
  <c r="AN100" i="6"/>
  <c r="AK101" i="6"/>
  <c r="AO101" i="6"/>
  <c r="AL102" i="6"/>
  <c r="AI103" i="6"/>
  <c r="AM103" i="6"/>
  <c r="AJ104" i="6"/>
  <c r="AN104" i="6"/>
  <c r="AK105" i="6"/>
  <c r="AO105" i="6"/>
  <c r="AL106" i="6"/>
  <c r="AI107" i="6"/>
  <c r="AM107" i="6"/>
  <c r="AJ108" i="6"/>
  <c r="AN108" i="6"/>
  <c r="AK109" i="6"/>
  <c r="AO109" i="6"/>
  <c r="AL110" i="6"/>
  <c r="AI111" i="6"/>
  <c r="AM111" i="6"/>
  <c r="AJ112" i="6"/>
  <c r="AN112" i="6"/>
  <c r="AD197" i="6"/>
  <c r="AA198" i="6"/>
  <c r="AE198" i="6"/>
  <c r="AB199" i="6"/>
  <c r="AF199" i="6"/>
  <c r="AC200" i="6"/>
  <c r="AG200" i="6"/>
  <c r="AD201" i="6"/>
  <c r="AA202" i="6"/>
  <c r="AE202" i="6"/>
  <c r="AB203" i="6"/>
  <c r="AF203" i="6"/>
  <c r="AC204" i="6"/>
  <c r="AG204" i="6"/>
  <c r="AD205" i="6"/>
  <c r="AA206" i="6"/>
  <c r="AE206" i="6"/>
  <c r="AB207" i="6"/>
  <c r="AF207" i="6"/>
  <c r="AC208" i="6"/>
  <c r="AG208" i="6"/>
  <c r="AD209" i="6"/>
  <c r="AA210" i="6"/>
  <c r="AE210" i="6"/>
  <c r="AB211" i="6"/>
  <c r="AF211" i="6"/>
  <c r="AC212" i="6"/>
  <c r="AG212" i="6"/>
  <c r="AD213" i="6"/>
  <c r="AA214" i="6"/>
  <c r="AE214" i="6"/>
  <c r="AB215" i="6"/>
  <c r="AF215" i="6"/>
  <c r="AC216" i="6"/>
  <c r="AG216" i="6"/>
  <c r="AD217" i="6"/>
  <c r="AA218" i="6"/>
  <c r="AE218" i="6"/>
  <c r="AB219" i="6"/>
  <c r="AF219" i="6"/>
  <c r="AC220" i="6"/>
  <c r="AG220" i="6"/>
  <c r="AD221" i="6"/>
  <c r="AA222" i="6"/>
  <c r="AE222" i="6"/>
  <c r="AB223" i="6"/>
  <c r="AF223" i="6"/>
  <c r="AC224" i="6"/>
  <c r="AG224" i="6"/>
  <c r="AD225" i="6"/>
  <c r="AA226" i="6"/>
  <c r="AE226" i="6"/>
  <c r="AB227" i="6"/>
  <c r="AF227" i="6"/>
  <c r="AC228" i="6"/>
  <c r="AG228" i="6"/>
  <c r="AD229" i="6"/>
  <c r="AA230" i="6"/>
  <c r="AE230" i="6"/>
  <c r="AB231" i="6"/>
  <c r="AF231" i="6"/>
  <c r="AC232" i="6"/>
  <c r="AG232" i="6"/>
  <c r="AD233" i="6"/>
  <c r="AA234" i="6"/>
  <c r="AE234" i="6"/>
  <c r="AB235" i="6"/>
  <c r="AF235" i="6"/>
  <c r="AC236" i="6"/>
  <c r="AG236" i="6"/>
  <c r="AD237" i="6"/>
  <c r="AA238" i="6"/>
  <c r="AE238" i="6"/>
  <c r="AB239" i="6"/>
  <c r="AF239" i="6"/>
  <c r="AC240" i="6"/>
  <c r="AG240" i="6"/>
  <c r="AL197" i="6"/>
  <c r="AI198" i="6"/>
  <c r="AM198" i="6"/>
  <c r="AJ199" i="6"/>
  <c r="AN199" i="6"/>
  <c r="AK200" i="6"/>
  <c r="AO200" i="6"/>
  <c r="AL201" i="6"/>
  <c r="AI202" i="6"/>
  <c r="AM202" i="6"/>
  <c r="AJ203" i="6"/>
  <c r="AN203" i="6"/>
  <c r="AK204" i="6"/>
  <c r="AO204" i="6"/>
  <c r="AL205" i="6"/>
  <c r="AI206" i="6"/>
  <c r="AM206" i="6"/>
  <c r="AJ207" i="6"/>
  <c r="AN207" i="6"/>
  <c r="AK208" i="6"/>
  <c r="AO208" i="6"/>
  <c r="AL209" i="6"/>
  <c r="AI210" i="6"/>
  <c r="AM210" i="6"/>
  <c r="AJ211" i="6"/>
  <c r="AN211" i="6"/>
  <c r="AK212" i="6"/>
  <c r="AO212" i="6"/>
  <c r="AL213" i="6"/>
  <c r="AI214" i="6"/>
  <c r="AM214" i="6"/>
  <c r="AJ215" i="6"/>
  <c r="AN215" i="6"/>
  <c r="AK216" i="6"/>
  <c r="AO216" i="6"/>
  <c r="AL217" i="6"/>
  <c r="AI218" i="6"/>
  <c r="AM218" i="6"/>
  <c r="AJ219" i="6"/>
  <c r="AN219" i="6"/>
  <c r="AK220" i="6"/>
  <c r="AO220" i="6"/>
  <c r="AL221" i="6"/>
  <c r="AI222" i="6"/>
  <c r="AM222" i="6"/>
  <c r="AJ223" i="6"/>
  <c r="AN223" i="6"/>
  <c r="AK224" i="6"/>
  <c r="AO224" i="6"/>
  <c r="AL225" i="6"/>
  <c r="AI226" i="6"/>
  <c r="AM226" i="6"/>
  <c r="AJ227" i="6"/>
  <c r="AN227" i="6"/>
  <c r="AK228" i="6"/>
  <c r="AO228" i="6"/>
  <c r="AL229" i="6"/>
  <c r="AI230" i="6"/>
  <c r="AM230" i="6"/>
  <c r="AJ231" i="6"/>
  <c r="AN231" i="6"/>
  <c r="AK232" i="6"/>
  <c r="AO232" i="6"/>
  <c r="AL233" i="6"/>
  <c r="AI234" i="6"/>
  <c r="AM234" i="6"/>
  <c r="AJ235" i="6"/>
  <c r="AN235" i="6"/>
  <c r="AK236" i="6"/>
  <c r="AO236" i="6"/>
  <c r="AL237" i="6"/>
  <c r="AI238" i="6"/>
  <c r="AM238" i="6"/>
  <c r="AJ239" i="6"/>
  <c r="AN239" i="6"/>
  <c r="AK240" i="6"/>
  <c r="AO240" i="6"/>
  <c r="AD324" i="6"/>
  <c r="AA325" i="6"/>
  <c r="AE325" i="6"/>
  <c r="AB326" i="6"/>
  <c r="AF326" i="6"/>
  <c r="AC327" i="6"/>
  <c r="AG327" i="6"/>
  <c r="AD328" i="6"/>
  <c r="AA329" i="6"/>
  <c r="AE329" i="6"/>
  <c r="AB330" i="6"/>
  <c r="AF330" i="6"/>
  <c r="AC331" i="6"/>
  <c r="AG331" i="6"/>
  <c r="AD332" i="6"/>
  <c r="AA333" i="6"/>
  <c r="AE333" i="6"/>
  <c r="AB334" i="6"/>
  <c r="AF334" i="6"/>
  <c r="AC335" i="6"/>
  <c r="AG335" i="6"/>
  <c r="AD336" i="6"/>
  <c r="AA337" i="6"/>
  <c r="AE337" i="6"/>
  <c r="AB338" i="6"/>
  <c r="AF338" i="6"/>
  <c r="AC339" i="6"/>
  <c r="AG339" i="6"/>
  <c r="AD340" i="6"/>
  <c r="AA341" i="6"/>
  <c r="AE341" i="6"/>
  <c r="AB342" i="6"/>
  <c r="AF342" i="6"/>
  <c r="AC343" i="6"/>
  <c r="AG343" i="6"/>
  <c r="AD344" i="6"/>
  <c r="AA345" i="6"/>
  <c r="AE345" i="6"/>
  <c r="AB346" i="6"/>
  <c r="AF346" i="6"/>
  <c r="AC347" i="6"/>
  <c r="AG347" i="6"/>
  <c r="AD348" i="6"/>
  <c r="AA349" i="6"/>
  <c r="AE349" i="6"/>
  <c r="AB350" i="6"/>
  <c r="AF350" i="6"/>
  <c r="AC351" i="6"/>
  <c r="AG351" i="6"/>
  <c r="AD352" i="6"/>
  <c r="AA353" i="6"/>
  <c r="AE353" i="6"/>
  <c r="AB354" i="6"/>
  <c r="AF354" i="6"/>
  <c r="AC355" i="6"/>
  <c r="AG355" i="6"/>
  <c r="AD356" i="6"/>
  <c r="AA357" i="6"/>
  <c r="AE357" i="6"/>
  <c r="AB358" i="6"/>
  <c r="AF358" i="6"/>
  <c r="AC359" i="6"/>
  <c r="AG359" i="6"/>
  <c r="AD360" i="6"/>
  <c r="AA361" i="6"/>
  <c r="AE361" i="6"/>
  <c r="AB362" i="6"/>
  <c r="AF362" i="6"/>
  <c r="AC363" i="6"/>
  <c r="AG363" i="6"/>
  <c r="AD364" i="6"/>
  <c r="AA365" i="6"/>
  <c r="AE365" i="6"/>
  <c r="AB366" i="6"/>
  <c r="AF366" i="6"/>
  <c r="AC367" i="6"/>
  <c r="AG367" i="6"/>
  <c r="AL324" i="6"/>
  <c r="AI325" i="6"/>
  <c r="AM325" i="6"/>
  <c r="AJ326" i="6"/>
  <c r="AN326" i="6"/>
  <c r="AK327" i="6"/>
  <c r="AO327" i="6"/>
  <c r="AL328" i="6"/>
  <c r="AI329" i="6"/>
  <c r="AM329" i="6"/>
  <c r="AJ330" i="6"/>
  <c r="AN330" i="6"/>
  <c r="AK331" i="6"/>
  <c r="AO331" i="6"/>
  <c r="AL332" i="6"/>
  <c r="AI333" i="6"/>
  <c r="AM333" i="6"/>
  <c r="AJ334" i="6"/>
  <c r="AN334" i="6"/>
  <c r="AK335" i="6"/>
  <c r="AO335" i="6"/>
  <c r="AL336" i="6"/>
  <c r="AI337" i="6"/>
  <c r="AM337" i="6"/>
  <c r="AJ338" i="6"/>
  <c r="AN338" i="6"/>
  <c r="AK339" i="6"/>
  <c r="AO339" i="6"/>
  <c r="AL340" i="6"/>
  <c r="AI341" i="6"/>
  <c r="AM341" i="6"/>
  <c r="AJ342" i="6"/>
  <c r="AN342" i="6"/>
  <c r="AK343" i="6"/>
  <c r="AO343" i="6"/>
  <c r="AL344" i="6"/>
  <c r="AI345" i="6"/>
  <c r="AM345" i="6"/>
  <c r="AJ346" i="6"/>
  <c r="AN346" i="6"/>
  <c r="AK347" i="6"/>
  <c r="AO347" i="6"/>
  <c r="AL348" i="6"/>
  <c r="AI349" i="6"/>
  <c r="AM349" i="6"/>
  <c r="AJ350" i="6"/>
  <c r="AN350" i="6"/>
  <c r="AK351" i="6"/>
  <c r="AO351" i="6"/>
  <c r="AL352" i="6"/>
  <c r="AI353" i="6"/>
  <c r="AM353" i="6"/>
  <c r="AJ354" i="6"/>
  <c r="AN354" i="6"/>
  <c r="AK355" i="6"/>
  <c r="AO355" i="6"/>
  <c r="AL356" i="6"/>
  <c r="AI357" i="6"/>
  <c r="AM357" i="6"/>
  <c r="AJ358" i="6"/>
  <c r="AN358" i="6"/>
  <c r="AK359" i="6"/>
  <c r="AO359" i="6"/>
  <c r="AL360" i="6"/>
  <c r="AI361" i="6"/>
  <c r="AM361" i="6"/>
  <c r="AJ362" i="6"/>
  <c r="AN362" i="6"/>
  <c r="AK363" i="6"/>
  <c r="AO363" i="6"/>
  <c r="AL364" i="6"/>
  <c r="AI365" i="6"/>
  <c r="AM365" i="6"/>
  <c r="AJ366" i="6"/>
  <c r="AN366" i="6"/>
  <c r="AK367" i="6"/>
  <c r="AO367" i="6"/>
  <c r="AD451" i="6"/>
  <c r="AA452" i="6"/>
  <c r="AE452" i="6"/>
  <c r="AB453" i="6"/>
  <c r="AF453" i="6"/>
  <c r="AC454" i="6"/>
  <c r="AG454" i="6"/>
  <c r="AD455" i="6"/>
  <c r="AA456" i="6"/>
  <c r="AE456" i="6"/>
  <c r="AB457" i="6"/>
  <c r="AF457" i="6"/>
  <c r="AC458" i="6"/>
  <c r="AG458" i="6"/>
  <c r="AD459" i="6"/>
  <c r="AA460" i="6"/>
  <c r="AE460" i="6"/>
  <c r="AB461" i="6"/>
  <c r="AF461" i="6"/>
  <c r="AC462" i="6"/>
  <c r="AG462" i="6"/>
  <c r="AD463" i="6"/>
  <c r="AA464" i="6"/>
  <c r="AE464" i="6"/>
  <c r="AB465" i="6"/>
  <c r="AF465" i="6"/>
  <c r="AC466" i="6"/>
  <c r="AG466" i="6"/>
  <c r="AD467" i="6"/>
  <c r="AA468" i="6"/>
  <c r="AE468" i="6"/>
  <c r="AB469" i="6"/>
  <c r="AF469" i="6"/>
  <c r="AC470" i="6"/>
  <c r="AG470" i="6"/>
  <c r="AD471" i="6"/>
  <c r="AA472" i="6"/>
  <c r="AE472" i="6"/>
  <c r="AB473" i="6"/>
  <c r="AF473" i="6"/>
  <c r="AC474" i="6"/>
  <c r="AG474" i="6"/>
  <c r="AD475" i="6"/>
  <c r="AA476" i="6"/>
  <c r="AE476" i="6"/>
  <c r="AB477" i="6"/>
  <c r="AF477" i="6"/>
  <c r="AC478" i="6"/>
  <c r="AG478" i="6"/>
  <c r="AD479" i="6"/>
  <c r="AA480" i="6"/>
  <c r="AE480" i="6"/>
  <c r="AB481" i="6"/>
  <c r="AF481" i="6"/>
  <c r="AC482" i="6"/>
  <c r="AG482" i="6"/>
  <c r="AD483" i="6"/>
  <c r="AA484" i="6"/>
  <c r="AE484" i="6"/>
  <c r="AB485" i="6"/>
  <c r="AF485" i="6"/>
  <c r="AC486" i="6"/>
  <c r="AG486" i="6"/>
  <c r="AD487" i="6"/>
  <c r="AA488" i="6"/>
  <c r="AE488" i="6"/>
  <c r="AB489" i="6"/>
  <c r="AF489" i="6"/>
  <c r="AC490" i="6"/>
  <c r="AG490" i="6"/>
  <c r="AD491" i="6"/>
  <c r="AA492" i="6"/>
  <c r="AE492" i="6"/>
  <c r="AB493" i="6"/>
  <c r="AF493" i="6"/>
  <c r="AC494" i="6"/>
  <c r="AG494" i="6"/>
  <c r="AL451" i="6"/>
  <c r="AI452" i="6"/>
  <c r="AM452" i="6"/>
  <c r="AJ453" i="6"/>
  <c r="AN453" i="6"/>
  <c r="AK454" i="6"/>
  <c r="AO454" i="6"/>
  <c r="AL455" i="6"/>
  <c r="AI456" i="6"/>
  <c r="AM456" i="6"/>
  <c r="AJ457" i="6"/>
  <c r="AN457" i="6"/>
  <c r="AK458" i="6"/>
  <c r="AO458" i="6"/>
  <c r="AL459" i="6"/>
  <c r="AI460" i="6"/>
  <c r="AM460" i="6"/>
  <c r="AJ461" i="6"/>
  <c r="AN461" i="6"/>
  <c r="AK462" i="6"/>
  <c r="AO462" i="6"/>
  <c r="AL463" i="6"/>
  <c r="AI464" i="6"/>
  <c r="AM464" i="6"/>
  <c r="AJ465" i="6"/>
  <c r="AN465" i="6"/>
  <c r="AK466" i="6"/>
  <c r="AO466" i="6"/>
  <c r="AL467" i="6"/>
  <c r="AI468" i="6"/>
  <c r="AM468" i="6"/>
  <c r="AJ469" i="6"/>
  <c r="AN469" i="6"/>
  <c r="AK470" i="6"/>
  <c r="AO470" i="6"/>
  <c r="AL471" i="6"/>
  <c r="AI472" i="6"/>
  <c r="AM472" i="6"/>
  <c r="AJ473" i="6"/>
  <c r="AN473" i="6"/>
  <c r="AK474" i="6"/>
  <c r="AO474" i="6"/>
  <c r="AL475" i="6"/>
  <c r="AI476" i="6"/>
  <c r="AM476" i="6"/>
  <c r="AJ477" i="6"/>
  <c r="AN477" i="6"/>
  <c r="AK478" i="6"/>
  <c r="AO478" i="6"/>
  <c r="AL479" i="6"/>
  <c r="AI480" i="6"/>
  <c r="AM480" i="6"/>
  <c r="AJ481" i="6"/>
  <c r="AN481" i="6"/>
  <c r="AK482" i="6"/>
  <c r="AO482" i="6"/>
  <c r="AL483" i="6"/>
  <c r="AI484" i="6"/>
  <c r="AM484" i="6"/>
  <c r="AJ485" i="6"/>
  <c r="AN485" i="6"/>
  <c r="AK486" i="6"/>
  <c r="AO486" i="6"/>
  <c r="AL487" i="6"/>
  <c r="AI488" i="6"/>
  <c r="AM488" i="6"/>
  <c r="AJ489" i="6"/>
  <c r="AN489" i="6"/>
  <c r="AK490" i="6"/>
  <c r="AO490" i="6"/>
  <c r="AL491" i="6"/>
  <c r="AI492" i="6"/>
  <c r="AM492" i="6"/>
  <c r="AJ493" i="6"/>
  <c r="AN493" i="6"/>
  <c r="AK494" i="6"/>
  <c r="AO494" i="6"/>
  <c r="AB357" i="6"/>
  <c r="AF357" i="6"/>
  <c r="AC358" i="6"/>
  <c r="AG358" i="6"/>
  <c r="AD359" i="6"/>
  <c r="AA360" i="6"/>
  <c r="AE360" i="6"/>
  <c r="AB361" i="6"/>
  <c r="AF361" i="6"/>
  <c r="AC362" i="6"/>
  <c r="AG362" i="6"/>
  <c r="AD363" i="6"/>
  <c r="AA364" i="6"/>
  <c r="AE364" i="6"/>
  <c r="AB365" i="6"/>
  <c r="AF365" i="6"/>
  <c r="AC366" i="6"/>
  <c r="AG366" i="6"/>
  <c r="AD367" i="6"/>
  <c r="AI324" i="6"/>
  <c r="AM324" i="6"/>
  <c r="AJ325" i="6"/>
  <c r="AN325" i="6"/>
  <c r="AK326" i="6"/>
  <c r="AO326" i="6"/>
  <c r="AL327" i="6"/>
  <c r="AI328" i="6"/>
  <c r="AM328" i="6"/>
  <c r="AJ329" i="6"/>
  <c r="AN329" i="6"/>
  <c r="AK330" i="6"/>
  <c r="AO330" i="6"/>
  <c r="AL331" i="6"/>
  <c r="AI332" i="6"/>
  <c r="AM332" i="6"/>
  <c r="AJ333" i="6"/>
  <c r="AN333" i="6"/>
  <c r="AK334" i="6"/>
  <c r="AO334" i="6"/>
  <c r="AL335" i="6"/>
  <c r="AI336" i="6"/>
  <c r="AM336" i="6"/>
  <c r="AJ337" i="6"/>
  <c r="AN337" i="6"/>
  <c r="AK338" i="6"/>
  <c r="AO338" i="6"/>
  <c r="AL339" i="6"/>
  <c r="AI340" i="6"/>
  <c r="AM340" i="6"/>
  <c r="AJ341" i="6"/>
  <c r="AN341" i="6"/>
  <c r="AK342" i="6"/>
  <c r="AO342" i="6"/>
  <c r="AL343" i="6"/>
  <c r="AI344" i="6"/>
  <c r="AM344" i="6"/>
  <c r="AJ345" i="6"/>
  <c r="AN345" i="6"/>
  <c r="AK346" i="6"/>
  <c r="AO346" i="6"/>
  <c r="AL347" i="6"/>
  <c r="AI348" i="6"/>
  <c r="AM348" i="6"/>
  <c r="AJ349" i="6"/>
  <c r="AN349" i="6"/>
  <c r="AK350" i="6"/>
  <c r="AO350" i="6"/>
  <c r="AL351" i="6"/>
  <c r="AI352" i="6"/>
  <c r="AM352" i="6"/>
  <c r="AJ353" i="6"/>
  <c r="AN353" i="6"/>
  <c r="AK354" i="6"/>
  <c r="AO354" i="6"/>
  <c r="AL355" i="6"/>
  <c r="AI356" i="6"/>
  <c r="AM356" i="6"/>
  <c r="AJ357" i="6"/>
  <c r="AN357" i="6"/>
  <c r="AK358" i="6"/>
  <c r="AO358" i="6"/>
  <c r="AL359" i="6"/>
  <c r="AI360" i="6"/>
  <c r="AM360" i="6"/>
  <c r="AJ361" i="6"/>
  <c r="AN361" i="6"/>
  <c r="AK362" i="6"/>
  <c r="AO362" i="6"/>
  <c r="AL363" i="6"/>
  <c r="AI364" i="6"/>
  <c r="AM364" i="6"/>
  <c r="AJ365" i="6"/>
  <c r="AN365" i="6"/>
  <c r="AK366" i="6"/>
  <c r="AO366" i="6"/>
  <c r="AL367" i="6"/>
  <c r="AA451" i="6"/>
  <c r="AE451" i="6"/>
  <c r="AB452" i="6"/>
  <c r="AF452" i="6"/>
  <c r="AC453" i="6"/>
  <c r="AG453" i="6"/>
  <c r="AD454" i="6"/>
  <c r="AA455" i="6"/>
  <c r="AE455" i="6"/>
  <c r="AB456" i="6"/>
  <c r="AF456" i="6"/>
  <c r="AC457" i="6"/>
  <c r="AG457" i="6"/>
  <c r="AD458" i="6"/>
  <c r="AA459" i="6"/>
  <c r="AE459" i="6"/>
  <c r="AB460" i="6"/>
  <c r="AF460" i="6"/>
  <c r="AC461" i="6"/>
  <c r="AG461" i="6"/>
  <c r="AD462" i="6"/>
  <c r="AA463" i="6"/>
  <c r="AE463" i="6"/>
  <c r="AB464" i="6"/>
  <c r="AF464" i="6"/>
  <c r="AC465" i="6"/>
  <c r="AG465" i="6"/>
  <c r="AD466" i="6"/>
  <c r="AA467" i="6"/>
  <c r="AE467" i="6"/>
  <c r="AB468" i="6"/>
  <c r="AN464" i="6"/>
  <c r="AK465" i="6"/>
  <c r="AG349" i="6"/>
  <c r="AD350" i="6"/>
  <c r="AA351" i="6"/>
  <c r="AE351" i="6"/>
  <c r="AB352" i="6"/>
  <c r="AF352" i="6"/>
  <c r="AC353" i="6"/>
  <c r="AG353" i="6"/>
  <c r="AD354" i="6"/>
  <c r="AA355" i="6"/>
  <c r="AE355" i="6"/>
  <c r="AB356" i="6"/>
  <c r="AF356" i="6"/>
  <c r="AC357" i="6"/>
  <c r="AG357" i="6"/>
  <c r="AD358" i="6"/>
  <c r="AA359" i="6"/>
  <c r="AE359" i="6"/>
  <c r="AB360" i="6"/>
  <c r="AF360" i="6"/>
  <c r="AC361" i="6"/>
  <c r="AG361" i="6"/>
  <c r="AD362" i="6"/>
  <c r="AA363" i="6"/>
  <c r="AE363" i="6"/>
  <c r="AB364" i="6"/>
  <c r="AF364" i="6"/>
  <c r="AC365" i="6"/>
  <c r="AG365" i="6"/>
  <c r="AD366" i="6"/>
  <c r="AA367" i="6"/>
  <c r="AE367" i="6"/>
  <c r="AJ324" i="6"/>
  <c r="AN324" i="6"/>
  <c r="AK325" i="6"/>
  <c r="AO325" i="6"/>
  <c r="AL326" i="6"/>
  <c r="AI327" i="6"/>
  <c r="AM327" i="6"/>
  <c r="AJ328" i="6"/>
  <c r="AN328" i="6"/>
  <c r="AK329" i="6"/>
  <c r="AO329" i="6"/>
  <c r="AL330" i="6"/>
  <c r="AI331" i="6"/>
  <c r="AM331" i="6"/>
  <c r="AJ332" i="6"/>
  <c r="AN332" i="6"/>
  <c r="AK333" i="6"/>
  <c r="AO333" i="6"/>
  <c r="AL334" i="6"/>
  <c r="AI335" i="6"/>
  <c r="AM335" i="6"/>
  <c r="AJ336" i="6"/>
  <c r="AN336" i="6"/>
  <c r="AK337" i="6"/>
  <c r="AO337" i="6"/>
  <c r="AL338" i="6"/>
  <c r="AI339" i="6"/>
  <c r="AM339" i="6"/>
  <c r="AJ340" i="6"/>
  <c r="AN340" i="6"/>
  <c r="AK341" i="6"/>
  <c r="AO341" i="6"/>
  <c r="AL342" i="6"/>
  <c r="AI343" i="6"/>
  <c r="AM343" i="6"/>
  <c r="AJ344" i="6"/>
  <c r="AN344" i="6"/>
  <c r="AK345" i="6"/>
  <c r="AO345" i="6"/>
  <c r="AL346" i="6"/>
  <c r="AI347" i="6"/>
  <c r="AM347" i="6"/>
  <c r="AJ348" i="6"/>
  <c r="AN348" i="6"/>
  <c r="AK349" i="6"/>
  <c r="AO349" i="6"/>
  <c r="AL350" i="6"/>
  <c r="AI351" i="6"/>
  <c r="AM351" i="6"/>
  <c r="AJ352" i="6"/>
  <c r="AN352" i="6"/>
  <c r="AK353" i="6"/>
  <c r="AO353" i="6"/>
  <c r="AL354" i="6"/>
  <c r="AI355" i="6"/>
  <c r="AM355" i="6"/>
  <c r="AJ356" i="6"/>
  <c r="AN356" i="6"/>
  <c r="AK357" i="6"/>
  <c r="AO357" i="6"/>
  <c r="AL358" i="6"/>
  <c r="AI359" i="6"/>
  <c r="AM359" i="6"/>
  <c r="AJ360" i="6"/>
  <c r="AN360" i="6"/>
  <c r="AK361" i="6"/>
  <c r="AO361" i="6"/>
  <c r="AL362" i="6"/>
  <c r="AI363" i="6"/>
  <c r="AM363" i="6"/>
  <c r="AJ364" i="6"/>
  <c r="AN364" i="6"/>
  <c r="AK365" i="6"/>
  <c r="AO365" i="6"/>
  <c r="AL366" i="6"/>
  <c r="AI367" i="6"/>
  <c r="AM367" i="6"/>
  <c r="AB451" i="6"/>
  <c r="AF451" i="6"/>
  <c r="AC452" i="6"/>
  <c r="AG452" i="6"/>
  <c r="AD453" i="6"/>
  <c r="AA454" i="6"/>
  <c r="AE454" i="6"/>
  <c r="AB455" i="6"/>
  <c r="AF455" i="6"/>
  <c r="AC456" i="6"/>
  <c r="AG456" i="6"/>
  <c r="AD457" i="6"/>
  <c r="AA458" i="6"/>
  <c r="AE458" i="6"/>
  <c r="AB459" i="6"/>
  <c r="AF459" i="6"/>
  <c r="AC460" i="6"/>
  <c r="AG460" i="6"/>
  <c r="AD461" i="6"/>
  <c r="AA462" i="6"/>
  <c r="AE462" i="6"/>
  <c r="AB463" i="6"/>
  <c r="AF463" i="6"/>
  <c r="AC464" i="6"/>
  <c r="AG464" i="6"/>
  <c r="AD465" i="6"/>
  <c r="AA466" i="6"/>
  <c r="AE466" i="6"/>
  <c r="AB467" i="6"/>
  <c r="AF467" i="6"/>
  <c r="AC468" i="6"/>
  <c r="AG468" i="6"/>
  <c r="AD469" i="6"/>
  <c r="AA470" i="6"/>
  <c r="AE470" i="6"/>
  <c r="AB471" i="6"/>
  <c r="AF471" i="6"/>
  <c r="AC472" i="6"/>
  <c r="AG472" i="6"/>
  <c r="AD473" i="6"/>
  <c r="AA474" i="6"/>
  <c r="AE474" i="6"/>
  <c r="AB475" i="6"/>
  <c r="AF475" i="6"/>
  <c r="AC476" i="6"/>
  <c r="AG476" i="6"/>
  <c r="AD477" i="6"/>
  <c r="AA478" i="6"/>
  <c r="AE478" i="6"/>
  <c r="AB479" i="6"/>
  <c r="AF479" i="6"/>
  <c r="AC480" i="6"/>
  <c r="AG480" i="6"/>
  <c r="AD481" i="6"/>
  <c r="AA482" i="6"/>
  <c r="AE482" i="6"/>
  <c r="AB483" i="6"/>
  <c r="AF483" i="6"/>
  <c r="AC484" i="6"/>
  <c r="AG484" i="6"/>
  <c r="AD485" i="6"/>
  <c r="AA486" i="6"/>
  <c r="AE486" i="6"/>
  <c r="AB487" i="6"/>
  <c r="AF487" i="6"/>
  <c r="AC488" i="6"/>
  <c r="AG488" i="6"/>
  <c r="AD489" i="6"/>
  <c r="AA490" i="6"/>
  <c r="AE490" i="6"/>
  <c r="AB491" i="6"/>
  <c r="AF491" i="6"/>
  <c r="AC492" i="6"/>
  <c r="AG492" i="6"/>
  <c r="AD493" i="6"/>
  <c r="AA494" i="6"/>
  <c r="H748" i="6"/>
  <c r="G748" i="6"/>
  <c r="F748" i="6"/>
  <c r="E748" i="6"/>
  <c r="D748" i="6"/>
  <c r="C748" i="6"/>
  <c r="B748" i="6"/>
  <c r="H747" i="6"/>
  <c r="G747" i="6"/>
  <c r="F747" i="6"/>
  <c r="E747" i="6"/>
  <c r="D747" i="6"/>
  <c r="C747" i="6"/>
  <c r="B747" i="6"/>
  <c r="H746" i="6"/>
  <c r="G746" i="6"/>
  <c r="F746" i="6"/>
  <c r="E746" i="6"/>
  <c r="D746" i="6"/>
  <c r="C746" i="6"/>
  <c r="B746" i="6"/>
  <c r="H745" i="6"/>
  <c r="G745" i="6"/>
  <c r="F745" i="6"/>
  <c r="E745" i="6"/>
  <c r="D745" i="6"/>
  <c r="C745" i="6"/>
  <c r="B745" i="6"/>
  <c r="H744" i="6"/>
  <c r="G744" i="6"/>
  <c r="F744" i="6"/>
  <c r="E744" i="6"/>
  <c r="D744" i="6"/>
  <c r="C744" i="6"/>
  <c r="B744" i="6"/>
  <c r="H743" i="6"/>
  <c r="G743" i="6"/>
  <c r="F743" i="6"/>
  <c r="E743" i="6"/>
  <c r="D743" i="6"/>
  <c r="C743" i="6"/>
  <c r="B743" i="6"/>
  <c r="H742" i="6"/>
  <c r="G742" i="6"/>
  <c r="F742" i="6"/>
  <c r="E742" i="6"/>
  <c r="D742" i="6"/>
  <c r="C742" i="6"/>
  <c r="B742" i="6"/>
  <c r="H741" i="6"/>
  <c r="G741" i="6"/>
  <c r="F741" i="6"/>
  <c r="E741" i="6"/>
  <c r="D741" i="6"/>
  <c r="C741" i="6"/>
  <c r="B741" i="6"/>
  <c r="H740" i="6"/>
  <c r="G740" i="6"/>
  <c r="F740" i="6"/>
  <c r="E740" i="6"/>
  <c r="D740" i="6"/>
  <c r="C740" i="6"/>
  <c r="B740" i="6"/>
  <c r="H739" i="6"/>
  <c r="G739" i="6"/>
  <c r="F739" i="6"/>
  <c r="E739" i="6"/>
  <c r="D739" i="6"/>
  <c r="C739" i="6"/>
  <c r="B739" i="6"/>
  <c r="H738" i="6"/>
  <c r="G738" i="6"/>
  <c r="F738" i="6"/>
  <c r="E738" i="6"/>
  <c r="D738" i="6"/>
  <c r="C738" i="6"/>
  <c r="B738" i="6"/>
  <c r="H737" i="6"/>
  <c r="G737" i="6"/>
  <c r="F737" i="6"/>
  <c r="E737" i="6"/>
  <c r="D737" i="6"/>
  <c r="C737" i="6"/>
  <c r="B737" i="6"/>
  <c r="H736" i="6"/>
  <c r="G736" i="6"/>
  <c r="F736" i="6"/>
  <c r="E736" i="6"/>
  <c r="D736" i="6"/>
  <c r="C736" i="6"/>
  <c r="B736" i="6"/>
  <c r="H735" i="6"/>
  <c r="G735" i="6"/>
  <c r="F735" i="6"/>
  <c r="E735" i="6"/>
  <c r="D735" i="6"/>
  <c r="C735" i="6"/>
  <c r="B735" i="6"/>
  <c r="H734" i="6"/>
  <c r="G734" i="6"/>
  <c r="F734" i="6"/>
  <c r="E734" i="6"/>
  <c r="D734" i="6"/>
  <c r="C734" i="6"/>
  <c r="B734" i="6"/>
  <c r="H733" i="6"/>
  <c r="G733" i="6"/>
  <c r="F733" i="6"/>
  <c r="E733" i="6"/>
  <c r="D733" i="6"/>
  <c r="C733" i="6"/>
  <c r="B733" i="6"/>
  <c r="H732" i="6"/>
  <c r="G732" i="6"/>
  <c r="F732" i="6"/>
  <c r="E732" i="6"/>
  <c r="D732" i="6"/>
  <c r="C732" i="6"/>
  <c r="B732" i="6"/>
  <c r="H731" i="6"/>
  <c r="G731" i="6"/>
  <c r="F731" i="6"/>
  <c r="E731" i="6"/>
  <c r="D731" i="6"/>
  <c r="C731" i="6"/>
  <c r="B731" i="6"/>
  <c r="H730" i="6"/>
  <c r="G730" i="6"/>
  <c r="F730" i="6"/>
  <c r="E730" i="6"/>
  <c r="D730" i="6"/>
  <c r="C730" i="6"/>
  <c r="B730" i="6"/>
  <c r="H729" i="6"/>
  <c r="G729" i="6"/>
  <c r="F729" i="6"/>
  <c r="E729" i="6"/>
  <c r="D729" i="6"/>
  <c r="C729" i="6"/>
  <c r="B729" i="6"/>
  <c r="H728" i="6"/>
  <c r="G728" i="6"/>
  <c r="F728" i="6"/>
  <c r="E728" i="6"/>
  <c r="D728" i="6"/>
  <c r="C728" i="6"/>
  <c r="B728" i="6"/>
  <c r="H727" i="6"/>
  <c r="G727" i="6"/>
  <c r="F727" i="6"/>
  <c r="E727" i="6"/>
  <c r="D727" i="6"/>
  <c r="C727" i="6"/>
  <c r="B727" i="6"/>
  <c r="H726" i="6"/>
  <c r="G726" i="6"/>
  <c r="F726" i="6"/>
  <c r="E726" i="6"/>
  <c r="D726" i="6"/>
  <c r="C726" i="6"/>
  <c r="B726" i="6"/>
  <c r="H725" i="6"/>
  <c r="G725" i="6"/>
  <c r="F725" i="6"/>
  <c r="E725" i="6"/>
  <c r="D725" i="6"/>
  <c r="C725" i="6"/>
  <c r="B725" i="6"/>
  <c r="H724" i="6"/>
  <c r="G724" i="6"/>
  <c r="F724" i="6"/>
  <c r="E724" i="6"/>
  <c r="D724" i="6"/>
  <c r="C724" i="6"/>
  <c r="B724" i="6"/>
  <c r="H723" i="6"/>
  <c r="G723" i="6"/>
  <c r="F723" i="6"/>
  <c r="E723" i="6"/>
  <c r="D723" i="6"/>
  <c r="C723" i="6"/>
  <c r="B723" i="6"/>
  <c r="H722" i="6"/>
  <c r="G722" i="6"/>
  <c r="F722" i="6"/>
  <c r="E722" i="6"/>
  <c r="D722" i="6"/>
  <c r="C722" i="6"/>
  <c r="B722" i="6"/>
  <c r="H721" i="6"/>
  <c r="G721" i="6"/>
  <c r="F721" i="6"/>
  <c r="E721" i="6"/>
  <c r="D721" i="6"/>
  <c r="C721" i="6"/>
  <c r="B721" i="6"/>
  <c r="H720" i="6"/>
  <c r="G720" i="6"/>
  <c r="F720" i="6"/>
  <c r="E720" i="6"/>
  <c r="D720" i="6"/>
  <c r="C720" i="6"/>
  <c r="B720" i="6"/>
  <c r="H719" i="6"/>
  <c r="G719" i="6"/>
  <c r="F719" i="6"/>
  <c r="E719" i="6"/>
  <c r="D719" i="6"/>
  <c r="C719" i="6"/>
  <c r="B719" i="6"/>
  <c r="H718" i="6"/>
  <c r="G718" i="6"/>
  <c r="F718" i="6"/>
  <c r="E718" i="6"/>
  <c r="D718" i="6"/>
  <c r="C718" i="6"/>
  <c r="B718" i="6"/>
  <c r="H717" i="6"/>
  <c r="G717" i="6"/>
  <c r="F717" i="6"/>
  <c r="E717" i="6"/>
  <c r="D717" i="6"/>
  <c r="C717" i="6"/>
  <c r="B717" i="6"/>
  <c r="H716" i="6"/>
  <c r="G716" i="6"/>
  <c r="F716" i="6"/>
  <c r="E716" i="6"/>
  <c r="D716" i="6"/>
  <c r="C716" i="6"/>
  <c r="B716" i="6"/>
  <c r="H715" i="6"/>
  <c r="G715" i="6"/>
  <c r="F715" i="6"/>
  <c r="E715" i="6"/>
  <c r="D715" i="6"/>
  <c r="C715" i="6"/>
  <c r="B715" i="6"/>
  <c r="H714" i="6"/>
  <c r="G714" i="6"/>
  <c r="F714" i="6"/>
  <c r="E714" i="6"/>
  <c r="D714" i="6"/>
  <c r="C714" i="6"/>
  <c r="B714" i="6"/>
  <c r="H713" i="6"/>
  <c r="G713" i="6"/>
  <c r="F713" i="6"/>
  <c r="E713" i="6"/>
  <c r="D713" i="6"/>
  <c r="C713" i="6"/>
  <c r="B713" i="6"/>
  <c r="H712" i="6"/>
  <c r="G712" i="6"/>
  <c r="F712" i="6"/>
  <c r="E712" i="6"/>
  <c r="D712" i="6"/>
  <c r="C712" i="6"/>
  <c r="B712" i="6"/>
  <c r="H711" i="6"/>
  <c r="G711" i="6"/>
  <c r="F711" i="6"/>
  <c r="E711" i="6"/>
  <c r="D711" i="6"/>
  <c r="C711" i="6"/>
  <c r="B711" i="6"/>
  <c r="H710" i="6"/>
  <c r="G710" i="6"/>
  <c r="F710" i="6"/>
  <c r="E710" i="6"/>
  <c r="D710" i="6"/>
  <c r="C710" i="6"/>
  <c r="B710" i="6"/>
  <c r="H709" i="6"/>
  <c r="G709" i="6"/>
  <c r="F709" i="6"/>
  <c r="E709" i="6"/>
  <c r="D709" i="6"/>
  <c r="C709" i="6"/>
  <c r="B709" i="6"/>
  <c r="H708" i="6"/>
  <c r="G708" i="6"/>
  <c r="F708" i="6"/>
  <c r="E708" i="6"/>
  <c r="D708" i="6"/>
  <c r="C708" i="6"/>
  <c r="B708" i="6"/>
  <c r="H707" i="6"/>
  <c r="G707" i="6"/>
  <c r="F707" i="6"/>
  <c r="E707" i="6"/>
  <c r="D707" i="6"/>
  <c r="C707" i="6"/>
  <c r="B707" i="6"/>
  <c r="H706" i="6"/>
  <c r="G706" i="6"/>
  <c r="F706" i="6"/>
  <c r="E706" i="6"/>
  <c r="D706" i="6"/>
  <c r="C706" i="6"/>
  <c r="B706" i="6"/>
  <c r="H705" i="6"/>
  <c r="G705" i="6"/>
  <c r="F705" i="6"/>
  <c r="E705" i="6"/>
  <c r="D705" i="6"/>
  <c r="C705" i="6"/>
  <c r="B705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X621" i="6"/>
  <c r="W621" i="6"/>
  <c r="V621" i="6"/>
  <c r="U621" i="6"/>
  <c r="T621" i="6"/>
  <c r="S621" i="6"/>
  <c r="R621" i="6"/>
  <c r="P621" i="6"/>
  <c r="O621" i="6"/>
  <c r="N621" i="6"/>
  <c r="M621" i="6"/>
  <c r="L621" i="6"/>
  <c r="K621" i="6"/>
  <c r="J621" i="6"/>
  <c r="H621" i="6"/>
  <c r="G621" i="6"/>
  <c r="F621" i="6"/>
  <c r="E621" i="6"/>
  <c r="D621" i="6"/>
  <c r="C621" i="6"/>
  <c r="B621" i="6"/>
  <c r="X620" i="6"/>
  <c r="W620" i="6"/>
  <c r="V620" i="6"/>
  <c r="U620" i="6"/>
  <c r="T620" i="6"/>
  <c r="S620" i="6"/>
  <c r="R620" i="6"/>
  <c r="P620" i="6"/>
  <c r="O620" i="6"/>
  <c r="N620" i="6"/>
  <c r="M620" i="6"/>
  <c r="L620" i="6"/>
  <c r="K620" i="6"/>
  <c r="J620" i="6"/>
  <c r="H620" i="6"/>
  <c r="G620" i="6"/>
  <c r="F620" i="6"/>
  <c r="E620" i="6"/>
  <c r="D620" i="6"/>
  <c r="C620" i="6"/>
  <c r="B620" i="6"/>
  <c r="X619" i="6"/>
  <c r="W619" i="6"/>
  <c r="V619" i="6"/>
  <c r="U619" i="6"/>
  <c r="T619" i="6"/>
  <c r="S619" i="6"/>
  <c r="R619" i="6"/>
  <c r="P619" i="6"/>
  <c r="O619" i="6"/>
  <c r="N619" i="6"/>
  <c r="M619" i="6"/>
  <c r="L619" i="6"/>
  <c r="K619" i="6"/>
  <c r="J619" i="6"/>
  <c r="H619" i="6"/>
  <c r="G619" i="6"/>
  <c r="F619" i="6"/>
  <c r="E619" i="6"/>
  <c r="D619" i="6"/>
  <c r="C619" i="6"/>
  <c r="B619" i="6"/>
  <c r="X618" i="6"/>
  <c r="W618" i="6"/>
  <c r="V618" i="6"/>
  <c r="U618" i="6"/>
  <c r="T618" i="6"/>
  <c r="S618" i="6"/>
  <c r="R618" i="6"/>
  <c r="P618" i="6"/>
  <c r="O618" i="6"/>
  <c r="N618" i="6"/>
  <c r="M618" i="6"/>
  <c r="L618" i="6"/>
  <c r="K618" i="6"/>
  <c r="J618" i="6"/>
  <c r="H618" i="6"/>
  <c r="G618" i="6"/>
  <c r="F618" i="6"/>
  <c r="E618" i="6"/>
  <c r="D618" i="6"/>
  <c r="C618" i="6"/>
  <c r="B618" i="6"/>
  <c r="X617" i="6"/>
  <c r="W617" i="6"/>
  <c r="V617" i="6"/>
  <c r="U617" i="6"/>
  <c r="T617" i="6"/>
  <c r="S617" i="6"/>
  <c r="R617" i="6"/>
  <c r="P617" i="6"/>
  <c r="O617" i="6"/>
  <c r="N617" i="6"/>
  <c r="M617" i="6"/>
  <c r="L617" i="6"/>
  <c r="K617" i="6"/>
  <c r="J617" i="6"/>
  <c r="H617" i="6"/>
  <c r="G617" i="6"/>
  <c r="F617" i="6"/>
  <c r="E617" i="6"/>
  <c r="D617" i="6"/>
  <c r="C617" i="6"/>
  <c r="B617" i="6"/>
  <c r="X616" i="6"/>
  <c r="W616" i="6"/>
  <c r="V616" i="6"/>
  <c r="U616" i="6"/>
  <c r="T616" i="6"/>
  <c r="S616" i="6"/>
  <c r="R616" i="6"/>
  <c r="P616" i="6"/>
  <c r="O616" i="6"/>
  <c r="N616" i="6"/>
  <c r="M616" i="6"/>
  <c r="L616" i="6"/>
  <c r="K616" i="6"/>
  <c r="J616" i="6"/>
  <c r="H616" i="6"/>
  <c r="G616" i="6"/>
  <c r="F616" i="6"/>
  <c r="E616" i="6"/>
  <c r="D616" i="6"/>
  <c r="C616" i="6"/>
  <c r="B616" i="6"/>
  <c r="X615" i="6"/>
  <c r="W615" i="6"/>
  <c r="V615" i="6"/>
  <c r="U615" i="6"/>
  <c r="T615" i="6"/>
  <c r="S615" i="6"/>
  <c r="R615" i="6"/>
  <c r="P615" i="6"/>
  <c r="O615" i="6"/>
  <c r="N615" i="6"/>
  <c r="M615" i="6"/>
  <c r="L615" i="6"/>
  <c r="K615" i="6"/>
  <c r="J615" i="6"/>
  <c r="H615" i="6"/>
  <c r="G615" i="6"/>
  <c r="F615" i="6"/>
  <c r="E615" i="6"/>
  <c r="D615" i="6"/>
  <c r="C615" i="6"/>
  <c r="B615" i="6"/>
  <c r="X614" i="6"/>
  <c r="W614" i="6"/>
  <c r="V614" i="6"/>
  <c r="U614" i="6"/>
  <c r="T614" i="6"/>
  <c r="S614" i="6"/>
  <c r="R614" i="6"/>
  <c r="P614" i="6"/>
  <c r="O614" i="6"/>
  <c r="N614" i="6"/>
  <c r="M614" i="6"/>
  <c r="L614" i="6"/>
  <c r="K614" i="6"/>
  <c r="J614" i="6"/>
  <c r="H614" i="6"/>
  <c r="G614" i="6"/>
  <c r="F614" i="6"/>
  <c r="E614" i="6"/>
  <c r="D614" i="6"/>
  <c r="C614" i="6"/>
  <c r="B614" i="6"/>
  <c r="X613" i="6"/>
  <c r="W613" i="6"/>
  <c r="V613" i="6"/>
  <c r="U613" i="6"/>
  <c r="T613" i="6"/>
  <c r="S613" i="6"/>
  <c r="R613" i="6"/>
  <c r="P613" i="6"/>
  <c r="O613" i="6"/>
  <c r="N613" i="6"/>
  <c r="M613" i="6"/>
  <c r="L613" i="6"/>
  <c r="K613" i="6"/>
  <c r="J613" i="6"/>
  <c r="H613" i="6"/>
  <c r="G613" i="6"/>
  <c r="F613" i="6"/>
  <c r="E613" i="6"/>
  <c r="D613" i="6"/>
  <c r="C613" i="6"/>
  <c r="B613" i="6"/>
  <c r="X612" i="6"/>
  <c r="W612" i="6"/>
  <c r="V612" i="6"/>
  <c r="U612" i="6"/>
  <c r="T612" i="6"/>
  <c r="S612" i="6"/>
  <c r="R612" i="6"/>
  <c r="P612" i="6"/>
  <c r="O612" i="6"/>
  <c r="N612" i="6"/>
  <c r="M612" i="6"/>
  <c r="L612" i="6"/>
  <c r="K612" i="6"/>
  <c r="J612" i="6"/>
  <c r="H612" i="6"/>
  <c r="G612" i="6"/>
  <c r="F612" i="6"/>
  <c r="E612" i="6"/>
  <c r="D612" i="6"/>
  <c r="C612" i="6"/>
  <c r="B612" i="6"/>
  <c r="X611" i="6"/>
  <c r="W611" i="6"/>
  <c r="V611" i="6"/>
  <c r="U611" i="6"/>
  <c r="T611" i="6"/>
  <c r="S611" i="6"/>
  <c r="R611" i="6"/>
  <c r="P611" i="6"/>
  <c r="O611" i="6"/>
  <c r="N611" i="6"/>
  <c r="M611" i="6"/>
  <c r="L611" i="6"/>
  <c r="K611" i="6"/>
  <c r="J611" i="6"/>
  <c r="H611" i="6"/>
  <c r="G611" i="6"/>
  <c r="F611" i="6"/>
  <c r="E611" i="6"/>
  <c r="D611" i="6"/>
  <c r="C611" i="6"/>
  <c r="B611" i="6"/>
  <c r="X610" i="6"/>
  <c r="W610" i="6"/>
  <c r="V610" i="6"/>
  <c r="U610" i="6"/>
  <c r="T610" i="6"/>
  <c r="S610" i="6"/>
  <c r="R610" i="6"/>
  <c r="P610" i="6"/>
  <c r="O610" i="6"/>
  <c r="N610" i="6"/>
  <c r="M610" i="6"/>
  <c r="L610" i="6"/>
  <c r="K610" i="6"/>
  <c r="J610" i="6"/>
  <c r="H610" i="6"/>
  <c r="G610" i="6"/>
  <c r="F610" i="6"/>
  <c r="E610" i="6"/>
  <c r="D610" i="6"/>
  <c r="C610" i="6"/>
  <c r="B610" i="6"/>
  <c r="X609" i="6"/>
  <c r="W609" i="6"/>
  <c r="V609" i="6"/>
  <c r="U609" i="6"/>
  <c r="T609" i="6"/>
  <c r="S609" i="6"/>
  <c r="R609" i="6"/>
  <c r="P609" i="6"/>
  <c r="O609" i="6"/>
  <c r="N609" i="6"/>
  <c r="M609" i="6"/>
  <c r="L609" i="6"/>
  <c r="K609" i="6"/>
  <c r="J609" i="6"/>
  <c r="H609" i="6"/>
  <c r="G609" i="6"/>
  <c r="F609" i="6"/>
  <c r="E609" i="6"/>
  <c r="D609" i="6"/>
  <c r="C609" i="6"/>
  <c r="B609" i="6"/>
  <c r="X608" i="6"/>
  <c r="W608" i="6"/>
  <c r="V608" i="6"/>
  <c r="U608" i="6"/>
  <c r="T608" i="6"/>
  <c r="S608" i="6"/>
  <c r="R608" i="6"/>
  <c r="P608" i="6"/>
  <c r="O608" i="6"/>
  <c r="N608" i="6"/>
  <c r="M608" i="6"/>
  <c r="L608" i="6"/>
  <c r="K608" i="6"/>
  <c r="J608" i="6"/>
  <c r="H608" i="6"/>
  <c r="G608" i="6"/>
  <c r="F608" i="6"/>
  <c r="E608" i="6"/>
  <c r="D608" i="6"/>
  <c r="C608" i="6"/>
  <c r="B608" i="6"/>
  <c r="X607" i="6"/>
  <c r="W607" i="6"/>
  <c r="V607" i="6"/>
  <c r="U607" i="6"/>
  <c r="T607" i="6"/>
  <c r="S607" i="6"/>
  <c r="R607" i="6"/>
  <c r="P607" i="6"/>
  <c r="O607" i="6"/>
  <c r="N607" i="6"/>
  <c r="M607" i="6"/>
  <c r="L607" i="6"/>
  <c r="K607" i="6"/>
  <c r="J607" i="6"/>
  <c r="H607" i="6"/>
  <c r="G607" i="6"/>
  <c r="F607" i="6"/>
  <c r="E607" i="6"/>
  <c r="D607" i="6"/>
  <c r="C607" i="6"/>
  <c r="B607" i="6"/>
  <c r="X606" i="6"/>
  <c r="W606" i="6"/>
  <c r="V606" i="6"/>
  <c r="U606" i="6"/>
  <c r="T606" i="6"/>
  <c r="S606" i="6"/>
  <c r="R606" i="6"/>
  <c r="P606" i="6"/>
  <c r="O606" i="6"/>
  <c r="N606" i="6"/>
  <c r="M606" i="6"/>
  <c r="L606" i="6"/>
  <c r="K606" i="6"/>
  <c r="J606" i="6"/>
  <c r="H606" i="6"/>
  <c r="G606" i="6"/>
  <c r="F606" i="6"/>
  <c r="E606" i="6"/>
  <c r="D606" i="6"/>
  <c r="C606" i="6"/>
  <c r="B606" i="6"/>
  <c r="X605" i="6"/>
  <c r="W605" i="6"/>
  <c r="V605" i="6"/>
  <c r="U605" i="6"/>
  <c r="T605" i="6"/>
  <c r="S605" i="6"/>
  <c r="R605" i="6"/>
  <c r="P605" i="6"/>
  <c r="O605" i="6"/>
  <c r="N605" i="6"/>
  <c r="M605" i="6"/>
  <c r="L605" i="6"/>
  <c r="K605" i="6"/>
  <c r="J605" i="6"/>
  <c r="H605" i="6"/>
  <c r="G605" i="6"/>
  <c r="F605" i="6"/>
  <c r="E605" i="6"/>
  <c r="D605" i="6"/>
  <c r="C605" i="6"/>
  <c r="B605" i="6"/>
  <c r="X604" i="6"/>
  <c r="W604" i="6"/>
  <c r="V604" i="6"/>
  <c r="U604" i="6"/>
  <c r="T604" i="6"/>
  <c r="S604" i="6"/>
  <c r="R604" i="6"/>
  <c r="P604" i="6"/>
  <c r="O604" i="6"/>
  <c r="N604" i="6"/>
  <c r="M604" i="6"/>
  <c r="L604" i="6"/>
  <c r="K604" i="6"/>
  <c r="J604" i="6"/>
  <c r="H604" i="6"/>
  <c r="G604" i="6"/>
  <c r="F604" i="6"/>
  <c r="E604" i="6"/>
  <c r="D604" i="6"/>
  <c r="C604" i="6"/>
  <c r="B604" i="6"/>
  <c r="X603" i="6"/>
  <c r="W603" i="6"/>
  <c r="V603" i="6"/>
  <c r="U603" i="6"/>
  <c r="T603" i="6"/>
  <c r="S603" i="6"/>
  <c r="R603" i="6"/>
  <c r="P603" i="6"/>
  <c r="O603" i="6"/>
  <c r="N603" i="6"/>
  <c r="M603" i="6"/>
  <c r="L603" i="6"/>
  <c r="K603" i="6"/>
  <c r="J603" i="6"/>
  <c r="H603" i="6"/>
  <c r="G603" i="6"/>
  <c r="F603" i="6"/>
  <c r="E603" i="6"/>
  <c r="D603" i="6"/>
  <c r="C603" i="6"/>
  <c r="B603" i="6"/>
  <c r="X602" i="6"/>
  <c r="W602" i="6"/>
  <c r="V602" i="6"/>
  <c r="U602" i="6"/>
  <c r="T602" i="6"/>
  <c r="S602" i="6"/>
  <c r="R602" i="6"/>
  <c r="P602" i="6"/>
  <c r="O602" i="6"/>
  <c r="N602" i="6"/>
  <c r="M602" i="6"/>
  <c r="L602" i="6"/>
  <c r="K602" i="6"/>
  <c r="J602" i="6"/>
  <c r="H602" i="6"/>
  <c r="G602" i="6"/>
  <c r="F602" i="6"/>
  <c r="E602" i="6"/>
  <c r="D602" i="6"/>
  <c r="C602" i="6"/>
  <c r="B602" i="6"/>
  <c r="X601" i="6"/>
  <c r="W601" i="6"/>
  <c r="V601" i="6"/>
  <c r="U601" i="6"/>
  <c r="T601" i="6"/>
  <c r="S601" i="6"/>
  <c r="R601" i="6"/>
  <c r="P601" i="6"/>
  <c r="O601" i="6"/>
  <c r="N601" i="6"/>
  <c r="M601" i="6"/>
  <c r="L601" i="6"/>
  <c r="K601" i="6"/>
  <c r="J601" i="6"/>
  <c r="H601" i="6"/>
  <c r="G601" i="6"/>
  <c r="F601" i="6"/>
  <c r="E601" i="6"/>
  <c r="D601" i="6"/>
  <c r="C601" i="6"/>
  <c r="B601" i="6"/>
  <c r="X600" i="6"/>
  <c r="W600" i="6"/>
  <c r="V600" i="6"/>
  <c r="U600" i="6"/>
  <c r="T600" i="6"/>
  <c r="S600" i="6"/>
  <c r="R600" i="6"/>
  <c r="P600" i="6"/>
  <c r="O600" i="6"/>
  <c r="N600" i="6"/>
  <c r="M600" i="6"/>
  <c r="L600" i="6"/>
  <c r="K600" i="6"/>
  <c r="J600" i="6"/>
  <c r="H600" i="6"/>
  <c r="G600" i="6"/>
  <c r="F600" i="6"/>
  <c r="E600" i="6"/>
  <c r="D600" i="6"/>
  <c r="C600" i="6"/>
  <c r="B600" i="6"/>
  <c r="X599" i="6"/>
  <c r="W599" i="6"/>
  <c r="V599" i="6"/>
  <c r="U599" i="6"/>
  <c r="T599" i="6"/>
  <c r="S599" i="6"/>
  <c r="R599" i="6"/>
  <c r="P599" i="6"/>
  <c r="O599" i="6"/>
  <c r="N599" i="6"/>
  <c r="M599" i="6"/>
  <c r="L599" i="6"/>
  <c r="K599" i="6"/>
  <c r="J599" i="6"/>
  <c r="H599" i="6"/>
  <c r="G599" i="6"/>
  <c r="F599" i="6"/>
  <c r="E599" i="6"/>
  <c r="D599" i="6"/>
  <c r="C599" i="6"/>
  <c r="B599" i="6"/>
  <c r="X598" i="6"/>
  <c r="W598" i="6"/>
  <c r="V598" i="6"/>
  <c r="U598" i="6"/>
  <c r="T598" i="6"/>
  <c r="S598" i="6"/>
  <c r="R598" i="6"/>
  <c r="P598" i="6"/>
  <c r="O598" i="6"/>
  <c r="N598" i="6"/>
  <c r="M598" i="6"/>
  <c r="L598" i="6"/>
  <c r="K598" i="6"/>
  <c r="J598" i="6"/>
  <c r="H598" i="6"/>
  <c r="G598" i="6"/>
  <c r="F598" i="6"/>
  <c r="E598" i="6"/>
  <c r="D598" i="6"/>
  <c r="C598" i="6"/>
  <c r="B598" i="6"/>
  <c r="X597" i="6"/>
  <c r="W597" i="6"/>
  <c r="V597" i="6"/>
  <c r="U597" i="6"/>
  <c r="T597" i="6"/>
  <c r="S597" i="6"/>
  <c r="R597" i="6"/>
  <c r="P597" i="6"/>
  <c r="O597" i="6"/>
  <c r="N597" i="6"/>
  <c r="M597" i="6"/>
  <c r="L597" i="6"/>
  <c r="K597" i="6"/>
  <c r="J597" i="6"/>
  <c r="H597" i="6"/>
  <c r="G597" i="6"/>
  <c r="F597" i="6"/>
  <c r="E597" i="6"/>
  <c r="D597" i="6"/>
  <c r="C597" i="6"/>
  <c r="B597" i="6"/>
  <c r="X596" i="6"/>
  <c r="W596" i="6"/>
  <c r="V596" i="6"/>
  <c r="U596" i="6"/>
  <c r="T596" i="6"/>
  <c r="S596" i="6"/>
  <c r="R596" i="6"/>
  <c r="P596" i="6"/>
  <c r="O596" i="6"/>
  <c r="N596" i="6"/>
  <c r="M596" i="6"/>
  <c r="L596" i="6"/>
  <c r="K596" i="6"/>
  <c r="J596" i="6"/>
  <c r="H596" i="6"/>
  <c r="G596" i="6"/>
  <c r="F596" i="6"/>
  <c r="E596" i="6"/>
  <c r="D596" i="6"/>
  <c r="C596" i="6"/>
  <c r="B596" i="6"/>
  <c r="X595" i="6"/>
  <c r="W595" i="6"/>
  <c r="V595" i="6"/>
  <c r="U595" i="6"/>
  <c r="T595" i="6"/>
  <c r="S595" i="6"/>
  <c r="R595" i="6"/>
  <c r="P595" i="6"/>
  <c r="O595" i="6"/>
  <c r="N595" i="6"/>
  <c r="M595" i="6"/>
  <c r="L595" i="6"/>
  <c r="K595" i="6"/>
  <c r="J595" i="6"/>
  <c r="H595" i="6"/>
  <c r="G595" i="6"/>
  <c r="F595" i="6"/>
  <c r="E595" i="6"/>
  <c r="D595" i="6"/>
  <c r="C595" i="6"/>
  <c r="B595" i="6"/>
  <c r="X594" i="6"/>
  <c r="W594" i="6"/>
  <c r="V594" i="6"/>
  <c r="U594" i="6"/>
  <c r="T594" i="6"/>
  <c r="S594" i="6"/>
  <c r="R594" i="6"/>
  <c r="P594" i="6"/>
  <c r="O594" i="6"/>
  <c r="N594" i="6"/>
  <c r="M594" i="6"/>
  <c r="L594" i="6"/>
  <c r="K594" i="6"/>
  <c r="J594" i="6"/>
  <c r="H594" i="6"/>
  <c r="G594" i="6"/>
  <c r="F594" i="6"/>
  <c r="E594" i="6"/>
  <c r="D594" i="6"/>
  <c r="C594" i="6"/>
  <c r="B594" i="6"/>
  <c r="X593" i="6"/>
  <c r="W593" i="6"/>
  <c r="V593" i="6"/>
  <c r="U593" i="6"/>
  <c r="T593" i="6"/>
  <c r="S593" i="6"/>
  <c r="R593" i="6"/>
  <c r="P593" i="6"/>
  <c r="O593" i="6"/>
  <c r="N593" i="6"/>
  <c r="M593" i="6"/>
  <c r="L593" i="6"/>
  <c r="K593" i="6"/>
  <c r="J593" i="6"/>
  <c r="H593" i="6"/>
  <c r="G593" i="6"/>
  <c r="F593" i="6"/>
  <c r="E593" i="6"/>
  <c r="D593" i="6"/>
  <c r="C593" i="6"/>
  <c r="B593" i="6"/>
  <c r="X592" i="6"/>
  <c r="W592" i="6"/>
  <c r="V592" i="6"/>
  <c r="U592" i="6"/>
  <c r="T592" i="6"/>
  <c r="S592" i="6"/>
  <c r="R592" i="6"/>
  <c r="P592" i="6"/>
  <c r="O592" i="6"/>
  <c r="N592" i="6"/>
  <c r="M592" i="6"/>
  <c r="L592" i="6"/>
  <c r="K592" i="6"/>
  <c r="J592" i="6"/>
  <c r="H592" i="6"/>
  <c r="G592" i="6"/>
  <c r="F592" i="6"/>
  <c r="E592" i="6"/>
  <c r="D592" i="6"/>
  <c r="C592" i="6"/>
  <c r="B592" i="6"/>
  <c r="X591" i="6"/>
  <c r="W591" i="6"/>
  <c r="V591" i="6"/>
  <c r="U591" i="6"/>
  <c r="T591" i="6"/>
  <c r="S591" i="6"/>
  <c r="R591" i="6"/>
  <c r="P591" i="6"/>
  <c r="O591" i="6"/>
  <c r="N591" i="6"/>
  <c r="M591" i="6"/>
  <c r="L591" i="6"/>
  <c r="K591" i="6"/>
  <c r="J591" i="6"/>
  <c r="H591" i="6"/>
  <c r="G591" i="6"/>
  <c r="F591" i="6"/>
  <c r="E591" i="6"/>
  <c r="D591" i="6"/>
  <c r="C591" i="6"/>
  <c r="B591" i="6"/>
  <c r="X590" i="6"/>
  <c r="W590" i="6"/>
  <c r="V590" i="6"/>
  <c r="U590" i="6"/>
  <c r="T590" i="6"/>
  <c r="S590" i="6"/>
  <c r="R590" i="6"/>
  <c r="P590" i="6"/>
  <c r="O590" i="6"/>
  <c r="N590" i="6"/>
  <c r="M590" i="6"/>
  <c r="L590" i="6"/>
  <c r="K590" i="6"/>
  <c r="J590" i="6"/>
  <c r="H590" i="6"/>
  <c r="G590" i="6"/>
  <c r="F590" i="6"/>
  <c r="E590" i="6"/>
  <c r="D590" i="6"/>
  <c r="C590" i="6"/>
  <c r="B590" i="6"/>
  <c r="X589" i="6"/>
  <c r="W589" i="6"/>
  <c r="V589" i="6"/>
  <c r="U589" i="6"/>
  <c r="T589" i="6"/>
  <c r="S589" i="6"/>
  <c r="R589" i="6"/>
  <c r="P589" i="6"/>
  <c r="O589" i="6"/>
  <c r="N589" i="6"/>
  <c r="M589" i="6"/>
  <c r="L589" i="6"/>
  <c r="K589" i="6"/>
  <c r="J589" i="6"/>
  <c r="H589" i="6"/>
  <c r="G589" i="6"/>
  <c r="F589" i="6"/>
  <c r="E589" i="6"/>
  <c r="D589" i="6"/>
  <c r="C589" i="6"/>
  <c r="B589" i="6"/>
  <c r="X588" i="6"/>
  <c r="W588" i="6"/>
  <c r="V588" i="6"/>
  <c r="U588" i="6"/>
  <c r="T588" i="6"/>
  <c r="S588" i="6"/>
  <c r="R588" i="6"/>
  <c r="P588" i="6"/>
  <c r="O588" i="6"/>
  <c r="N588" i="6"/>
  <c r="M588" i="6"/>
  <c r="L588" i="6"/>
  <c r="K588" i="6"/>
  <c r="J588" i="6"/>
  <c r="H588" i="6"/>
  <c r="G588" i="6"/>
  <c r="F588" i="6"/>
  <c r="E588" i="6"/>
  <c r="D588" i="6"/>
  <c r="C588" i="6"/>
  <c r="B588" i="6"/>
  <c r="X587" i="6"/>
  <c r="W587" i="6"/>
  <c r="V587" i="6"/>
  <c r="U587" i="6"/>
  <c r="T587" i="6"/>
  <c r="S587" i="6"/>
  <c r="R587" i="6"/>
  <c r="P587" i="6"/>
  <c r="O587" i="6"/>
  <c r="N587" i="6"/>
  <c r="M587" i="6"/>
  <c r="L587" i="6"/>
  <c r="K587" i="6"/>
  <c r="J587" i="6"/>
  <c r="H587" i="6"/>
  <c r="G587" i="6"/>
  <c r="F587" i="6"/>
  <c r="E587" i="6"/>
  <c r="D587" i="6"/>
  <c r="C587" i="6"/>
  <c r="B587" i="6"/>
  <c r="X586" i="6"/>
  <c r="W586" i="6"/>
  <c r="V586" i="6"/>
  <c r="U586" i="6"/>
  <c r="T586" i="6"/>
  <c r="S586" i="6"/>
  <c r="R586" i="6"/>
  <c r="P586" i="6"/>
  <c r="O586" i="6"/>
  <c r="N586" i="6"/>
  <c r="M586" i="6"/>
  <c r="L586" i="6"/>
  <c r="K586" i="6"/>
  <c r="J586" i="6"/>
  <c r="H586" i="6"/>
  <c r="G586" i="6"/>
  <c r="F586" i="6"/>
  <c r="E586" i="6"/>
  <c r="D586" i="6"/>
  <c r="C586" i="6"/>
  <c r="B586" i="6"/>
  <c r="X585" i="6"/>
  <c r="W585" i="6"/>
  <c r="V585" i="6"/>
  <c r="U585" i="6"/>
  <c r="T585" i="6"/>
  <c r="S585" i="6"/>
  <c r="R585" i="6"/>
  <c r="P585" i="6"/>
  <c r="O585" i="6"/>
  <c r="N585" i="6"/>
  <c r="M585" i="6"/>
  <c r="L585" i="6"/>
  <c r="K585" i="6"/>
  <c r="J585" i="6"/>
  <c r="H585" i="6"/>
  <c r="G585" i="6"/>
  <c r="F585" i="6"/>
  <c r="E585" i="6"/>
  <c r="D585" i="6"/>
  <c r="C585" i="6"/>
  <c r="B585" i="6"/>
  <c r="X584" i="6"/>
  <c r="W584" i="6"/>
  <c r="V584" i="6"/>
  <c r="U584" i="6"/>
  <c r="T584" i="6"/>
  <c r="S584" i="6"/>
  <c r="R584" i="6"/>
  <c r="P584" i="6"/>
  <c r="O584" i="6"/>
  <c r="N584" i="6"/>
  <c r="M584" i="6"/>
  <c r="L584" i="6"/>
  <c r="K584" i="6"/>
  <c r="J584" i="6"/>
  <c r="H584" i="6"/>
  <c r="G584" i="6"/>
  <c r="F584" i="6"/>
  <c r="E584" i="6"/>
  <c r="D584" i="6"/>
  <c r="C584" i="6"/>
  <c r="B584" i="6"/>
  <c r="X583" i="6"/>
  <c r="W583" i="6"/>
  <c r="V583" i="6"/>
  <c r="U583" i="6"/>
  <c r="T583" i="6"/>
  <c r="S583" i="6"/>
  <c r="R583" i="6"/>
  <c r="P583" i="6"/>
  <c r="O583" i="6"/>
  <c r="N583" i="6"/>
  <c r="M583" i="6"/>
  <c r="L583" i="6"/>
  <c r="K583" i="6"/>
  <c r="J583" i="6"/>
  <c r="H583" i="6"/>
  <c r="G583" i="6"/>
  <c r="F583" i="6"/>
  <c r="E583" i="6"/>
  <c r="D583" i="6"/>
  <c r="C583" i="6"/>
  <c r="B583" i="6"/>
  <c r="X582" i="6"/>
  <c r="W582" i="6"/>
  <c r="V582" i="6"/>
  <c r="U582" i="6"/>
  <c r="T582" i="6"/>
  <c r="S582" i="6"/>
  <c r="R582" i="6"/>
  <c r="P582" i="6"/>
  <c r="O582" i="6"/>
  <c r="N582" i="6"/>
  <c r="M582" i="6"/>
  <c r="L582" i="6"/>
  <c r="K582" i="6"/>
  <c r="J582" i="6"/>
  <c r="H582" i="6"/>
  <c r="G582" i="6"/>
  <c r="F582" i="6"/>
  <c r="E582" i="6"/>
  <c r="D582" i="6"/>
  <c r="C582" i="6"/>
  <c r="B582" i="6"/>
  <c r="X581" i="6"/>
  <c r="W581" i="6"/>
  <c r="V581" i="6"/>
  <c r="U581" i="6"/>
  <c r="T581" i="6"/>
  <c r="S581" i="6"/>
  <c r="R581" i="6"/>
  <c r="P581" i="6"/>
  <c r="O581" i="6"/>
  <c r="N581" i="6"/>
  <c r="M581" i="6"/>
  <c r="L581" i="6"/>
  <c r="K581" i="6"/>
  <c r="J581" i="6"/>
  <c r="H581" i="6"/>
  <c r="G581" i="6"/>
  <c r="F581" i="6"/>
  <c r="E581" i="6"/>
  <c r="D581" i="6"/>
  <c r="C581" i="6"/>
  <c r="B581" i="6"/>
  <c r="X580" i="6"/>
  <c r="W580" i="6"/>
  <c r="V580" i="6"/>
  <c r="U580" i="6"/>
  <c r="T580" i="6"/>
  <c r="S580" i="6"/>
  <c r="R580" i="6"/>
  <c r="P580" i="6"/>
  <c r="O580" i="6"/>
  <c r="N580" i="6"/>
  <c r="M580" i="6"/>
  <c r="L580" i="6"/>
  <c r="K580" i="6"/>
  <c r="J580" i="6"/>
  <c r="H580" i="6"/>
  <c r="G580" i="6"/>
  <c r="F580" i="6"/>
  <c r="E580" i="6"/>
  <c r="D580" i="6"/>
  <c r="C580" i="6"/>
  <c r="B580" i="6"/>
  <c r="X579" i="6"/>
  <c r="W579" i="6"/>
  <c r="V579" i="6"/>
  <c r="U579" i="6"/>
  <c r="T579" i="6"/>
  <c r="S579" i="6"/>
  <c r="R579" i="6"/>
  <c r="P579" i="6"/>
  <c r="O579" i="6"/>
  <c r="N579" i="6"/>
  <c r="M579" i="6"/>
  <c r="L579" i="6"/>
  <c r="K579" i="6"/>
  <c r="J579" i="6"/>
  <c r="H579" i="6"/>
  <c r="G579" i="6"/>
  <c r="F579" i="6"/>
  <c r="E579" i="6"/>
  <c r="D579" i="6"/>
  <c r="C579" i="6"/>
  <c r="B579" i="6"/>
  <c r="X578" i="6"/>
  <c r="W578" i="6"/>
  <c r="V578" i="6"/>
  <c r="U578" i="6"/>
  <c r="T578" i="6"/>
  <c r="S578" i="6"/>
  <c r="R578" i="6"/>
  <c r="P578" i="6"/>
  <c r="O578" i="6"/>
  <c r="N578" i="6"/>
  <c r="M578" i="6"/>
  <c r="L578" i="6"/>
  <c r="K578" i="6"/>
  <c r="J578" i="6"/>
  <c r="H578" i="6"/>
  <c r="G578" i="6"/>
  <c r="F578" i="6"/>
  <c r="E578" i="6"/>
  <c r="D578" i="6"/>
  <c r="C578" i="6"/>
  <c r="B578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S45" i="4" l="1"/>
  <c r="B56" i="4" s="1"/>
  <c r="S42" i="4"/>
  <c r="B53" i="4" s="1"/>
  <c r="W34" i="4"/>
  <c r="W35" i="4"/>
  <c r="U35" i="4"/>
  <c r="S35" i="4"/>
  <c r="T35" i="4"/>
  <c r="V35" i="4"/>
  <c r="X35" i="4"/>
  <c r="AH497" i="6"/>
  <c r="AH498" i="6"/>
  <c r="AP369" i="6"/>
  <c r="AP113" i="6"/>
  <c r="AP116" i="6"/>
  <c r="AP370" i="6"/>
  <c r="AP368" i="6"/>
  <c r="AP371" i="6"/>
  <c r="AP498" i="6"/>
  <c r="AP495" i="6"/>
  <c r="AP496" i="6"/>
  <c r="AH496" i="6"/>
  <c r="AP497" i="6"/>
  <c r="AH495" i="6"/>
  <c r="AH371" i="6"/>
  <c r="AP241" i="6"/>
  <c r="AH368" i="6"/>
  <c r="AH369" i="6"/>
  <c r="AP242" i="6"/>
  <c r="AP243" i="6"/>
  <c r="AP244" i="6"/>
  <c r="AH370" i="6"/>
  <c r="AH243" i="6"/>
  <c r="AH244" i="6"/>
  <c r="AH242" i="6"/>
  <c r="AH241" i="6"/>
  <c r="AP115" i="6"/>
  <c r="AP114" i="6"/>
  <c r="AP117" i="6"/>
  <c r="T43" i="4"/>
  <c r="T45" i="4"/>
  <c r="T44" i="4"/>
  <c r="Z475" i="6"/>
  <c r="A602" i="6"/>
  <c r="A350" i="6"/>
  <c r="Z223" i="6"/>
  <c r="Z541" i="6"/>
  <c r="A668" i="6"/>
  <c r="A476" i="6"/>
  <c r="Z349" i="6"/>
  <c r="A542" i="6"/>
  <c r="Z415" i="6"/>
  <c r="A290" i="6"/>
  <c r="Z163" i="6"/>
  <c r="A95" i="8"/>
  <c r="A99" i="7"/>
  <c r="A224" i="6"/>
  <c r="Z97" i="6"/>
  <c r="Z289" i="6"/>
  <c r="A416" i="6"/>
  <c r="A38" i="6"/>
  <c r="E164" i="4" s="1"/>
  <c r="M164" i="4" s="1"/>
  <c r="A98" i="6"/>
  <c r="O163" i="4" s="1"/>
  <c r="W163" i="4" s="1"/>
  <c r="A35" i="8"/>
  <c r="A164" i="6"/>
  <c r="A39" i="7"/>
  <c r="Z37" i="6"/>
  <c r="A728" i="6"/>
  <c r="Z601" i="6"/>
  <c r="Q578" i="6"/>
  <c r="Q582" i="6"/>
  <c r="Q590" i="6"/>
  <c r="I593" i="6"/>
  <c r="Q594" i="6"/>
  <c r="Y595" i="6"/>
  <c r="I708" i="6"/>
  <c r="I712" i="6"/>
  <c r="I716" i="6"/>
  <c r="I720" i="6"/>
  <c r="I722" i="6"/>
  <c r="I726" i="6"/>
  <c r="I730" i="6"/>
  <c r="I734" i="6"/>
  <c r="I738" i="6"/>
  <c r="I742" i="6"/>
  <c r="I746" i="6"/>
  <c r="I581" i="6"/>
  <c r="I585" i="6"/>
  <c r="I589" i="6"/>
  <c r="Y591" i="6"/>
  <c r="Y579" i="6"/>
  <c r="Y587" i="6"/>
  <c r="Y583" i="6"/>
  <c r="I612" i="6"/>
  <c r="Q613" i="6"/>
  <c r="Y614" i="6"/>
  <c r="I616" i="6"/>
  <c r="Q617" i="6"/>
  <c r="Y618" i="6"/>
  <c r="I620" i="6"/>
  <c r="Q621" i="6"/>
  <c r="I707" i="6"/>
  <c r="I711" i="6"/>
  <c r="I715" i="6"/>
  <c r="I719" i="6"/>
  <c r="I721" i="6"/>
  <c r="I725" i="6"/>
  <c r="I729" i="6"/>
  <c r="I733" i="6"/>
  <c r="I737" i="6"/>
  <c r="I741" i="6"/>
  <c r="I745" i="6"/>
  <c r="I597" i="6"/>
  <c r="Q598" i="6"/>
  <c r="Y599" i="6"/>
  <c r="I601" i="6"/>
  <c r="Q602" i="6"/>
  <c r="Y603" i="6"/>
  <c r="I605" i="6"/>
  <c r="I706" i="6"/>
  <c r="I710" i="6"/>
  <c r="I714" i="6"/>
  <c r="I718" i="6"/>
  <c r="I724" i="6"/>
  <c r="I728" i="6"/>
  <c r="I732" i="6"/>
  <c r="I736" i="6"/>
  <c r="I740" i="6"/>
  <c r="I744" i="6"/>
  <c r="I748" i="6"/>
  <c r="I705" i="6"/>
  <c r="I709" i="6"/>
  <c r="I713" i="6"/>
  <c r="I717" i="6"/>
  <c r="I723" i="6"/>
  <c r="I727" i="6"/>
  <c r="I731" i="6"/>
  <c r="I735" i="6"/>
  <c r="I739" i="6"/>
  <c r="I743" i="6"/>
  <c r="I747" i="6"/>
  <c r="Q586" i="6"/>
  <c r="Q606" i="6"/>
  <c r="I578" i="6"/>
  <c r="Q579" i="6"/>
  <c r="I582" i="6"/>
  <c r="I579" i="6"/>
  <c r="Q580" i="6"/>
  <c r="Y581" i="6"/>
  <c r="I583" i="6"/>
  <c r="Q584" i="6"/>
  <c r="Y585" i="6"/>
  <c r="I587" i="6"/>
  <c r="Q588" i="6"/>
  <c r="Y589" i="6"/>
  <c r="I591" i="6"/>
  <c r="Q592" i="6"/>
  <c r="Y593" i="6"/>
  <c r="Q612" i="6"/>
  <c r="Y613" i="6"/>
  <c r="I615" i="6"/>
  <c r="Q616" i="6"/>
  <c r="Y617" i="6"/>
  <c r="I619" i="6"/>
  <c r="Q620" i="6"/>
  <c r="Y621" i="6"/>
  <c r="Y578" i="6"/>
  <c r="I580" i="6"/>
  <c r="Q581" i="6"/>
  <c r="Y582" i="6"/>
  <c r="I584" i="6"/>
  <c r="Q585" i="6"/>
  <c r="Y586" i="6"/>
  <c r="I588" i="6"/>
  <c r="Q589" i="6"/>
  <c r="Y590" i="6"/>
  <c r="I592" i="6"/>
  <c r="Q593" i="6"/>
  <c r="Y607" i="6"/>
  <c r="I609" i="6"/>
  <c r="Y611" i="6"/>
  <c r="I613" i="6"/>
  <c r="Q614" i="6"/>
  <c r="Y615" i="6"/>
  <c r="I617" i="6"/>
  <c r="Q618" i="6"/>
  <c r="Y619" i="6"/>
  <c r="I621" i="6"/>
  <c r="Y580" i="6"/>
  <c r="Q583" i="6"/>
  <c r="Y584" i="6"/>
  <c r="I586" i="6"/>
  <c r="Q587" i="6"/>
  <c r="Y588" i="6"/>
  <c r="I590" i="6"/>
  <c r="Q591" i="6"/>
  <c r="Y592" i="6"/>
  <c r="I594" i="6"/>
  <c r="Q595" i="6"/>
  <c r="Y596" i="6"/>
  <c r="I598" i="6"/>
  <c r="Q599" i="6"/>
  <c r="Y600" i="6"/>
  <c r="I602" i="6"/>
  <c r="Q603" i="6"/>
  <c r="Y604" i="6"/>
  <c r="I606" i="6"/>
  <c r="Q607" i="6"/>
  <c r="Y608" i="6"/>
  <c r="I610" i="6"/>
  <c r="Q611" i="6"/>
  <c r="Y612" i="6"/>
  <c r="I614" i="6"/>
  <c r="Q615" i="6"/>
  <c r="Y616" i="6"/>
  <c r="I618" i="6"/>
  <c r="Q619" i="6"/>
  <c r="Y620" i="6"/>
  <c r="I595" i="6"/>
  <c r="Q596" i="6"/>
  <c r="Y597" i="6"/>
  <c r="I599" i="6"/>
  <c r="Q600" i="6"/>
  <c r="Y601" i="6"/>
  <c r="I603" i="6"/>
  <c r="Q604" i="6"/>
  <c r="Y605" i="6"/>
  <c r="I607" i="6"/>
  <c r="Q608" i="6"/>
  <c r="Y609" i="6"/>
  <c r="I611" i="6"/>
  <c r="Y594" i="6"/>
  <c r="I596" i="6"/>
  <c r="Q597" i="6"/>
  <c r="Y598" i="6"/>
  <c r="I600" i="6"/>
  <c r="Q601" i="6"/>
  <c r="Y602" i="6"/>
  <c r="I604" i="6"/>
  <c r="Q605" i="6"/>
  <c r="Y606" i="6"/>
  <c r="I608" i="6"/>
  <c r="Q609" i="6"/>
  <c r="Y610" i="6"/>
  <c r="Q610" i="6"/>
  <c r="T42" i="4" l="1"/>
  <c r="Z98" i="6"/>
  <c r="A225" i="6"/>
  <c r="A96" i="8"/>
  <c r="A100" i="7"/>
  <c r="A40" i="7"/>
  <c r="A99" i="6"/>
  <c r="O164" i="4" s="1"/>
  <c r="W164" i="4" s="1"/>
  <c r="A39" i="6"/>
  <c r="E165" i="4" s="1"/>
  <c r="M165" i="4" s="1"/>
  <c r="A165" i="6"/>
  <c r="A36" i="8"/>
  <c r="Z38" i="6"/>
  <c r="A351" i="6"/>
  <c r="Z224" i="6"/>
  <c r="A417" i="6"/>
  <c r="Z290" i="6"/>
  <c r="A603" i="6"/>
  <c r="Z476" i="6"/>
  <c r="Z350" i="6"/>
  <c r="A477" i="6"/>
  <c r="Z164" i="6"/>
  <c r="A291" i="6"/>
  <c r="Z416" i="6"/>
  <c r="A543" i="6"/>
  <c r="Z602" i="6"/>
  <c r="A729" i="6"/>
  <c r="A669" i="6"/>
  <c r="Z542" i="6"/>
  <c r="W36" i="4"/>
  <c r="J10" i="5"/>
  <c r="F10" i="5"/>
  <c r="B10" i="5"/>
  <c r="Z291" i="6" l="1"/>
  <c r="A418" i="6"/>
  <c r="A292" i="6"/>
  <c r="Z165" i="6"/>
  <c r="A730" i="6"/>
  <c r="Z603" i="6"/>
  <c r="A478" i="6"/>
  <c r="Z351" i="6"/>
  <c r="A37" i="8"/>
  <c r="A166" i="6"/>
  <c r="A40" i="6"/>
  <c r="E166" i="4" s="1"/>
  <c r="M166" i="4" s="1"/>
  <c r="A100" i="6"/>
  <c r="O165" i="4" s="1"/>
  <c r="W165" i="4" s="1"/>
  <c r="A41" i="7"/>
  <c r="Z39" i="6"/>
  <c r="Z543" i="6"/>
  <c r="A670" i="6"/>
  <c r="Z477" i="6"/>
  <c r="A604" i="6"/>
  <c r="A226" i="6"/>
  <c r="Z99" i="6"/>
  <c r="A97" i="8"/>
  <c r="A101" i="7"/>
  <c r="Z225" i="6"/>
  <c r="A352" i="6"/>
  <c r="A544" i="6"/>
  <c r="Z417" i="6"/>
  <c r="H511" i="6"/>
  <c r="H638" i="6"/>
  <c r="Z352" i="6" l="1"/>
  <c r="A479" i="6"/>
  <c r="A98" i="8"/>
  <c r="A227" i="6"/>
  <c r="A102" i="7"/>
  <c r="Z100" i="6"/>
  <c r="A353" i="6"/>
  <c r="Z226" i="6"/>
  <c r="A41" i="6"/>
  <c r="E167" i="4" s="1"/>
  <c r="M167" i="4" s="1"/>
  <c r="A101" i="6"/>
  <c r="O166" i="4" s="1"/>
  <c r="W166" i="4" s="1"/>
  <c r="Z40" i="6"/>
  <c r="A38" i="8"/>
  <c r="A42" i="7"/>
  <c r="A167" i="6"/>
  <c r="Z478" i="6"/>
  <c r="A605" i="6"/>
  <c r="A419" i="6"/>
  <c r="Z292" i="6"/>
  <c r="Z604" i="6"/>
  <c r="A731" i="6"/>
  <c r="Z166" i="6"/>
  <c r="A293" i="6"/>
  <c r="Z418" i="6"/>
  <c r="A545" i="6"/>
  <c r="A671" i="6"/>
  <c r="Z544" i="6"/>
  <c r="Z545" i="6" l="1"/>
  <c r="A672" i="6"/>
  <c r="A732" i="6"/>
  <c r="Z605" i="6"/>
  <c r="Z227" i="6"/>
  <c r="A354" i="6"/>
  <c r="A480" i="6"/>
  <c r="Z353" i="6"/>
  <c r="Z293" i="6"/>
  <c r="A420" i="6"/>
  <c r="A294" i="6"/>
  <c r="Z167" i="6"/>
  <c r="A228" i="6"/>
  <c r="A103" i="7"/>
  <c r="Z101" i="6"/>
  <c r="A99" i="8"/>
  <c r="Z479" i="6"/>
  <c r="A606" i="6"/>
  <c r="A546" i="6"/>
  <c r="Z419" i="6"/>
  <c r="A43" i="7"/>
  <c r="Z41" i="6"/>
  <c r="A42" i="6"/>
  <c r="E168" i="4" s="1"/>
  <c r="M168" i="4" s="1"/>
  <c r="A102" i="6"/>
  <c r="O167" i="4" s="1"/>
  <c r="W167" i="4" s="1"/>
  <c r="A39" i="8"/>
  <c r="A168" i="6"/>
  <c r="Z102" i="6" l="1"/>
  <c r="A104" i="7"/>
  <c r="A229" i="6"/>
  <c r="A100" i="8"/>
  <c r="A44" i="7"/>
  <c r="A103" i="6"/>
  <c r="O168" i="4" s="1"/>
  <c r="W168" i="4" s="1"/>
  <c r="A43" i="6"/>
  <c r="E169" i="4" s="1"/>
  <c r="M169" i="4" s="1"/>
  <c r="A169" i="6"/>
  <c r="A40" i="8"/>
  <c r="Z42" i="6"/>
  <c r="Z546" i="6"/>
  <c r="A673" i="6"/>
  <c r="Z294" i="6"/>
  <c r="A421" i="6"/>
  <c r="A607" i="6"/>
  <c r="Z480" i="6"/>
  <c r="Z168" i="6"/>
  <c r="A295" i="6"/>
  <c r="Z606" i="6"/>
  <c r="A733" i="6"/>
  <c r="Z420" i="6"/>
  <c r="A547" i="6"/>
  <c r="Z354" i="6"/>
  <c r="A481" i="6"/>
  <c r="A355" i="6"/>
  <c r="Z228" i="6"/>
  <c r="F52" i="4"/>
  <c r="M52" i="4" s="1"/>
  <c r="Y14" i="7" s="1"/>
  <c r="Z481" i="6" l="1"/>
  <c r="A608" i="6"/>
  <c r="Z169" i="6"/>
  <c r="A296" i="6"/>
  <c r="A734" i="6"/>
  <c r="Z607" i="6"/>
  <c r="A44" i="6"/>
  <c r="E170" i="4" s="1"/>
  <c r="M170" i="4" s="1"/>
  <c r="A170" i="6"/>
  <c r="A104" i="6"/>
  <c r="O169" i="4" s="1"/>
  <c r="W169" i="4" s="1"/>
  <c r="A41" i="8"/>
  <c r="A45" i="7"/>
  <c r="Z43" i="6"/>
  <c r="Z229" i="6"/>
  <c r="A356" i="6"/>
  <c r="Z547" i="6"/>
  <c r="A674" i="6"/>
  <c r="Z295" i="6"/>
  <c r="A422" i="6"/>
  <c r="A548" i="6"/>
  <c r="Z421" i="6"/>
  <c r="A230" i="6"/>
  <c r="Z103" i="6"/>
  <c r="A101" i="8"/>
  <c r="A105" i="7"/>
  <c r="Z355" i="6"/>
  <c r="A482" i="6"/>
  <c r="H52" i="4"/>
  <c r="J52" i="4"/>
  <c r="L52" i="4"/>
  <c r="G52" i="4"/>
  <c r="I52" i="4"/>
  <c r="K52" i="4"/>
  <c r="A297" i="6" l="1"/>
  <c r="Z170" i="6"/>
  <c r="Z296" i="6"/>
  <c r="A423" i="6"/>
  <c r="A675" i="6"/>
  <c r="Z548" i="6"/>
  <c r="A46" i="7"/>
  <c r="A171" i="6"/>
  <c r="Z44" i="6"/>
  <c r="A45" i="6"/>
  <c r="E171" i="4" s="1"/>
  <c r="M171" i="4" s="1"/>
  <c r="A42" i="8"/>
  <c r="A105" i="6"/>
  <c r="O170" i="4" s="1"/>
  <c r="W170" i="4" s="1"/>
  <c r="A609" i="6"/>
  <c r="Z482" i="6"/>
  <c r="Z422" i="6"/>
  <c r="A549" i="6"/>
  <c r="Z356" i="6"/>
  <c r="A483" i="6"/>
  <c r="Z608" i="6"/>
  <c r="A735" i="6"/>
  <c r="A357" i="6"/>
  <c r="Z230" i="6"/>
  <c r="Z104" i="6"/>
  <c r="A231" i="6"/>
  <c r="A102" i="8"/>
  <c r="A106" i="7"/>
  <c r="W14" i="7"/>
  <c r="S14" i="7"/>
  <c r="V14" i="7"/>
  <c r="U14" i="7"/>
  <c r="X14" i="7"/>
  <c r="T14" i="7"/>
  <c r="N14" i="7" l="1"/>
  <c r="E58" i="7"/>
  <c r="I58" i="7"/>
  <c r="M58" i="7"/>
  <c r="Q58" i="7"/>
  <c r="D59" i="7"/>
  <c r="H59" i="7"/>
  <c r="L59" i="7"/>
  <c r="P59" i="7"/>
  <c r="C60" i="7"/>
  <c r="G60" i="7"/>
  <c r="K60" i="7"/>
  <c r="O60" i="7"/>
  <c r="B61" i="7"/>
  <c r="F61" i="7"/>
  <c r="J61" i="7"/>
  <c r="N61" i="7"/>
  <c r="E62" i="7"/>
  <c r="I62" i="7"/>
  <c r="M62" i="7"/>
  <c r="Q62" i="7"/>
  <c r="D63" i="7"/>
  <c r="H63" i="7"/>
  <c r="L63" i="7"/>
  <c r="P63" i="7"/>
  <c r="C64" i="7"/>
  <c r="G64" i="7"/>
  <c r="K64" i="7"/>
  <c r="O64" i="7"/>
  <c r="B65" i="7"/>
  <c r="F65" i="7"/>
  <c r="J65" i="7"/>
  <c r="N65" i="7"/>
  <c r="E66" i="7"/>
  <c r="I66" i="7"/>
  <c r="M66" i="7"/>
  <c r="Q66" i="7"/>
  <c r="D67" i="7"/>
  <c r="H67" i="7"/>
  <c r="L67" i="7"/>
  <c r="P67" i="7"/>
  <c r="C68" i="7"/>
  <c r="C58" i="7"/>
  <c r="H58" i="7"/>
  <c r="N58" i="7"/>
  <c r="B59" i="7"/>
  <c r="G59" i="7"/>
  <c r="M59" i="7"/>
  <c r="F60" i="7"/>
  <c r="L60" i="7"/>
  <c r="Q60" i="7"/>
  <c r="E61" i="7"/>
  <c r="K61" i="7"/>
  <c r="P61" i="7"/>
  <c r="C62" i="7"/>
  <c r="H62" i="7"/>
  <c r="N62" i="7"/>
  <c r="B63" i="7"/>
  <c r="G63" i="7"/>
  <c r="M63" i="7"/>
  <c r="F64" i="7"/>
  <c r="L64" i="7"/>
  <c r="Q64" i="7"/>
  <c r="E65" i="7"/>
  <c r="K65" i="7"/>
  <c r="P65" i="7"/>
  <c r="C66" i="7"/>
  <c r="H66" i="7"/>
  <c r="N66" i="7"/>
  <c r="B67" i="7"/>
  <c r="G67" i="7"/>
  <c r="M67" i="7"/>
  <c r="F68" i="7"/>
  <c r="J68" i="7"/>
  <c r="N68" i="7"/>
  <c r="E69" i="7"/>
  <c r="I69" i="7"/>
  <c r="M69" i="7"/>
  <c r="Q69" i="7"/>
  <c r="D70" i="7"/>
  <c r="H70" i="7"/>
  <c r="L70" i="7"/>
  <c r="P70" i="7"/>
  <c r="D58" i="7"/>
  <c r="J58" i="7"/>
  <c r="O58" i="7"/>
  <c r="C59" i="7"/>
  <c r="I59" i="7"/>
  <c r="N59" i="7"/>
  <c r="B60" i="7"/>
  <c r="H60" i="7"/>
  <c r="M60" i="7"/>
  <c r="G61" i="7"/>
  <c r="L61" i="7"/>
  <c r="Q61" i="7"/>
  <c r="D62" i="7"/>
  <c r="J62" i="7"/>
  <c r="O62" i="7"/>
  <c r="C63" i="7"/>
  <c r="I63" i="7"/>
  <c r="N63" i="7"/>
  <c r="B64" i="7"/>
  <c r="H64" i="7"/>
  <c r="M64" i="7"/>
  <c r="G65" i="7"/>
  <c r="L65" i="7"/>
  <c r="Q65" i="7"/>
  <c r="D66" i="7"/>
  <c r="J66" i="7"/>
  <c r="O66" i="7"/>
  <c r="C67" i="7"/>
  <c r="I67" i="7"/>
  <c r="N67" i="7"/>
  <c r="B68" i="7"/>
  <c r="G68" i="7"/>
  <c r="K68" i="7"/>
  <c r="O68" i="7"/>
  <c r="B69" i="7"/>
  <c r="F69" i="7"/>
  <c r="J69" i="7"/>
  <c r="N69" i="7"/>
  <c r="E70" i="7"/>
  <c r="I70" i="7"/>
  <c r="M70" i="7"/>
  <c r="Q70" i="7"/>
  <c r="F58" i="7"/>
  <c r="K58" i="7"/>
  <c r="P58" i="7"/>
  <c r="E59" i="7"/>
  <c r="J59" i="7"/>
  <c r="O59" i="7"/>
  <c r="D60" i="7"/>
  <c r="I60" i="7"/>
  <c r="N60" i="7"/>
  <c r="C61" i="7"/>
  <c r="H61" i="7"/>
  <c r="H122" i="7" s="1"/>
  <c r="M61" i="7"/>
  <c r="F62" i="7"/>
  <c r="K62" i="7"/>
  <c r="P62" i="7"/>
  <c r="E63" i="7"/>
  <c r="J63" i="7"/>
  <c r="O63" i="7"/>
  <c r="D64" i="7"/>
  <c r="I64" i="7"/>
  <c r="N64" i="7"/>
  <c r="C65" i="7"/>
  <c r="H65" i="7"/>
  <c r="M65" i="7"/>
  <c r="F66" i="7"/>
  <c r="K66" i="7"/>
  <c r="P66" i="7"/>
  <c r="E67" i="7"/>
  <c r="J67" i="7"/>
  <c r="O67" i="7"/>
  <c r="D68" i="7"/>
  <c r="H68" i="7"/>
  <c r="L68" i="7"/>
  <c r="P68" i="7"/>
  <c r="C69" i="7"/>
  <c r="G69" i="7"/>
  <c r="K69" i="7"/>
  <c r="O69" i="7"/>
  <c r="B70" i="7"/>
  <c r="F70" i="7"/>
  <c r="J70" i="7"/>
  <c r="N70" i="7"/>
  <c r="B58" i="7"/>
  <c r="G58" i="7"/>
  <c r="G119" i="7" s="1"/>
  <c r="L58" i="7"/>
  <c r="F59" i="7"/>
  <c r="K59" i="7"/>
  <c r="Q59" i="7"/>
  <c r="E60" i="7"/>
  <c r="J60" i="7"/>
  <c r="P60" i="7"/>
  <c r="D61" i="7"/>
  <c r="I61" i="7"/>
  <c r="O61" i="7"/>
  <c r="O122" i="7" s="1"/>
  <c r="B62" i="7"/>
  <c r="G62" i="7"/>
  <c r="G123" i="7" s="1"/>
  <c r="L62" i="7"/>
  <c r="F63" i="7"/>
  <c r="K63" i="7"/>
  <c r="K124" i="7" s="1"/>
  <c r="Q63" i="7"/>
  <c r="Q124" i="7" s="1"/>
  <c r="E64" i="7"/>
  <c r="J64" i="7"/>
  <c r="P64" i="7"/>
  <c r="D65" i="7"/>
  <c r="I65" i="7"/>
  <c r="O65" i="7"/>
  <c r="B66" i="7"/>
  <c r="G66" i="7"/>
  <c r="G127" i="7" s="1"/>
  <c r="L66" i="7"/>
  <c r="F67" i="7"/>
  <c r="K67" i="7"/>
  <c r="Q67" i="7"/>
  <c r="E68" i="7"/>
  <c r="I68" i="7"/>
  <c r="M68" i="7"/>
  <c r="Q68" i="7"/>
  <c r="D69" i="7"/>
  <c r="H69" i="7"/>
  <c r="L69" i="7"/>
  <c r="P69" i="7"/>
  <c r="C70" i="7"/>
  <c r="G70" i="7"/>
  <c r="K70" i="7"/>
  <c r="O70" i="7"/>
  <c r="Z231" i="6"/>
  <c r="A358" i="6"/>
  <c r="Z549" i="6"/>
  <c r="A676" i="6"/>
  <c r="A107" i="7"/>
  <c r="A103" i="8"/>
  <c r="A232" i="6"/>
  <c r="Z105" i="6"/>
  <c r="Z171" i="6"/>
  <c r="A298" i="6"/>
  <c r="A550" i="6"/>
  <c r="Z423" i="6"/>
  <c r="Z483" i="6"/>
  <c r="A610" i="6"/>
  <c r="A47" i="7"/>
  <c r="A46" i="6"/>
  <c r="E172" i="4" s="1"/>
  <c r="M172" i="4" s="1"/>
  <c r="Z45" i="6"/>
  <c r="A106" i="6"/>
  <c r="O171" i="4" s="1"/>
  <c r="W171" i="4" s="1"/>
  <c r="A43" i="8"/>
  <c r="A172" i="6"/>
  <c r="A484" i="6"/>
  <c r="Z357" i="6"/>
  <c r="A736" i="6"/>
  <c r="Z609" i="6"/>
  <c r="Z297" i="6"/>
  <c r="A424" i="6"/>
  <c r="N12" i="7"/>
  <c r="N13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118" i="7" s="1"/>
  <c r="N11" i="7"/>
  <c r="O41" i="7"/>
  <c r="O53" i="7"/>
  <c r="O57" i="7"/>
  <c r="O118" i="7" s="1"/>
  <c r="N40" i="7"/>
  <c r="P41" i="7"/>
  <c r="N43" i="7"/>
  <c r="O44" i="7"/>
  <c r="P45" i="7"/>
  <c r="N47" i="7"/>
  <c r="O48" i="7"/>
  <c r="P49" i="7"/>
  <c r="N51" i="7"/>
  <c r="O52" i="7"/>
  <c r="P53" i="7"/>
  <c r="N55" i="7"/>
  <c r="O56" i="7"/>
  <c r="P57" i="7"/>
  <c r="P40" i="7"/>
  <c r="N42" i="7"/>
  <c r="O43" i="7"/>
  <c r="P44" i="7"/>
  <c r="N46" i="7"/>
  <c r="O47" i="7"/>
  <c r="P48" i="7"/>
  <c r="N50" i="7"/>
  <c r="O51" i="7"/>
  <c r="P52" i="7"/>
  <c r="N54" i="7"/>
  <c r="O55" i="7"/>
  <c r="P56" i="7"/>
  <c r="Q11" i="7"/>
  <c r="N41" i="7"/>
  <c r="O42" i="7"/>
  <c r="P43" i="7"/>
  <c r="N45" i="7"/>
  <c r="O46" i="7"/>
  <c r="P47" i="7"/>
  <c r="N49" i="7"/>
  <c r="O50" i="7"/>
  <c r="P51" i="7"/>
  <c r="N53" i="7"/>
  <c r="O54" i="7"/>
  <c r="P55" i="7"/>
  <c r="N57" i="7"/>
  <c r="N118" i="7" s="1"/>
  <c r="P11" i="7"/>
  <c r="N39" i="7"/>
  <c r="P42" i="7"/>
  <c r="N44" i="7"/>
  <c r="O45" i="7"/>
  <c r="P46" i="7"/>
  <c r="N48" i="7"/>
  <c r="O49" i="7"/>
  <c r="P50" i="7"/>
  <c r="N52" i="7"/>
  <c r="P54" i="7"/>
  <c r="N56" i="7"/>
  <c r="N117" i="7" s="1"/>
  <c r="O11" i="7"/>
  <c r="O28" i="4"/>
  <c r="N28" i="4"/>
  <c r="M28" i="4"/>
  <c r="P5" i="6"/>
  <c r="AG511" i="6"/>
  <c r="AG257" i="6"/>
  <c r="T5" i="6"/>
  <c r="T4" i="6"/>
  <c r="P4" i="6"/>
  <c r="F21" i="5"/>
  <c r="I33" i="5"/>
  <c r="L26" i="5"/>
  <c r="I14" i="5"/>
  <c r="H640" i="6"/>
  <c r="X494" i="6"/>
  <c r="W494" i="6"/>
  <c r="V494" i="6"/>
  <c r="U494" i="6"/>
  <c r="T494" i="6"/>
  <c r="S494" i="6"/>
  <c r="R494" i="6"/>
  <c r="P494" i="6"/>
  <c r="O494" i="6"/>
  <c r="N494" i="6"/>
  <c r="M494" i="6"/>
  <c r="L494" i="6"/>
  <c r="K494" i="6"/>
  <c r="J494" i="6"/>
  <c r="H494" i="6"/>
  <c r="G494" i="6"/>
  <c r="F494" i="6"/>
  <c r="E494" i="6"/>
  <c r="D494" i="6"/>
  <c r="C494" i="6"/>
  <c r="B494" i="6"/>
  <c r="X493" i="6"/>
  <c r="W493" i="6"/>
  <c r="V493" i="6"/>
  <c r="U493" i="6"/>
  <c r="T493" i="6"/>
  <c r="S493" i="6"/>
  <c r="R493" i="6"/>
  <c r="P493" i="6"/>
  <c r="O493" i="6"/>
  <c r="N493" i="6"/>
  <c r="M493" i="6"/>
  <c r="L493" i="6"/>
  <c r="K493" i="6"/>
  <c r="J493" i="6"/>
  <c r="H493" i="6"/>
  <c r="G493" i="6"/>
  <c r="F493" i="6"/>
  <c r="E493" i="6"/>
  <c r="D493" i="6"/>
  <c r="C493" i="6"/>
  <c r="B493" i="6"/>
  <c r="X492" i="6"/>
  <c r="W492" i="6"/>
  <c r="V492" i="6"/>
  <c r="U492" i="6"/>
  <c r="T492" i="6"/>
  <c r="S492" i="6"/>
  <c r="R492" i="6"/>
  <c r="P492" i="6"/>
  <c r="O492" i="6"/>
  <c r="N492" i="6"/>
  <c r="M492" i="6"/>
  <c r="L492" i="6"/>
  <c r="K492" i="6"/>
  <c r="J492" i="6"/>
  <c r="H492" i="6"/>
  <c r="G492" i="6"/>
  <c r="F492" i="6"/>
  <c r="E492" i="6"/>
  <c r="D492" i="6"/>
  <c r="C492" i="6"/>
  <c r="B492" i="6"/>
  <c r="X491" i="6"/>
  <c r="W491" i="6"/>
  <c r="V491" i="6"/>
  <c r="U491" i="6"/>
  <c r="T491" i="6"/>
  <c r="S491" i="6"/>
  <c r="R491" i="6"/>
  <c r="P491" i="6"/>
  <c r="O491" i="6"/>
  <c r="N491" i="6"/>
  <c r="M491" i="6"/>
  <c r="L491" i="6"/>
  <c r="K491" i="6"/>
  <c r="J491" i="6"/>
  <c r="H491" i="6"/>
  <c r="G491" i="6"/>
  <c r="F491" i="6"/>
  <c r="E491" i="6"/>
  <c r="D491" i="6"/>
  <c r="C491" i="6"/>
  <c r="B491" i="6"/>
  <c r="X490" i="6"/>
  <c r="W490" i="6"/>
  <c r="V490" i="6"/>
  <c r="U490" i="6"/>
  <c r="T490" i="6"/>
  <c r="S490" i="6"/>
  <c r="R490" i="6"/>
  <c r="P490" i="6"/>
  <c r="O490" i="6"/>
  <c r="N490" i="6"/>
  <c r="M490" i="6"/>
  <c r="L490" i="6"/>
  <c r="K490" i="6"/>
  <c r="J490" i="6"/>
  <c r="H490" i="6"/>
  <c r="G490" i="6"/>
  <c r="F490" i="6"/>
  <c r="E490" i="6"/>
  <c r="D490" i="6"/>
  <c r="C490" i="6"/>
  <c r="B490" i="6"/>
  <c r="X489" i="6"/>
  <c r="W489" i="6"/>
  <c r="V489" i="6"/>
  <c r="U489" i="6"/>
  <c r="T489" i="6"/>
  <c r="S489" i="6"/>
  <c r="R489" i="6"/>
  <c r="P489" i="6"/>
  <c r="O489" i="6"/>
  <c r="N489" i="6"/>
  <c r="M489" i="6"/>
  <c r="L489" i="6"/>
  <c r="K489" i="6"/>
  <c r="J489" i="6"/>
  <c r="H489" i="6"/>
  <c r="G489" i="6"/>
  <c r="F489" i="6"/>
  <c r="E489" i="6"/>
  <c r="D489" i="6"/>
  <c r="C489" i="6"/>
  <c r="B489" i="6"/>
  <c r="X488" i="6"/>
  <c r="W488" i="6"/>
  <c r="V488" i="6"/>
  <c r="U488" i="6"/>
  <c r="T488" i="6"/>
  <c r="S488" i="6"/>
  <c r="R488" i="6"/>
  <c r="P488" i="6"/>
  <c r="O488" i="6"/>
  <c r="N488" i="6"/>
  <c r="M488" i="6"/>
  <c r="L488" i="6"/>
  <c r="K488" i="6"/>
  <c r="J488" i="6"/>
  <c r="H488" i="6"/>
  <c r="G488" i="6"/>
  <c r="F488" i="6"/>
  <c r="E488" i="6"/>
  <c r="D488" i="6"/>
  <c r="C488" i="6"/>
  <c r="B488" i="6"/>
  <c r="X487" i="6"/>
  <c r="W487" i="6"/>
  <c r="V487" i="6"/>
  <c r="U487" i="6"/>
  <c r="T487" i="6"/>
  <c r="S487" i="6"/>
  <c r="R487" i="6"/>
  <c r="P487" i="6"/>
  <c r="O487" i="6"/>
  <c r="N487" i="6"/>
  <c r="M487" i="6"/>
  <c r="L487" i="6"/>
  <c r="K487" i="6"/>
  <c r="J487" i="6"/>
  <c r="H487" i="6"/>
  <c r="G487" i="6"/>
  <c r="F487" i="6"/>
  <c r="E487" i="6"/>
  <c r="D487" i="6"/>
  <c r="C487" i="6"/>
  <c r="B487" i="6"/>
  <c r="X486" i="6"/>
  <c r="W486" i="6"/>
  <c r="V486" i="6"/>
  <c r="U486" i="6"/>
  <c r="T486" i="6"/>
  <c r="S486" i="6"/>
  <c r="R486" i="6"/>
  <c r="P486" i="6"/>
  <c r="O486" i="6"/>
  <c r="N486" i="6"/>
  <c r="M486" i="6"/>
  <c r="L486" i="6"/>
  <c r="K486" i="6"/>
  <c r="J486" i="6"/>
  <c r="H486" i="6"/>
  <c r="G486" i="6"/>
  <c r="F486" i="6"/>
  <c r="E486" i="6"/>
  <c r="D486" i="6"/>
  <c r="C486" i="6"/>
  <c r="B486" i="6"/>
  <c r="X485" i="6"/>
  <c r="W485" i="6"/>
  <c r="V485" i="6"/>
  <c r="U485" i="6"/>
  <c r="T485" i="6"/>
  <c r="S485" i="6"/>
  <c r="R485" i="6"/>
  <c r="P485" i="6"/>
  <c r="O485" i="6"/>
  <c r="N485" i="6"/>
  <c r="M485" i="6"/>
  <c r="L485" i="6"/>
  <c r="K485" i="6"/>
  <c r="J485" i="6"/>
  <c r="H485" i="6"/>
  <c r="G485" i="6"/>
  <c r="F485" i="6"/>
  <c r="E485" i="6"/>
  <c r="D485" i="6"/>
  <c r="C485" i="6"/>
  <c r="B485" i="6"/>
  <c r="X484" i="6"/>
  <c r="W484" i="6"/>
  <c r="V484" i="6"/>
  <c r="U484" i="6"/>
  <c r="T484" i="6"/>
  <c r="S484" i="6"/>
  <c r="R484" i="6"/>
  <c r="P484" i="6"/>
  <c r="O484" i="6"/>
  <c r="N484" i="6"/>
  <c r="M484" i="6"/>
  <c r="L484" i="6"/>
  <c r="K484" i="6"/>
  <c r="J484" i="6"/>
  <c r="H484" i="6"/>
  <c r="G484" i="6"/>
  <c r="F484" i="6"/>
  <c r="E484" i="6"/>
  <c r="D484" i="6"/>
  <c r="C484" i="6"/>
  <c r="B484" i="6"/>
  <c r="X483" i="6"/>
  <c r="W483" i="6"/>
  <c r="V483" i="6"/>
  <c r="U483" i="6"/>
  <c r="T483" i="6"/>
  <c r="S483" i="6"/>
  <c r="R483" i="6"/>
  <c r="P483" i="6"/>
  <c r="O483" i="6"/>
  <c r="N483" i="6"/>
  <c r="M483" i="6"/>
  <c r="L483" i="6"/>
  <c r="K483" i="6"/>
  <c r="J483" i="6"/>
  <c r="H483" i="6"/>
  <c r="G483" i="6"/>
  <c r="F483" i="6"/>
  <c r="E483" i="6"/>
  <c r="D483" i="6"/>
  <c r="C483" i="6"/>
  <c r="B483" i="6"/>
  <c r="X482" i="6"/>
  <c r="W482" i="6"/>
  <c r="V482" i="6"/>
  <c r="U482" i="6"/>
  <c r="T482" i="6"/>
  <c r="S482" i="6"/>
  <c r="R482" i="6"/>
  <c r="P482" i="6"/>
  <c r="O482" i="6"/>
  <c r="N482" i="6"/>
  <c r="M482" i="6"/>
  <c r="L482" i="6"/>
  <c r="K482" i="6"/>
  <c r="J482" i="6"/>
  <c r="H482" i="6"/>
  <c r="G482" i="6"/>
  <c r="F482" i="6"/>
  <c r="E482" i="6"/>
  <c r="D482" i="6"/>
  <c r="C482" i="6"/>
  <c r="B482" i="6"/>
  <c r="X481" i="6"/>
  <c r="W481" i="6"/>
  <c r="V481" i="6"/>
  <c r="U481" i="6"/>
  <c r="T481" i="6"/>
  <c r="S481" i="6"/>
  <c r="R481" i="6"/>
  <c r="P481" i="6"/>
  <c r="O481" i="6"/>
  <c r="N481" i="6"/>
  <c r="M481" i="6"/>
  <c r="L481" i="6"/>
  <c r="K481" i="6"/>
  <c r="J481" i="6"/>
  <c r="H481" i="6"/>
  <c r="G481" i="6"/>
  <c r="F481" i="6"/>
  <c r="E481" i="6"/>
  <c r="D481" i="6"/>
  <c r="C481" i="6"/>
  <c r="B481" i="6"/>
  <c r="X480" i="6"/>
  <c r="W480" i="6"/>
  <c r="V480" i="6"/>
  <c r="U480" i="6"/>
  <c r="T480" i="6"/>
  <c r="S480" i="6"/>
  <c r="R480" i="6"/>
  <c r="P480" i="6"/>
  <c r="O480" i="6"/>
  <c r="N480" i="6"/>
  <c r="M480" i="6"/>
  <c r="L480" i="6"/>
  <c r="K480" i="6"/>
  <c r="J480" i="6"/>
  <c r="H480" i="6"/>
  <c r="G480" i="6"/>
  <c r="F480" i="6"/>
  <c r="E480" i="6"/>
  <c r="D480" i="6"/>
  <c r="C480" i="6"/>
  <c r="B480" i="6"/>
  <c r="X479" i="6"/>
  <c r="W479" i="6"/>
  <c r="V479" i="6"/>
  <c r="U479" i="6"/>
  <c r="T479" i="6"/>
  <c r="S479" i="6"/>
  <c r="R479" i="6"/>
  <c r="P479" i="6"/>
  <c r="O479" i="6"/>
  <c r="N479" i="6"/>
  <c r="M479" i="6"/>
  <c r="L479" i="6"/>
  <c r="K479" i="6"/>
  <c r="J479" i="6"/>
  <c r="H479" i="6"/>
  <c r="G479" i="6"/>
  <c r="F479" i="6"/>
  <c r="E479" i="6"/>
  <c r="D479" i="6"/>
  <c r="C479" i="6"/>
  <c r="B479" i="6"/>
  <c r="X478" i="6"/>
  <c r="W478" i="6"/>
  <c r="V478" i="6"/>
  <c r="U478" i="6"/>
  <c r="T478" i="6"/>
  <c r="S478" i="6"/>
  <c r="R478" i="6"/>
  <c r="P478" i="6"/>
  <c r="O478" i="6"/>
  <c r="N478" i="6"/>
  <c r="M478" i="6"/>
  <c r="L478" i="6"/>
  <c r="K478" i="6"/>
  <c r="J478" i="6"/>
  <c r="H478" i="6"/>
  <c r="G478" i="6"/>
  <c r="F478" i="6"/>
  <c r="E478" i="6"/>
  <c r="D478" i="6"/>
  <c r="C478" i="6"/>
  <c r="B478" i="6"/>
  <c r="X477" i="6"/>
  <c r="W477" i="6"/>
  <c r="V477" i="6"/>
  <c r="U477" i="6"/>
  <c r="T477" i="6"/>
  <c r="S477" i="6"/>
  <c r="R477" i="6"/>
  <c r="P477" i="6"/>
  <c r="O477" i="6"/>
  <c r="N477" i="6"/>
  <c r="M477" i="6"/>
  <c r="L477" i="6"/>
  <c r="K477" i="6"/>
  <c r="J477" i="6"/>
  <c r="H477" i="6"/>
  <c r="G477" i="6"/>
  <c r="F477" i="6"/>
  <c r="E477" i="6"/>
  <c r="D477" i="6"/>
  <c r="C477" i="6"/>
  <c r="B477" i="6"/>
  <c r="X476" i="6"/>
  <c r="W476" i="6"/>
  <c r="V476" i="6"/>
  <c r="U476" i="6"/>
  <c r="T476" i="6"/>
  <c r="S476" i="6"/>
  <c r="R476" i="6"/>
  <c r="P476" i="6"/>
  <c r="O476" i="6"/>
  <c r="N476" i="6"/>
  <c r="M476" i="6"/>
  <c r="L476" i="6"/>
  <c r="K476" i="6"/>
  <c r="J476" i="6"/>
  <c r="H476" i="6"/>
  <c r="G476" i="6"/>
  <c r="F476" i="6"/>
  <c r="E476" i="6"/>
  <c r="D476" i="6"/>
  <c r="C476" i="6"/>
  <c r="B476" i="6"/>
  <c r="X475" i="6"/>
  <c r="W475" i="6"/>
  <c r="V475" i="6"/>
  <c r="U475" i="6"/>
  <c r="T475" i="6"/>
  <c r="S475" i="6"/>
  <c r="R475" i="6"/>
  <c r="P475" i="6"/>
  <c r="O475" i="6"/>
  <c r="N475" i="6"/>
  <c r="M475" i="6"/>
  <c r="L475" i="6"/>
  <c r="K475" i="6"/>
  <c r="J475" i="6"/>
  <c r="H475" i="6"/>
  <c r="G475" i="6"/>
  <c r="F475" i="6"/>
  <c r="E475" i="6"/>
  <c r="D475" i="6"/>
  <c r="C475" i="6"/>
  <c r="B475" i="6"/>
  <c r="X474" i="6"/>
  <c r="W474" i="6"/>
  <c r="V474" i="6"/>
  <c r="U474" i="6"/>
  <c r="T474" i="6"/>
  <c r="S474" i="6"/>
  <c r="R474" i="6"/>
  <c r="P474" i="6"/>
  <c r="O474" i="6"/>
  <c r="N474" i="6"/>
  <c r="M474" i="6"/>
  <c r="L474" i="6"/>
  <c r="K474" i="6"/>
  <c r="J474" i="6"/>
  <c r="H474" i="6"/>
  <c r="G474" i="6"/>
  <c r="F474" i="6"/>
  <c r="E474" i="6"/>
  <c r="D474" i="6"/>
  <c r="C474" i="6"/>
  <c r="B474" i="6"/>
  <c r="X473" i="6"/>
  <c r="W473" i="6"/>
  <c r="V473" i="6"/>
  <c r="U473" i="6"/>
  <c r="T473" i="6"/>
  <c r="S473" i="6"/>
  <c r="R473" i="6"/>
  <c r="P473" i="6"/>
  <c r="O473" i="6"/>
  <c r="N473" i="6"/>
  <c r="M473" i="6"/>
  <c r="L473" i="6"/>
  <c r="K473" i="6"/>
  <c r="J473" i="6"/>
  <c r="H473" i="6"/>
  <c r="G473" i="6"/>
  <c r="F473" i="6"/>
  <c r="E473" i="6"/>
  <c r="D473" i="6"/>
  <c r="C473" i="6"/>
  <c r="B473" i="6"/>
  <c r="X472" i="6"/>
  <c r="W472" i="6"/>
  <c r="V472" i="6"/>
  <c r="U472" i="6"/>
  <c r="T472" i="6"/>
  <c r="S472" i="6"/>
  <c r="R472" i="6"/>
  <c r="P472" i="6"/>
  <c r="O472" i="6"/>
  <c r="N472" i="6"/>
  <c r="M472" i="6"/>
  <c r="L472" i="6"/>
  <c r="K472" i="6"/>
  <c r="J472" i="6"/>
  <c r="H472" i="6"/>
  <c r="G472" i="6"/>
  <c r="F472" i="6"/>
  <c r="E472" i="6"/>
  <c r="D472" i="6"/>
  <c r="C472" i="6"/>
  <c r="B472" i="6"/>
  <c r="X471" i="6"/>
  <c r="W471" i="6"/>
  <c r="V471" i="6"/>
  <c r="U471" i="6"/>
  <c r="T471" i="6"/>
  <c r="S471" i="6"/>
  <c r="R471" i="6"/>
  <c r="P471" i="6"/>
  <c r="O471" i="6"/>
  <c r="N471" i="6"/>
  <c r="M471" i="6"/>
  <c r="L471" i="6"/>
  <c r="K471" i="6"/>
  <c r="J471" i="6"/>
  <c r="H471" i="6"/>
  <c r="G471" i="6"/>
  <c r="F471" i="6"/>
  <c r="E471" i="6"/>
  <c r="D471" i="6"/>
  <c r="C471" i="6"/>
  <c r="B471" i="6"/>
  <c r="X470" i="6"/>
  <c r="W470" i="6"/>
  <c r="V470" i="6"/>
  <c r="U470" i="6"/>
  <c r="T470" i="6"/>
  <c r="S470" i="6"/>
  <c r="R470" i="6"/>
  <c r="P470" i="6"/>
  <c r="O470" i="6"/>
  <c r="N470" i="6"/>
  <c r="M470" i="6"/>
  <c r="L470" i="6"/>
  <c r="K470" i="6"/>
  <c r="J470" i="6"/>
  <c r="H470" i="6"/>
  <c r="G470" i="6"/>
  <c r="F470" i="6"/>
  <c r="E470" i="6"/>
  <c r="D470" i="6"/>
  <c r="C470" i="6"/>
  <c r="B470" i="6"/>
  <c r="X469" i="6"/>
  <c r="W469" i="6"/>
  <c r="V469" i="6"/>
  <c r="U469" i="6"/>
  <c r="T469" i="6"/>
  <c r="S469" i="6"/>
  <c r="R469" i="6"/>
  <c r="P469" i="6"/>
  <c r="O469" i="6"/>
  <c r="N469" i="6"/>
  <c r="M469" i="6"/>
  <c r="L469" i="6"/>
  <c r="K469" i="6"/>
  <c r="J469" i="6"/>
  <c r="H469" i="6"/>
  <c r="G469" i="6"/>
  <c r="F469" i="6"/>
  <c r="E469" i="6"/>
  <c r="D469" i="6"/>
  <c r="C469" i="6"/>
  <c r="B469" i="6"/>
  <c r="X468" i="6"/>
  <c r="W468" i="6"/>
  <c r="V468" i="6"/>
  <c r="U468" i="6"/>
  <c r="T468" i="6"/>
  <c r="S468" i="6"/>
  <c r="R468" i="6"/>
  <c r="P468" i="6"/>
  <c r="O468" i="6"/>
  <c r="N468" i="6"/>
  <c r="M468" i="6"/>
  <c r="L468" i="6"/>
  <c r="K468" i="6"/>
  <c r="J468" i="6"/>
  <c r="H468" i="6"/>
  <c r="G468" i="6"/>
  <c r="F468" i="6"/>
  <c r="E468" i="6"/>
  <c r="D468" i="6"/>
  <c r="C468" i="6"/>
  <c r="B468" i="6"/>
  <c r="X467" i="6"/>
  <c r="W467" i="6"/>
  <c r="V467" i="6"/>
  <c r="U467" i="6"/>
  <c r="T467" i="6"/>
  <c r="S467" i="6"/>
  <c r="R467" i="6"/>
  <c r="P467" i="6"/>
  <c r="O467" i="6"/>
  <c r="N467" i="6"/>
  <c r="M467" i="6"/>
  <c r="L467" i="6"/>
  <c r="K467" i="6"/>
  <c r="J467" i="6"/>
  <c r="H467" i="6"/>
  <c r="G467" i="6"/>
  <c r="F467" i="6"/>
  <c r="E467" i="6"/>
  <c r="D467" i="6"/>
  <c r="C467" i="6"/>
  <c r="B467" i="6"/>
  <c r="X466" i="6"/>
  <c r="W466" i="6"/>
  <c r="V466" i="6"/>
  <c r="U466" i="6"/>
  <c r="T466" i="6"/>
  <c r="S466" i="6"/>
  <c r="R466" i="6"/>
  <c r="P466" i="6"/>
  <c r="O466" i="6"/>
  <c r="N466" i="6"/>
  <c r="M466" i="6"/>
  <c r="L466" i="6"/>
  <c r="K466" i="6"/>
  <c r="J466" i="6"/>
  <c r="H466" i="6"/>
  <c r="G466" i="6"/>
  <c r="F466" i="6"/>
  <c r="E466" i="6"/>
  <c r="D466" i="6"/>
  <c r="C466" i="6"/>
  <c r="B466" i="6"/>
  <c r="X465" i="6"/>
  <c r="W465" i="6"/>
  <c r="V465" i="6"/>
  <c r="U465" i="6"/>
  <c r="T465" i="6"/>
  <c r="S465" i="6"/>
  <c r="R465" i="6"/>
  <c r="P465" i="6"/>
  <c r="O465" i="6"/>
  <c r="N465" i="6"/>
  <c r="M465" i="6"/>
  <c r="L465" i="6"/>
  <c r="K465" i="6"/>
  <c r="J465" i="6"/>
  <c r="H465" i="6"/>
  <c r="G465" i="6"/>
  <c r="F465" i="6"/>
  <c r="E465" i="6"/>
  <c r="D465" i="6"/>
  <c r="C465" i="6"/>
  <c r="B465" i="6"/>
  <c r="X464" i="6"/>
  <c r="W464" i="6"/>
  <c r="V464" i="6"/>
  <c r="U464" i="6"/>
  <c r="T464" i="6"/>
  <c r="S464" i="6"/>
  <c r="R464" i="6"/>
  <c r="P464" i="6"/>
  <c r="O464" i="6"/>
  <c r="N464" i="6"/>
  <c r="M464" i="6"/>
  <c r="L464" i="6"/>
  <c r="K464" i="6"/>
  <c r="J464" i="6"/>
  <c r="H464" i="6"/>
  <c r="G464" i="6"/>
  <c r="F464" i="6"/>
  <c r="E464" i="6"/>
  <c r="D464" i="6"/>
  <c r="C464" i="6"/>
  <c r="B464" i="6"/>
  <c r="X463" i="6"/>
  <c r="W463" i="6"/>
  <c r="V463" i="6"/>
  <c r="U463" i="6"/>
  <c r="T463" i="6"/>
  <c r="S463" i="6"/>
  <c r="R463" i="6"/>
  <c r="P463" i="6"/>
  <c r="O463" i="6"/>
  <c r="N463" i="6"/>
  <c r="M463" i="6"/>
  <c r="L463" i="6"/>
  <c r="K463" i="6"/>
  <c r="J463" i="6"/>
  <c r="H463" i="6"/>
  <c r="G463" i="6"/>
  <c r="F463" i="6"/>
  <c r="E463" i="6"/>
  <c r="D463" i="6"/>
  <c r="C463" i="6"/>
  <c r="B463" i="6"/>
  <c r="X462" i="6"/>
  <c r="W462" i="6"/>
  <c r="V462" i="6"/>
  <c r="U462" i="6"/>
  <c r="T462" i="6"/>
  <c r="S462" i="6"/>
  <c r="R462" i="6"/>
  <c r="P462" i="6"/>
  <c r="O462" i="6"/>
  <c r="N462" i="6"/>
  <c r="M462" i="6"/>
  <c r="L462" i="6"/>
  <c r="K462" i="6"/>
  <c r="J462" i="6"/>
  <c r="H462" i="6"/>
  <c r="G462" i="6"/>
  <c r="F462" i="6"/>
  <c r="E462" i="6"/>
  <c r="D462" i="6"/>
  <c r="C462" i="6"/>
  <c r="B462" i="6"/>
  <c r="X461" i="6"/>
  <c r="W461" i="6"/>
  <c r="V461" i="6"/>
  <c r="U461" i="6"/>
  <c r="T461" i="6"/>
  <c r="S461" i="6"/>
  <c r="R461" i="6"/>
  <c r="P461" i="6"/>
  <c r="O461" i="6"/>
  <c r="N461" i="6"/>
  <c r="M461" i="6"/>
  <c r="L461" i="6"/>
  <c r="K461" i="6"/>
  <c r="J461" i="6"/>
  <c r="H461" i="6"/>
  <c r="G461" i="6"/>
  <c r="F461" i="6"/>
  <c r="E461" i="6"/>
  <c r="D461" i="6"/>
  <c r="C461" i="6"/>
  <c r="B461" i="6"/>
  <c r="X460" i="6"/>
  <c r="W460" i="6"/>
  <c r="V460" i="6"/>
  <c r="U460" i="6"/>
  <c r="T460" i="6"/>
  <c r="S460" i="6"/>
  <c r="R460" i="6"/>
  <c r="P460" i="6"/>
  <c r="O460" i="6"/>
  <c r="N460" i="6"/>
  <c r="M460" i="6"/>
  <c r="L460" i="6"/>
  <c r="K460" i="6"/>
  <c r="J460" i="6"/>
  <c r="H460" i="6"/>
  <c r="G460" i="6"/>
  <c r="F460" i="6"/>
  <c r="E460" i="6"/>
  <c r="D460" i="6"/>
  <c r="C460" i="6"/>
  <c r="B460" i="6"/>
  <c r="X459" i="6"/>
  <c r="W459" i="6"/>
  <c r="V459" i="6"/>
  <c r="U459" i="6"/>
  <c r="T459" i="6"/>
  <c r="S459" i="6"/>
  <c r="R459" i="6"/>
  <c r="P459" i="6"/>
  <c r="O459" i="6"/>
  <c r="N459" i="6"/>
  <c r="M459" i="6"/>
  <c r="L459" i="6"/>
  <c r="K459" i="6"/>
  <c r="J459" i="6"/>
  <c r="H459" i="6"/>
  <c r="G459" i="6"/>
  <c r="F459" i="6"/>
  <c r="E459" i="6"/>
  <c r="D459" i="6"/>
  <c r="C459" i="6"/>
  <c r="B459" i="6"/>
  <c r="X458" i="6"/>
  <c r="W458" i="6"/>
  <c r="V458" i="6"/>
  <c r="U458" i="6"/>
  <c r="T458" i="6"/>
  <c r="S458" i="6"/>
  <c r="R458" i="6"/>
  <c r="P458" i="6"/>
  <c r="O458" i="6"/>
  <c r="N458" i="6"/>
  <c r="M458" i="6"/>
  <c r="L458" i="6"/>
  <c r="K458" i="6"/>
  <c r="J458" i="6"/>
  <c r="H458" i="6"/>
  <c r="G458" i="6"/>
  <c r="F458" i="6"/>
  <c r="E458" i="6"/>
  <c r="D458" i="6"/>
  <c r="C458" i="6"/>
  <c r="B458" i="6"/>
  <c r="X457" i="6"/>
  <c r="W457" i="6"/>
  <c r="V457" i="6"/>
  <c r="U457" i="6"/>
  <c r="T457" i="6"/>
  <c r="S457" i="6"/>
  <c r="R457" i="6"/>
  <c r="P457" i="6"/>
  <c r="O457" i="6"/>
  <c r="N457" i="6"/>
  <c r="M457" i="6"/>
  <c r="L457" i="6"/>
  <c r="K457" i="6"/>
  <c r="J457" i="6"/>
  <c r="H457" i="6"/>
  <c r="G457" i="6"/>
  <c r="F457" i="6"/>
  <c r="E457" i="6"/>
  <c r="D457" i="6"/>
  <c r="C457" i="6"/>
  <c r="B457" i="6"/>
  <c r="X456" i="6"/>
  <c r="W456" i="6"/>
  <c r="V456" i="6"/>
  <c r="U456" i="6"/>
  <c r="T456" i="6"/>
  <c r="S456" i="6"/>
  <c r="R456" i="6"/>
  <c r="P456" i="6"/>
  <c r="O456" i="6"/>
  <c r="N456" i="6"/>
  <c r="M456" i="6"/>
  <c r="L456" i="6"/>
  <c r="K456" i="6"/>
  <c r="J456" i="6"/>
  <c r="H456" i="6"/>
  <c r="G456" i="6"/>
  <c r="F456" i="6"/>
  <c r="E456" i="6"/>
  <c r="D456" i="6"/>
  <c r="C456" i="6"/>
  <c r="B456" i="6"/>
  <c r="X455" i="6"/>
  <c r="W455" i="6"/>
  <c r="V455" i="6"/>
  <c r="U455" i="6"/>
  <c r="T455" i="6"/>
  <c r="S455" i="6"/>
  <c r="R455" i="6"/>
  <c r="P455" i="6"/>
  <c r="O455" i="6"/>
  <c r="N455" i="6"/>
  <c r="M455" i="6"/>
  <c r="L455" i="6"/>
  <c r="K455" i="6"/>
  <c r="J455" i="6"/>
  <c r="H455" i="6"/>
  <c r="G455" i="6"/>
  <c r="F455" i="6"/>
  <c r="E455" i="6"/>
  <c r="D455" i="6"/>
  <c r="C455" i="6"/>
  <c r="B455" i="6"/>
  <c r="X454" i="6"/>
  <c r="W454" i="6"/>
  <c r="V454" i="6"/>
  <c r="U454" i="6"/>
  <c r="T454" i="6"/>
  <c r="S454" i="6"/>
  <c r="R454" i="6"/>
  <c r="P454" i="6"/>
  <c r="O454" i="6"/>
  <c r="N454" i="6"/>
  <c r="M454" i="6"/>
  <c r="L454" i="6"/>
  <c r="K454" i="6"/>
  <c r="J454" i="6"/>
  <c r="H454" i="6"/>
  <c r="G454" i="6"/>
  <c r="F454" i="6"/>
  <c r="E454" i="6"/>
  <c r="D454" i="6"/>
  <c r="C454" i="6"/>
  <c r="B454" i="6"/>
  <c r="X453" i="6"/>
  <c r="W453" i="6"/>
  <c r="V453" i="6"/>
  <c r="U453" i="6"/>
  <c r="T453" i="6"/>
  <c r="S453" i="6"/>
  <c r="R453" i="6"/>
  <c r="P453" i="6"/>
  <c r="O453" i="6"/>
  <c r="N453" i="6"/>
  <c r="M453" i="6"/>
  <c r="L453" i="6"/>
  <c r="K453" i="6"/>
  <c r="J453" i="6"/>
  <c r="H453" i="6"/>
  <c r="G453" i="6"/>
  <c r="F453" i="6"/>
  <c r="E453" i="6"/>
  <c r="D453" i="6"/>
  <c r="C453" i="6"/>
  <c r="B453" i="6"/>
  <c r="X452" i="6"/>
  <c r="W452" i="6"/>
  <c r="V452" i="6"/>
  <c r="U452" i="6"/>
  <c r="T452" i="6"/>
  <c r="S452" i="6"/>
  <c r="R452" i="6"/>
  <c r="P452" i="6"/>
  <c r="O452" i="6"/>
  <c r="N452" i="6"/>
  <c r="M452" i="6"/>
  <c r="L452" i="6"/>
  <c r="K452" i="6"/>
  <c r="J452" i="6"/>
  <c r="H452" i="6"/>
  <c r="G452" i="6"/>
  <c r="F452" i="6"/>
  <c r="E452" i="6"/>
  <c r="D452" i="6"/>
  <c r="C452" i="6"/>
  <c r="B452" i="6"/>
  <c r="X451" i="6"/>
  <c r="W451" i="6"/>
  <c r="V451" i="6"/>
  <c r="U451" i="6"/>
  <c r="T451" i="6"/>
  <c r="S451" i="6"/>
  <c r="R451" i="6"/>
  <c r="P451" i="6"/>
  <c r="O451" i="6"/>
  <c r="N451" i="6"/>
  <c r="M451" i="6"/>
  <c r="L451" i="6"/>
  <c r="K451" i="6"/>
  <c r="J451" i="6"/>
  <c r="H451" i="6"/>
  <c r="G451" i="6"/>
  <c r="F451" i="6"/>
  <c r="E451" i="6"/>
  <c r="D451" i="6"/>
  <c r="C451" i="6"/>
  <c r="B451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X367" i="6"/>
  <c r="W367" i="6"/>
  <c r="V367" i="6"/>
  <c r="U367" i="6"/>
  <c r="T367" i="6"/>
  <c r="S367" i="6"/>
  <c r="R367" i="6"/>
  <c r="P367" i="6"/>
  <c r="O367" i="6"/>
  <c r="N367" i="6"/>
  <c r="M367" i="6"/>
  <c r="L367" i="6"/>
  <c r="K367" i="6"/>
  <c r="J367" i="6"/>
  <c r="H367" i="6"/>
  <c r="G367" i="6"/>
  <c r="F367" i="6"/>
  <c r="E367" i="6"/>
  <c r="D367" i="6"/>
  <c r="C367" i="6"/>
  <c r="B367" i="6"/>
  <c r="X366" i="6"/>
  <c r="W366" i="6"/>
  <c r="V366" i="6"/>
  <c r="U366" i="6"/>
  <c r="T366" i="6"/>
  <c r="S366" i="6"/>
  <c r="R366" i="6"/>
  <c r="P366" i="6"/>
  <c r="O366" i="6"/>
  <c r="N366" i="6"/>
  <c r="M366" i="6"/>
  <c r="L366" i="6"/>
  <c r="K366" i="6"/>
  <c r="J366" i="6"/>
  <c r="H366" i="6"/>
  <c r="G366" i="6"/>
  <c r="F366" i="6"/>
  <c r="E366" i="6"/>
  <c r="D366" i="6"/>
  <c r="C366" i="6"/>
  <c r="B366" i="6"/>
  <c r="X365" i="6"/>
  <c r="W365" i="6"/>
  <c r="V365" i="6"/>
  <c r="U365" i="6"/>
  <c r="T365" i="6"/>
  <c r="S365" i="6"/>
  <c r="R365" i="6"/>
  <c r="P365" i="6"/>
  <c r="O365" i="6"/>
  <c r="N365" i="6"/>
  <c r="M365" i="6"/>
  <c r="L365" i="6"/>
  <c r="K365" i="6"/>
  <c r="J365" i="6"/>
  <c r="H365" i="6"/>
  <c r="G365" i="6"/>
  <c r="F365" i="6"/>
  <c r="E365" i="6"/>
  <c r="D365" i="6"/>
  <c r="C365" i="6"/>
  <c r="B365" i="6"/>
  <c r="X364" i="6"/>
  <c r="W364" i="6"/>
  <c r="V364" i="6"/>
  <c r="U364" i="6"/>
  <c r="T364" i="6"/>
  <c r="S364" i="6"/>
  <c r="R364" i="6"/>
  <c r="P364" i="6"/>
  <c r="O364" i="6"/>
  <c r="N364" i="6"/>
  <c r="M364" i="6"/>
  <c r="L364" i="6"/>
  <c r="K364" i="6"/>
  <c r="J364" i="6"/>
  <c r="H364" i="6"/>
  <c r="G364" i="6"/>
  <c r="F364" i="6"/>
  <c r="E364" i="6"/>
  <c r="D364" i="6"/>
  <c r="C364" i="6"/>
  <c r="B364" i="6"/>
  <c r="X363" i="6"/>
  <c r="W363" i="6"/>
  <c r="V363" i="6"/>
  <c r="U363" i="6"/>
  <c r="T363" i="6"/>
  <c r="S363" i="6"/>
  <c r="R363" i="6"/>
  <c r="P363" i="6"/>
  <c r="O363" i="6"/>
  <c r="N363" i="6"/>
  <c r="M363" i="6"/>
  <c r="L363" i="6"/>
  <c r="K363" i="6"/>
  <c r="J363" i="6"/>
  <c r="H363" i="6"/>
  <c r="G363" i="6"/>
  <c r="F363" i="6"/>
  <c r="E363" i="6"/>
  <c r="D363" i="6"/>
  <c r="C363" i="6"/>
  <c r="B363" i="6"/>
  <c r="X362" i="6"/>
  <c r="W362" i="6"/>
  <c r="V362" i="6"/>
  <c r="U362" i="6"/>
  <c r="T362" i="6"/>
  <c r="S362" i="6"/>
  <c r="R362" i="6"/>
  <c r="P362" i="6"/>
  <c r="O362" i="6"/>
  <c r="N362" i="6"/>
  <c r="M362" i="6"/>
  <c r="L362" i="6"/>
  <c r="K362" i="6"/>
  <c r="J362" i="6"/>
  <c r="H362" i="6"/>
  <c r="G362" i="6"/>
  <c r="F362" i="6"/>
  <c r="E362" i="6"/>
  <c r="D362" i="6"/>
  <c r="C362" i="6"/>
  <c r="B362" i="6"/>
  <c r="X361" i="6"/>
  <c r="W361" i="6"/>
  <c r="V361" i="6"/>
  <c r="U361" i="6"/>
  <c r="T361" i="6"/>
  <c r="S361" i="6"/>
  <c r="R361" i="6"/>
  <c r="P361" i="6"/>
  <c r="O361" i="6"/>
  <c r="N361" i="6"/>
  <c r="M361" i="6"/>
  <c r="L361" i="6"/>
  <c r="K361" i="6"/>
  <c r="J361" i="6"/>
  <c r="H361" i="6"/>
  <c r="G361" i="6"/>
  <c r="F361" i="6"/>
  <c r="E361" i="6"/>
  <c r="D361" i="6"/>
  <c r="C361" i="6"/>
  <c r="B361" i="6"/>
  <c r="X360" i="6"/>
  <c r="W360" i="6"/>
  <c r="V360" i="6"/>
  <c r="U360" i="6"/>
  <c r="T360" i="6"/>
  <c r="S360" i="6"/>
  <c r="R360" i="6"/>
  <c r="P360" i="6"/>
  <c r="O360" i="6"/>
  <c r="N360" i="6"/>
  <c r="M360" i="6"/>
  <c r="L360" i="6"/>
  <c r="K360" i="6"/>
  <c r="J360" i="6"/>
  <c r="H360" i="6"/>
  <c r="G360" i="6"/>
  <c r="F360" i="6"/>
  <c r="E360" i="6"/>
  <c r="D360" i="6"/>
  <c r="C360" i="6"/>
  <c r="B360" i="6"/>
  <c r="X359" i="6"/>
  <c r="W359" i="6"/>
  <c r="V359" i="6"/>
  <c r="U359" i="6"/>
  <c r="T359" i="6"/>
  <c r="S359" i="6"/>
  <c r="R359" i="6"/>
  <c r="P359" i="6"/>
  <c r="O359" i="6"/>
  <c r="N359" i="6"/>
  <c r="M359" i="6"/>
  <c r="L359" i="6"/>
  <c r="K359" i="6"/>
  <c r="J359" i="6"/>
  <c r="H359" i="6"/>
  <c r="G359" i="6"/>
  <c r="F359" i="6"/>
  <c r="E359" i="6"/>
  <c r="D359" i="6"/>
  <c r="C359" i="6"/>
  <c r="B359" i="6"/>
  <c r="X358" i="6"/>
  <c r="W358" i="6"/>
  <c r="V358" i="6"/>
  <c r="U358" i="6"/>
  <c r="T358" i="6"/>
  <c r="S358" i="6"/>
  <c r="R358" i="6"/>
  <c r="P358" i="6"/>
  <c r="O358" i="6"/>
  <c r="N358" i="6"/>
  <c r="M358" i="6"/>
  <c r="L358" i="6"/>
  <c r="K358" i="6"/>
  <c r="J358" i="6"/>
  <c r="H358" i="6"/>
  <c r="G358" i="6"/>
  <c r="F358" i="6"/>
  <c r="E358" i="6"/>
  <c r="D358" i="6"/>
  <c r="C358" i="6"/>
  <c r="B358" i="6"/>
  <c r="X357" i="6"/>
  <c r="W357" i="6"/>
  <c r="V357" i="6"/>
  <c r="U357" i="6"/>
  <c r="T357" i="6"/>
  <c r="S357" i="6"/>
  <c r="R357" i="6"/>
  <c r="P357" i="6"/>
  <c r="O357" i="6"/>
  <c r="N357" i="6"/>
  <c r="M357" i="6"/>
  <c r="L357" i="6"/>
  <c r="K357" i="6"/>
  <c r="J357" i="6"/>
  <c r="H357" i="6"/>
  <c r="G357" i="6"/>
  <c r="F357" i="6"/>
  <c r="E357" i="6"/>
  <c r="D357" i="6"/>
  <c r="C357" i="6"/>
  <c r="B357" i="6"/>
  <c r="X356" i="6"/>
  <c r="W356" i="6"/>
  <c r="V356" i="6"/>
  <c r="U356" i="6"/>
  <c r="T356" i="6"/>
  <c r="S356" i="6"/>
  <c r="R356" i="6"/>
  <c r="P356" i="6"/>
  <c r="O356" i="6"/>
  <c r="N356" i="6"/>
  <c r="M356" i="6"/>
  <c r="L356" i="6"/>
  <c r="K356" i="6"/>
  <c r="J356" i="6"/>
  <c r="H356" i="6"/>
  <c r="G356" i="6"/>
  <c r="F356" i="6"/>
  <c r="E356" i="6"/>
  <c r="D356" i="6"/>
  <c r="C356" i="6"/>
  <c r="B356" i="6"/>
  <c r="X355" i="6"/>
  <c r="W355" i="6"/>
  <c r="V355" i="6"/>
  <c r="U355" i="6"/>
  <c r="T355" i="6"/>
  <c r="S355" i="6"/>
  <c r="R355" i="6"/>
  <c r="P355" i="6"/>
  <c r="O355" i="6"/>
  <c r="N355" i="6"/>
  <c r="M355" i="6"/>
  <c r="L355" i="6"/>
  <c r="K355" i="6"/>
  <c r="J355" i="6"/>
  <c r="H355" i="6"/>
  <c r="G355" i="6"/>
  <c r="F355" i="6"/>
  <c r="E355" i="6"/>
  <c r="D355" i="6"/>
  <c r="C355" i="6"/>
  <c r="B355" i="6"/>
  <c r="X354" i="6"/>
  <c r="W354" i="6"/>
  <c r="V354" i="6"/>
  <c r="U354" i="6"/>
  <c r="T354" i="6"/>
  <c r="S354" i="6"/>
  <c r="R354" i="6"/>
  <c r="P354" i="6"/>
  <c r="O354" i="6"/>
  <c r="N354" i="6"/>
  <c r="M354" i="6"/>
  <c r="L354" i="6"/>
  <c r="K354" i="6"/>
  <c r="J354" i="6"/>
  <c r="H354" i="6"/>
  <c r="G354" i="6"/>
  <c r="F354" i="6"/>
  <c r="E354" i="6"/>
  <c r="D354" i="6"/>
  <c r="C354" i="6"/>
  <c r="B354" i="6"/>
  <c r="X353" i="6"/>
  <c r="W353" i="6"/>
  <c r="V353" i="6"/>
  <c r="U353" i="6"/>
  <c r="T353" i="6"/>
  <c r="S353" i="6"/>
  <c r="R353" i="6"/>
  <c r="P353" i="6"/>
  <c r="O353" i="6"/>
  <c r="N353" i="6"/>
  <c r="M353" i="6"/>
  <c r="L353" i="6"/>
  <c r="K353" i="6"/>
  <c r="J353" i="6"/>
  <c r="H353" i="6"/>
  <c r="G353" i="6"/>
  <c r="F353" i="6"/>
  <c r="E353" i="6"/>
  <c r="D353" i="6"/>
  <c r="C353" i="6"/>
  <c r="B353" i="6"/>
  <c r="X352" i="6"/>
  <c r="W352" i="6"/>
  <c r="V352" i="6"/>
  <c r="U352" i="6"/>
  <c r="T352" i="6"/>
  <c r="S352" i="6"/>
  <c r="R352" i="6"/>
  <c r="P352" i="6"/>
  <c r="O352" i="6"/>
  <c r="N352" i="6"/>
  <c r="M352" i="6"/>
  <c r="L352" i="6"/>
  <c r="K352" i="6"/>
  <c r="J352" i="6"/>
  <c r="H352" i="6"/>
  <c r="G352" i="6"/>
  <c r="F352" i="6"/>
  <c r="E352" i="6"/>
  <c r="D352" i="6"/>
  <c r="C352" i="6"/>
  <c r="B352" i="6"/>
  <c r="X351" i="6"/>
  <c r="W351" i="6"/>
  <c r="V351" i="6"/>
  <c r="U351" i="6"/>
  <c r="T351" i="6"/>
  <c r="S351" i="6"/>
  <c r="R351" i="6"/>
  <c r="P351" i="6"/>
  <c r="O351" i="6"/>
  <c r="N351" i="6"/>
  <c r="M351" i="6"/>
  <c r="L351" i="6"/>
  <c r="K351" i="6"/>
  <c r="J351" i="6"/>
  <c r="H351" i="6"/>
  <c r="G351" i="6"/>
  <c r="F351" i="6"/>
  <c r="E351" i="6"/>
  <c r="D351" i="6"/>
  <c r="C351" i="6"/>
  <c r="B351" i="6"/>
  <c r="X350" i="6"/>
  <c r="W350" i="6"/>
  <c r="V350" i="6"/>
  <c r="U350" i="6"/>
  <c r="T350" i="6"/>
  <c r="S350" i="6"/>
  <c r="R350" i="6"/>
  <c r="P350" i="6"/>
  <c r="O350" i="6"/>
  <c r="N350" i="6"/>
  <c r="M350" i="6"/>
  <c r="L350" i="6"/>
  <c r="K350" i="6"/>
  <c r="J350" i="6"/>
  <c r="H350" i="6"/>
  <c r="G350" i="6"/>
  <c r="F350" i="6"/>
  <c r="E350" i="6"/>
  <c r="D350" i="6"/>
  <c r="C350" i="6"/>
  <c r="B350" i="6"/>
  <c r="X349" i="6"/>
  <c r="W349" i="6"/>
  <c r="V349" i="6"/>
  <c r="U349" i="6"/>
  <c r="T349" i="6"/>
  <c r="S349" i="6"/>
  <c r="R349" i="6"/>
  <c r="P349" i="6"/>
  <c r="O349" i="6"/>
  <c r="N349" i="6"/>
  <c r="M349" i="6"/>
  <c r="L349" i="6"/>
  <c r="K349" i="6"/>
  <c r="J349" i="6"/>
  <c r="H349" i="6"/>
  <c r="G349" i="6"/>
  <c r="F349" i="6"/>
  <c r="E349" i="6"/>
  <c r="D349" i="6"/>
  <c r="C349" i="6"/>
  <c r="B349" i="6"/>
  <c r="X348" i="6"/>
  <c r="W348" i="6"/>
  <c r="V348" i="6"/>
  <c r="U348" i="6"/>
  <c r="T348" i="6"/>
  <c r="S348" i="6"/>
  <c r="R348" i="6"/>
  <c r="P348" i="6"/>
  <c r="O348" i="6"/>
  <c r="N348" i="6"/>
  <c r="M348" i="6"/>
  <c r="L348" i="6"/>
  <c r="K348" i="6"/>
  <c r="J348" i="6"/>
  <c r="H348" i="6"/>
  <c r="G348" i="6"/>
  <c r="F348" i="6"/>
  <c r="E348" i="6"/>
  <c r="D348" i="6"/>
  <c r="C348" i="6"/>
  <c r="B348" i="6"/>
  <c r="X347" i="6"/>
  <c r="W347" i="6"/>
  <c r="V347" i="6"/>
  <c r="U347" i="6"/>
  <c r="T347" i="6"/>
  <c r="S347" i="6"/>
  <c r="R347" i="6"/>
  <c r="P347" i="6"/>
  <c r="O347" i="6"/>
  <c r="N347" i="6"/>
  <c r="M347" i="6"/>
  <c r="L347" i="6"/>
  <c r="K347" i="6"/>
  <c r="J347" i="6"/>
  <c r="H347" i="6"/>
  <c r="G347" i="6"/>
  <c r="F347" i="6"/>
  <c r="E347" i="6"/>
  <c r="D347" i="6"/>
  <c r="C347" i="6"/>
  <c r="B347" i="6"/>
  <c r="X346" i="6"/>
  <c r="W346" i="6"/>
  <c r="V346" i="6"/>
  <c r="U346" i="6"/>
  <c r="T346" i="6"/>
  <c r="S346" i="6"/>
  <c r="R346" i="6"/>
  <c r="P346" i="6"/>
  <c r="O346" i="6"/>
  <c r="N346" i="6"/>
  <c r="M346" i="6"/>
  <c r="L346" i="6"/>
  <c r="K346" i="6"/>
  <c r="J346" i="6"/>
  <c r="H346" i="6"/>
  <c r="G346" i="6"/>
  <c r="F346" i="6"/>
  <c r="E346" i="6"/>
  <c r="D346" i="6"/>
  <c r="C346" i="6"/>
  <c r="B346" i="6"/>
  <c r="X345" i="6"/>
  <c r="W345" i="6"/>
  <c r="V345" i="6"/>
  <c r="U345" i="6"/>
  <c r="T345" i="6"/>
  <c r="S345" i="6"/>
  <c r="R345" i="6"/>
  <c r="P345" i="6"/>
  <c r="O345" i="6"/>
  <c r="N345" i="6"/>
  <c r="M345" i="6"/>
  <c r="L345" i="6"/>
  <c r="K345" i="6"/>
  <c r="J345" i="6"/>
  <c r="H345" i="6"/>
  <c r="G345" i="6"/>
  <c r="F345" i="6"/>
  <c r="E345" i="6"/>
  <c r="D345" i="6"/>
  <c r="C345" i="6"/>
  <c r="B345" i="6"/>
  <c r="X344" i="6"/>
  <c r="W344" i="6"/>
  <c r="V344" i="6"/>
  <c r="U344" i="6"/>
  <c r="T344" i="6"/>
  <c r="S344" i="6"/>
  <c r="R344" i="6"/>
  <c r="P344" i="6"/>
  <c r="O344" i="6"/>
  <c r="N344" i="6"/>
  <c r="M344" i="6"/>
  <c r="L344" i="6"/>
  <c r="K344" i="6"/>
  <c r="J344" i="6"/>
  <c r="H344" i="6"/>
  <c r="G344" i="6"/>
  <c r="F344" i="6"/>
  <c r="E344" i="6"/>
  <c r="D344" i="6"/>
  <c r="C344" i="6"/>
  <c r="B344" i="6"/>
  <c r="X343" i="6"/>
  <c r="W343" i="6"/>
  <c r="V343" i="6"/>
  <c r="U343" i="6"/>
  <c r="T343" i="6"/>
  <c r="S343" i="6"/>
  <c r="R343" i="6"/>
  <c r="P343" i="6"/>
  <c r="O343" i="6"/>
  <c r="N343" i="6"/>
  <c r="M343" i="6"/>
  <c r="L343" i="6"/>
  <c r="K343" i="6"/>
  <c r="J343" i="6"/>
  <c r="H343" i="6"/>
  <c r="G343" i="6"/>
  <c r="F343" i="6"/>
  <c r="E343" i="6"/>
  <c r="D343" i="6"/>
  <c r="C343" i="6"/>
  <c r="B343" i="6"/>
  <c r="X342" i="6"/>
  <c r="W342" i="6"/>
  <c r="V342" i="6"/>
  <c r="U342" i="6"/>
  <c r="T342" i="6"/>
  <c r="S342" i="6"/>
  <c r="R342" i="6"/>
  <c r="P342" i="6"/>
  <c r="O342" i="6"/>
  <c r="N342" i="6"/>
  <c r="M342" i="6"/>
  <c r="L342" i="6"/>
  <c r="K342" i="6"/>
  <c r="J342" i="6"/>
  <c r="H342" i="6"/>
  <c r="G342" i="6"/>
  <c r="F342" i="6"/>
  <c r="E342" i="6"/>
  <c r="D342" i="6"/>
  <c r="C342" i="6"/>
  <c r="B342" i="6"/>
  <c r="X341" i="6"/>
  <c r="W341" i="6"/>
  <c r="V341" i="6"/>
  <c r="U341" i="6"/>
  <c r="T341" i="6"/>
  <c r="S341" i="6"/>
  <c r="R341" i="6"/>
  <c r="P341" i="6"/>
  <c r="O341" i="6"/>
  <c r="N341" i="6"/>
  <c r="M341" i="6"/>
  <c r="L341" i="6"/>
  <c r="K341" i="6"/>
  <c r="J341" i="6"/>
  <c r="H341" i="6"/>
  <c r="G341" i="6"/>
  <c r="F341" i="6"/>
  <c r="E341" i="6"/>
  <c r="D341" i="6"/>
  <c r="C341" i="6"/>
  <c r="B341" i="6"/>
  <c r="X340" i="6"/>
  <c r="W340" i="6"/>
  <c r="V340" i="6"/>
  <c r="U340" i="6"/>
  <c r="T340" i="6"/>
  <c r="S340" i="6"/>
  <c r="R340" i="6"/>
  <c r="P340" i="6"/>
  <c r="O340" i="6"/>
  <c r="N340" i="6"/>
  <c r="M340" i="6"/>
  <c r="L340" i="6"/>
  <c r="K340" i="6"/>
  <c r="J340" i="6"/>
  <c r="H340" i="6"/>
  <c r="G340" i="6"/>
  <c r="F340" i="6"/>
  <c r="E340" i="6"/>
  <c r="D340" i="6"/>
  <c r="C340" i="6"/>
  <c r="B340" i="6"/>
  <c r="X339" i="6"/>
  <c r="W339" i="6"/>
  <c r="V339" i="6"/>
  <c r="U339" i="6"/>
  <c r="T339" i="6"/>
  <c r="S339" i="6"/>
  <c r="R339" i="6"/>
  <c r="P339" i="6"/>
  <c r="O339" i="6"/>
  <c r="N339" i="6"/>
  <c r="M339" i="6"/>
  <c r="L339" i="6"/>
  <c r="K339" i="6"/>
  <c r="J339" i="6"/>
  <c r="H339" i="6"/>
  <c r="G339" i="6"/>
  <c r="F339" i="6"/>
  <c r="E339" i="6"/>
  <c r="D339" i="6"/>
  <c r="C339" i="6"/>
  <c r="B339" i="6"/>
  <c r="X338" i="6"/>
  <c r="W338" i="6"/>
  <c r="V338" i="6"/>
  <c r="U338" i="6"/>
  <c r="T338" i="6"/>
  <c r="S338" i="6"/>
  <c r="R338" i="6"/>
  <c r="P338" i="6"/>
  <c r="O338" i="6"/>
  <c r="N338" i="6"/>
  <c r="M338" i="6"/>
  <c r="L338" i="6"/>
  <c r="K338" i="6"/>
  <c r="J338" i="6"/>
  <c r="H338" i="6"/>
  <c r="G338" i="6"/>
  <c r="F338" i="6"/>
  <c r="E338" i="6"/>
  <c r="D338" i="6"/>
  <c r="C338" i="6"/>
  <c r="B338" i="6"/>
  <c r="X337" i="6"/>
  <c r="W337" i="6"/>
  <c r="V337" i="6"/>
  <c r="U337" i="6"/>
  <c r="T337" i="6"/>
  <c r="S337" i="6"/>
  <c r="R337" i="6"/>
  <c r="P337" i="6"/>
  <c r="O337" i="6"/>
  <c r="N337" i="6"/>
  <c r="M337" i="6"/>
  <c r="L337" i="6"/>
  <c r="K337" i="6"/>
  <c r="J337" i="6"/>
  <c r="H337" i="6"/>
  <c r="G337" i="6"/>
  <c r="F337" i="6"/>
  <c r="E337" i="6"/>
  <c r="D337" i="6"/>
  <c r="C337" i="6"/>
  <c r="B337" i="6"/>
  <c r="X336" i="6"/>
  <c r="W336" i="6"/>
  <c r="V336" i="6"/>
  <c r="U336" i="6"/>
  <c r="T336" i="6"/>
  <c r="S336" i="6"/>
  <c r="R336" i="6"/>
  <c r="P336" i="6"/>
  <c r="O336" i="6"/>
  <c r="N336" i="6"/>
  <c r="M336" i="6"/>
  <c r="L336" i="6"/>
  <c r="K336" i="6"/>
  <c r="J336" i="6"/>
  <c r="H336" i="6"/>
  <c r="G336" i="6"/>
  <c r="F336" i="6"/>
  <c r="E336" i="6"/>
  <c r="D336" i="6"/>
  <c r="C336" i="6"/>
  <c r="B336" i="6"/>
  <c r="X335" i="6"/>
  <c r="W335" i="6"/>
  <c r="V335" i="6"/>
  <c r="U335" i="6"/>
  <c r="T335" i="6"/>
  <c r="S335" i="6"/>
  <c r="R335" i="6"/>
  <c r="P335" i="6"/>
  <c r="O335" i="6"/>
  <c r="N335" i="6"/>
  <c r="M335" i="6"/>
  <c r="L335" i="6"/>
  <c r="K335" i="6"/>
  <c r="J335" i="6"/>
  <c r="H335" i="6"/>
  <c r="G335" i="6"/>
  <c r="F335" i="6"/>
  <c r="E335" i="6"/>
  <c r="D335" i="6"/>
  <c r="C335" i="6"/>
  <c r="B335" i="6"/>
  <c r="X334" i="6"/>
  <c r="W334" i="6"/>
  <c r="V334" i="6"/>
  <c r="U334" i="6"/>
  <c r="T334" i="6"/>
  <c r="S334" i="6"/>
  <c r="R334" i="6"/>
  <c r="P334" i="6"/>
  <c r="O334" i="6"/>
  <c r="N334" i="6"/>
  <c r="M334" i="6"/>
  <c r="L334" i="6"/>
  <c r="K334" i="6"/>
  <c r="J334" i="6"/>
  <c r="H334" i="6"/>
  <c r="G334" i="6"/>
  <c r="F334" i="6"/>
  <c r="E334" i="6"/>
  <c r="D334" i="6"/>
  <c r="C334" i="6"/>
  <c r="B334" i="6"/>
  <c r="X333" i="6"/>
  <c r="W333" i="6"/>
  <c r="V333" i="6"/>
  <c r="U333" i="6"/>
  <c r="T333" i="6"/>
  <c r="S333" i="6"/>
  <c r="R333" i="6"/>
  <c r="P333" i="6"/>
  <c r="O333" i="6"/>
  <c r="N333" i="6"/>
  <c r="M333" i="6"/>
  <c r="L333" i="6"/>
  <c r="K333" i="6"/>
  <c r="J333" i="6"/>
  <c r="H333" i="6"/>
  <c r="G333" i="6"/>
  <c r="F333" i="6"/>
  <c r="E333" i="6"/>
  <c r="D333" i="6"/>
  <c r="C333" i="6"/>
  <c r="B333" i="6"/>
  <c r="X332" i="6"/>
  <c r="W332" i="6"/>
  <c r="V332" i="6"/>
  <c r="U332" i="6"/>
  <c r="T332" i="6"/>
  <c r="S332" i="6"/>
  <c r="R332" i="6"/>
  <c r="P332" i="6"/>
  <c r="O332" i="6"/>
  <c r="N332" i="6"/>
  <c r="M332" i="6"/>
  <c r="L332" i="6"/>
  <c r="K332" i="6"/>
  <c r="J332" i="6"/>
  <c r="H332" i="6"/>
  <c r="G332" i="6"/>
  <c r="F332" i="6"/>
  <c r="E332" i="6"/>
  <c r="D332" i="6"/>
  <c r="C332" i="6"/>
  <c r="B332" i="6"/>
  <c r="X331" i="6"/>
  <c r="W331" i="6"/>
  <c r="V331" i="6"/>
  <c r="U331" i="6"/>
  <c r="T331" i="6"/>
  <c r="S331" i="6"/>
  <c r="R331" i="6"/>
  <c r="P331" i="6"/>
  <c r="O331" i="6"/>
  <c r="N331" i="6"/>
  <c r="M331" i="6"/>
  <c r="L331" i="6"/>
  <c r="K331" i="6"/>
  <c r="J331" i="6"/>
  <c r="H331" i="6"/>
  <c r="G331" i="6"/>
  <c r="F331" i="6"/>
  <c r="E331" i="6"/>
  <c r="D331" i="6"/>
  <c r="C331" i="6"/>
  <c r="B331" i="6"/>
  <c r="X330" i="6"/>
  <c r="W330" i="6"/>
  <c r="V330" i="6"/>
  <c r="U330" i="6"/>
  <c r="T330" i="6"/>
  <c r="S330" i="6"/>
  <c r="R330" i="6"/>
  <c r="P330" i="6"/>
  <c r="O330" i="6"/>
  <c r="N330" i="6"/>
  <c r="M330" i="6"/>
  <c r="L330" i="6"/>
  <c r="K330" i="6"/>
  <c r="J330" i="6"/>
  <c r="H330" i="6"/>
  <c r="G330" i="6"/>
  <c r="F330" i="6"/>
  <c r="E330" i="6"/>
  <c r="D330" i="6"/>
  <c r="C330" i="6"/>
  <c r="B330" i="6"/>
  <c r="X329" i="6"/>
  <c r="W329" i="6"/>
  <c r="V329" i="6"/>
  <c r="U329" i="6"/>
  <c r="T329" i="6"/>
  <c r="S329" i="6"/>
  <c r="R329" i="6"/>
  <c r="P329" i="6"/>
  <c r="O329" i="6"/>
  <c r="N329" i="6"/>
  <c r="M329" i="6"/>
  <c r="L329" i="6"/>
  <c r="K329" i="6"/>
  <c r="J329" i="6"/>
  <c r="H329" i="6"/>
  <c r="G329" i="6"/>
  <c r="F329" i="6"/>
  <c r="E329" i="6"/>
  <c r="D329" i="6"/>
  <c r="C329" i="6"/>
  <c r="B329" i="6"/>
  <c r="X328" i="6"/>
  <c r="W328" i="6"/>
  <c r="V328" i="6"/>
  <c r="U328" i="6"/>
  <c r="T328" i="6"/>
  <c r="S328" i="6"/>
  <c r="R328" i="6"/>
  <c r="P328" i="6"/>
  <c r="O328" i="6"/>
  <c r="N328" i="6"/>
  <c r="M328" i="6"/>
  <c r="L328" i="6"/>
  <c r="K328" i="6"/>
  <c r="J328" i="6"/>
  <c r="H328" i="6"/>
  <c r="G328" i="6"/>
  <c r="F328" i="6"/>
  <c r="E328" i="6"/>
  <c r="D328" i="6"/>
  <c r="C328" i="6"/>
  <c r="B328" i="6"/>
  <c r="X327" i="6"/>
  <c r="W327" i="6"/>
  <c r="V327" i="6"/>
  <c r="U327" i="6"/>
  <c r="T327" i="6"/>
  <c r="S327" i="6"/>
  <c r="R327" i="6"/>
  <c r="P327" i="6"/>
  <c r="O327" i="6"/>
  <c r="N327" i="6"/>
  <c r="M327" i="6"/>
  <c r="L327" i="6"/>
  <c r="K327" i="6"/>
  <c r="J327" i="6"/>
  <c r="H327" i="6"/>
  <c r="G327" i="6"/>
  <c r="F327" i="6"/>
  <c r="E327" i="6"/>
  <c r="D327" i="6"/>
  <c r="C327" i="6"/>
  <c r="B327" i="6"/>
  <c r="X326" i="6"/>
  <c r="W326" i="6"/>
  <c r="V326" i="6"/>
  <c r="U326" i="6"/>
  <c r="T326" i="6"/>
  <c r="S326" i="6"/>
  <c r="R326" i="6"/>
  <c r="P326" i="6"/>
  <c r="O326" i="6"/>
  <c r="N326" i="6"/>
  <c r="M326" i="6"/>
  <c r="L326" i="6"/>
  <c r="K326" i="6"/>
  <c r="J326" i="6"/>
  <c r="H326" i="6"/>
  <c r="G326" i="6"/>
  <c r="F326" i="6"/>
  <c r="E326" i="6"/>
  <c r="D326" i="6"/>
  <c r="C326" i="6"/>
  <c r="B326" i="6"/>
  <c r="X325" i="6"/>
  <c r="W325" i="6"/>
  <c r="V325" i="6"/>
  <c r="U325" i="6"/>
  <c r="T325" i="6"/>
  <c r="S325" i="6"/>
  <c r="R325" i="6"/>
  <c r="P325" i="6"/>
  <c r="O325" i="6"/>
  <c r="N325" i="6"/>
  <c r="M325" i="6"/>
  <c r="L325" i="6"/>
  <c r="K325" i="6"/>
  <c r="J325" i="6"/>
  <c r="H325" i="6"/>
  <c r="G325" i="6"/>
  <c r="F325" i="6"/>
  <c r="E325" i="6"/>
  <c r="D325" i="6"/>
  <c r="C325" i="6"/>
  <c r="B325" i="6"/>
  <c r="X324" i="6"/>
  <c r="W324" i="6"/>
  <c r="V324" i="6"/>
  <c r="U324" i="6"/>
  <c r="T324" i="6"/>
  <c r="S324" i="6"/>
  <c r="R324" i="6"/>
  <c r="P324" i="6"/>
  <c r="O324" i="6"/>
  <c r="N324" i="6"/>
  <c r="M324" i="6"/>
  <c r="L324" i="6"/>
  <c r="K324" i="6"/>
  <c r="J324" i="6"/>
  <c r="H324" i="6"/>
  <c r="G324" i="6"/>
  <c r="F324" i="6"/>
  <c r="E324" i="6"/>
  <c r="D324" i="6"/>
  <c r="C324" i="6"/>
  <c r="B324" i="6"/>
  <c r="Y309" i="6"/>
  <c r="Y308" i="6"/>
  <c r="I308" i="6"/>
  <c r="Y307" i="6"/>
  <c r="Q307" i="6"/>
  <c r="I307" i="6"/>
  <c r="Y306" i="6"/>
  <c r="Q306" i="6"/>
  <c r="I306" i="6"/>
  <c r="Y305" i="6"/>
  <c r="Q305" i="6"/>
  <c r="I305" i="6"/>
  <c r="Y304" i="6"/>
  <c r="Q304" i="6"/>
  <c r="I304" i="6"/>
  <c r="Y303" i="6"/>
  <c r="Q303" i="6"/>
  <c r="I303" i="6"/>
  <c r="Y302" i="6"/>
  <c r="Q302" i="6"/>
  <c r="I302" i="6"/>
  <c r="Y301" i="6"/>
  <c r="Q301" i="6"/>
  <c r="I301" i="6"/>
  <c r="Y300" i="6"/>
  <c r="Q300" i="6"/>
  <c r="I300" i="6"/>
  <c r="Y299" i="6"/>
  <c r="Q299" i="6"/>
  <c r="I299" i="6"/>
  <c r="Y298" i="6"/>
  <c r="Q298" i="6"/>
  <c r="I298" i="6"/>
  <c r="Y297" i="6"/>
  <c r="Q297" i="6"/>
  <c r="I297" i="6"/>
  <c r="Y296" i="6"/>
  <c r="Q296" i="6"/>
  <c r="I296" i="6"/>
  <c r="Y295" i="6"/>
  <c r="Q295" i="6"/>
  <c r="I295" i="6"/>
  <c r="Y294" i="6"/>
  <c r="Q294" i="6"/>
  <c r="I294" i="6"/>
  <c r="Y293" i="6"/>
  <c r="Q293" i="6"/>
  <c r="I293" i="6"/>
  <c r="Y292" i="6"/>
  <c r="Q292" i="6"/>
  <c r="I292" i="6"/>
  <c r="Y291" i="6"/>
  <c r="Q291" i="6"/>
  <c r="I291" i="6"/>
  <c r="Y290" i="6"/>
  <c r="Q290" i="6"/>
  <c r="I290" i="6"/>
  <c r="Y289" i="6"/>
  <c r="Q289" i="6"/>
  <c r="I289" i="6"/>
  <c r="Y288" i="6"/>
  <c r="Q288" i="6"/>
  <c r="I288" i="6"/>
  <c r="Y287" i="6"/>
  <c r="Q287" i="6"/>
  <c r="I287" i="6"/>
  <c r="Y286" i="6"/>
  <c r="Q286" i="6"/>
  <c r="I286" i="6"/>
  <c r="Y285" i="6"/>
  <c r="Q285" i="6"/>
  <c r="I285" i="6"/>
  <c r="Y284" i="6"/>
  <c r="Q284" i="6"/>
  <c r="I284" i="6"/>
  <c r="Y283" i="6"/>
  <c r="Q283" i="6"/>
  <c r="I283" i="6"/>
  <c r="Y282" i="6"/>
  <c r="Q282" i="6"/>
  <c r="I282" i="6"/>
  <c r="Y281" i="6"/>
  <c r="Q281" i="6"/>
  <c r="I281" i="6"/>
  <c r="Y280" i="6"/>
  <c r="Q280" i="6"/>
  <c r="I280" i="6"/>
  <c r="Y279" i="6"/>
  <c r="Q279" i="6"/>
  <c r="I279" i="6"/>
  <c r="Y278" i="6"/>
  <c r="Q278" i="6"/>
  <c r="I278" i="6"/>
  <c r="Y277" i="6"/>
  <c r="Q277" i="6"/>
  <c r="I277" i="6"/>
  <c r="Y276" i="6"/>
  <c r="Q276" i="6"/>
  <c r="I276" i="6"/>
  <c r="Y275" i="6"/>
  <c r="Q275" i="6"/>
  <c r="I275" i="6"/>
  <c r="Y274" i="6"/>
  <c r="Q274" i="6"/>
  <c r="I274" i="6"/>
  <c r="Y273" i="6"/>
  <c r="Q273" i="6"/>
  <c r="I273" i="6"/>
  <c r="Y272" i="6"/>
  <c r="Q272" i="6"/>
  <c r="I272" i="6"/>
  <c r="Y271" i="6"/>
  <c r="Q271" i="6"/>
  <c r="I271" i="6"/>
  <c r="Y270" i="6"/>
  <c r="Q270" i="6"/>
  <c r="I270" i="6"/>
  <c r="Y269" i="6"/>
  <c r="Q269" i="6"/>
  <c r="I269" i="6"/>
  <c r="Y268" i="6"/>
  <c r="Q268" i="6"/>
  <c r="I268" i="6"/>
  <c r="Y267" i="6"/>
  <c r="Q267" i="6"/>
  <c r="I267" i="6"/>
  <c r="Y266" i="6"/>
  <c r="Q266" i="6"/>
  <c r="I266" i="6"/>
  <c r="Y265" i="6"/>
  <c r="Q265" i="6"/>
  <c r="I265" i="6"/>
  <c r="Y264" i="6"/>
  <c r="Q264" i="6"/>
  <c r="I264" i="6"/>
  <c r="Y263" i="6"/>
  <c r="Q263" i="6"/>
  <c r="I263" i="6"/>
  <c r="X240" i="6"/>
  <c r="W240" i="6"/>
  <c r="V240" i="6"/>
  <c r="U240" i="6"/>
  <c r="T240" i="6"/>
  <c r="S240" i="6"/>
  <c r="R240" i="6"/>
  <c r="P240" i="6"/>
  <c r="O240" i="6"/>
  <c r="N240" i="6"/>
  <c r="M240" i="6"/>
  <c r="L240" i="6"/>
  <c r="K240" i="6"/>
  <c r="J240" i="6"/>
  <c r="H240" i="6"/>
  <c r="G240" i="6"/>
  <c r="F240" i="6"/>
  <c r="E240" i="6"/>
  <c r="D240" i="6"/>
  <c r="C240" i="6"/>
  <c r="B240" i="6"/>
  <c r="X239" i="6"/>
  <c r="W239" i="6"/>
  <c r="V239" i="6"/>
  <c r="U239" i="6"/>
  <c r="T239" i="6"/>
  <c r="S239" i="6"/>
  <c r="R239" i="6"/>
  <c r="P239" i="6"/>
  <c r="O239" i="6"/>
  <c r="N239" i="6"/>
  <c r="M239" i="6"/>
  <c r="L239" i="6"/>
  <c r="K239" i="6"/>
  <c r="J239" i="6"/>
  <c r="H239" i="6"/>
  <c r="G239" i="6"/>
  <c r="F239" i="6"/>
  <c r="E239" i="6"/>
  <c r="D239" i="6"/>
  <c r="C239" i="6"/>
  <c r="B239" i="6"/>
  <c r="X238" i="6"/>
  <c r="W238" i="6"/>
  <c r="V238" i="6"/>
  <c r="U238" i="6"/>
  <c r="T238" i="6"/>
  <c r="S238" i="6"/>
  <c r="R238" i="6"/>
  <c r="P238" i="6"/>
  <c r="O238" i="6"/>
  <c r="N238" i="6"/>
  <c r="M238" i="6"/>
  <c r="L238" i="6"/>
  <c r="K238" i="6"/>
  <c r="J238" i="6"/>
  <c r="H238" i="6"/>
  <c r="G238" i="6"/>
  <c r="F238" i="6"/>
  <c r="E238" i="6"/>
  <c r="D238" i="6"/>
  <c r="C238" i="6"/>
  <c r="B238" i="6"/>
  <c r="X237" i="6"/>
  <c r="W237" i="6"/>
  <c r="V237" i="6"/>
  <c r="U237" i="6"/>
  <c r="T237" i="6"/>
  <c r="S237" i="6"/>
  <c r="R237" i="6"/>
  <c r="P237" i="6"/>
  <c r="O237" i="6"/>
  <c r="N237" i="6"/>
  <c r="M237" i="6"/>
  <c r="L237" i="6"/>
  <c r="K237" i="6"/>
  <c r="J237" i="6"/>
  <c r="H237" i="6"/>
  <c r="G237" i="6"/>
  <c r="F237" i="6"/>
  <c r="E237" i="6"/>
  <c r="D237" i="6"/>
  <c r="C237" i="6"/>
  <c r="B237" i="6"/>
  <c r="X236" i="6"/>
  <c r="W236" i="6"/>
  <c r="V236" i="6"/>
  <c r="U236" i="6"/>
  <c r="T236" i="6"/>
  <c r="S236" i="6"/>
  <c r="R236" i="6"/>
  <c r="P236" i="6"/>
  <c r="O236" i="6"/>
  <c r="N236" i="6"/>
  <c r="M236" i="6"/>
  <c r="L236" i="6"/>
  <c r="K236" i="6"/>
  <c r="J236" i="6"/>
  <c r="H236" i="6"/>
  <c r="G236" i="6"/>
  <c r="F236" i="6"/>
  <c r="E236" i="6"/>
  <c r="D236" i="6"/>
  <c r="C236" i="6"/>
  <c r="B236" i="6"/>
  <c r="X235" i="6"/>
  <c r="W235" i="6"/>
  <c r="V235" i="6"/>
  <c r="U235" i="6"/>
  <c r="T235" i="6"/>
  <c r="S235" i="6"/>
  <c r="R235" i="6"/>
  <c r="P235" i="6"/>
  <c r="O235" i="6"/>
  <c r="N235" i="6"/>
  <c r="M235" i="6"/>
  <c r="L235" i="6"/>
  <c r="K235" i="6"/>
  <c r="J235" i="6"/>
  <c r="H235" i="6"/>
  <c r="G235" i="6"/>
  <c r="F235" i="6"/>
  <c r="E235" i="6"/>
  <c r="D235" i="6"/>
  <c r="C235" i="6"/>
  <c r="B235" i="6"/>
  <c r="X234" i="6"/>
  <c r="W234" i="6"/>
  <c r="V234" i="6"/>
  <c r="U234" i="6"/>
  <c r="T234" i="6"/>
  <c r="S234" i="6"/>
  <c r="R234" i="6"/>
  <c r="P234" i="6"/>
  <c r="O234" i="6"/>
  <c r="N234" i="6"/>
  <c r="M234" i="6"/>
  <c r="L234" i="6"/>
  <c r="K234" i="6"/>
  <c r="J234" i="6"/>
  <c r="H234" i="6"/>
  <c r="G234" i="6"/>
  <c r="F234" i="6"/>
  <c r="E234" i="6"/>
  <c r="D234" i="6"/>
  <c r="C234" i="6"/>
  <c r="B234" i="6"/>
  <c r="X233" i="6"/>
  <c r="W233" i="6"/>
  <c r="V233" i="6"/>
  <c r="U233" i="6"/>
  <c r="T233" i="6"/>
  <c r="S233" i="6"/>
  <c r="R233" i="6"/>
  <c r="P233" i="6"/>
  <c r="O233" i="6"/>
  <c r="N233" i="6"/>
  <c r="M233" i="6"/>
  <c r="L233" i="6"/>
  <c r="K233" i="6"/>
  <c r="J233" i="6"/>
  <c r="H233" i="6"/>
  <c r="G233" i="6"/>
  <c r="F233" i="6"/>
  <c r="E233" i="6"/>
  <c r="D233" i="6"/>
  <c r="C233" i="6"/>
  <c r="B233" i="6"/>
  <c r="X232" i="6"/>
  <c r="W232" i="6"/>
  <c r="V232" i="6"/>
  <c r="U232" i="6"/>
  <c r="T232" i="6"/>
  <c r="S232" i="6"/>
  <c r="R232" i="6"/>
  <c r="P232" i="6"/>
  <c r="O232" i="6"/>
  <c r="N232" i="6"/>
  <c r="M232" i="6"/>
  <c r="L232" i="6"/>
  <c r="K232" i="6"/>
  <c r="J232" i="6"/>
  <c r="H232" i="6"/>
  <c r="G232" i="6"/>
  <c r="F232" i="6"/>
  <c r="E232" i="6"/>
  <c r="D232" i="6"/>
  <c r="C232" i="6"/>
  <c r="B232" i="6"/>
  <c r="X231" i="6"/>
  <c r="W231" i="6"/>
  <c r="V231" i="6"/>
  <c r="U231" i="6"/>
  <c r="T231" i="6"/>
  <c r="S231" i="6"/>
  <c r="R231" i="6"/>
  <c r="P231" i="6"/>
  <c r="O231" i="6"/>
  <c r="N231" i="6"/>
  <c r="M231" i="6"/>
  <c r="L231" i="6"/>
  <c r="K231" i="6"/>
  <c r="J231" i="6"/>
  <c r="H231" i="6"/>
  <c r="G231" i="6"/>
  <c r="F231" i="6"/>
  <c r="E231" i="6"/>
  <c r="D231" i="6"/>
  <c r="C231" i="6"/>
  <c r="B231" i="6"/>
  <c r="X230" i="6"/>
  <c r="W230" i="6"/>
  <c r="V230" i="6"/>
  <c r="U230" i="6"/>
  <c r="T230" i="6"/>
  <c r="S230" i="6"/>
  <c r="R230" i="6"/>
  <c r="P230" i="6"/>
  <c r="O230" i="6"/>
  <c r="N230" i="6"/>
  <c r="M230" i="6"/>
  <c r="L230" i="6"/>
  <c r="K230" i="6"/>
  <c r="J230" i="6"/>
  <c r="H230" i="6"/>
  <c r="G230" i="6"/>
  <c r="F230" i="6"/>
  <c r="E230" i="6"/>
  <c r="D230" i="6"/>
  <c r="C230" i="6"/>
  <c r="B230" i="6"/>
  <c r="X229" i="6"/>
  <c r="W229" i="6"/>
  <c r="V229" i="6"/>
  <c r="U229" i="6"/>
  <c r="T229" i="6"/>
  <c r="S229" i="6"/>
  <c r="R229" i="6"/>
  <c r="P229" i="6"/>
  <c r="O229" i="6"/>
  <c r="N229" i="6"/>
  <c r="M229" i="6"/>
  <c r="L229" i="6"/>
  <c r="K229" i="6"/>
  <c r="J229" i="6"/>
  <c r="H229" i="6"/>
  <c r="G229" i="6"/>
  <c r="F229" i="6"/>
  <c r="E229" i="6"/>
  <c r="D229" i="6"/>
  <c r="C229" i="6"/>
  <c r="B229" i="6"/>
  <c r="X228" i="6"/>
  <c r="W228" i="6"/>
  <c r="V228" i="6"/>
  <c r="U228" i="6"/>
  <c r="T228" i="6"/>
  <c r="S228" i="6"/>
  <c r="R228" i="6"/>
  <c r="P228" i="6"/>
  <c r="O228" i="6"/>
  <c r="N228" i="6"/>
  <c r="M228" i="6"/>
  <c r="L228" i="6"/>
  <c r="K228" i="6"/>
  <c r="J228" i="6"/>
  <c r="H228" i="6"/>
  <c r="G228" i="6"/>
  <c r="F228" i="6"/>
  <c r="E228" i="6"/>
  <c r="D228" i="6"/>
  <c r="C228" i="6"/>
  <c r="B228" i="6"/>
  <c r="X227" i="6"/>
  <c r="W227" i="6"/>
  <c r="V227" i="6"/>
  <c r="U227" i="6"/>
  <c r="T227" i="6"/>
  <c r="S227" i="6"/>
  <c r="R227" i="6"/>
  <c r="P227" i="6"/>
  <c r="O227" i="6"/>
  <c r="N227" i="6"/>
  <c r="M227" i="6"/>
  <c r="L227" i="6"/>
  <c r="K227" i="6"/>
  <c r="J227" i="6"/>
  <c r="H227" i="6"/>
  <c r="G227" i="6"/>
  <c r="F227" i="6"/>
  <c r="E227" i="6"/>
  <c r="D227" i="6"/>
  <c r="C227" i="6"/>
  <c r="B227" i="6"/>
  <c r="X226" i="6"/>
  <c r="W226" i="6"/>
  <c r="V226" i="6"/>
  <c r="U226" i="6"/>
  <c r="T226" i="6"/>
  <c r="S226" i="6"/>
  <c r="R226" i="6"/>
  <c r="P226" i="6"/>
  <c r="O226" i="6"/>
  <c r="N226" i="6"/>
  <c r="M226" i="6"/>
  <c r="L226" i="6"/>
  <c r="K226" i="6"/>
  <c r="J226" i="6"/>
  <c r="H226" i="6"/>
  <c r="G226" i="6"/>
  <c r="F226" i="6"/>
  <c r="E226" i="6"/>
  <c r="D226" i="6"/>
  <c r="C226" i="6"/>
  <c r="B226" i="6"/>
  <c r="X225" i="6"/>
  <c r="W225" i="6"/>
  <c r="V225" i="6"/>
  <c r="U225" i="6"/>
  <c r="T225" i="6"/>
  <c r="S225" i="6"/>
  <c r="R225" i="6"/>
  <c r="P225" i="6"/>
  <c r="O225" i="6"/>
  <c r="N225" i="6"/>
  <c r="M225" i="6"/>
  <c r="L225" i="6"/>
  <c r="K225" i="6"/>
  <c r="J225" i="6"/>
  <c r="H225" i="6"/>
  <c r="G225" i="6"/>
  <c r="F225" i="6"/>
  <c r="E225" i="6"/>
  <c r="D225" i="6"/>
  <c r="C225" i="6"/>
  <c r="B225" i="6"/>
  <c r="X224" i="6"/>
  <c r="W224" i="6"/>
  <c r="V224" i="6"/>
  <c r="U224" i="6"/>
  <c r="T224" i="6"/>
  <c r="S224" i="6"/>
  <c r="R224" i="6"/>
  <c r="P224" i="6"/>
  <c r="O224" i="6"/>
  <c r="N224" i="6"/>
  <c r="M224" i="6"/>
  <c r="L224" i="6"/>
  <c r="K224" i="6"/>
  <c r="J224" i="6"/>
  <c r="H224" i="6"/>
  <c r="G224" i="6"/>
  <c r="F224" i="6"/>
  <c r="E224" i="6"/>
  <c r="D224" i="6"/>
  <c r="C224" i="6"/>
  <c r="B224" i="6"/>
  <c r="X223" i="6"/>
  <c r="W223" i="6"/>
  <c r="V223" i="6"/>
  <c r="U223" i="6"/>
  <c r="T223" i="6"/>
  <c r="S223" i="6"/>
  <c r="R223" i="6"/>
  <c r="P223" i="6"/>
  <c r="O223" i="6"/>
  <c r="N223" i="6"/>
  <c r="M223" i="6"/>
  <c r="L223" i="6"/>
  <c r="K223" i="6"/>
  <c r="J223" i="6"/>
  <c r="H223" i="6"/>
  <c r="G223" i="6"/>
  <c r="F223" i="6"/>
  <c r="E223" i="6"/>
  <c r="D223" i="6"/>
  <c r="C223" i="6"/>
  <c r="B223" i="6"/>
  <c r="X222" i="6"/>
  <c r="W222" i="6"/>
  <c r="V222" i="6"/>
  <c r="U222" i="6"/>
  <c r="T222" i="6"/>
  <c r="S222" i="6"/>
  <c r="R222" i="6"/>
  <c r="P222" i="6"/>
  <c r="O222" i="6"/>
  <c r="N222" i="6"/>
  <c r="M222" i="6"/>
  <c r="L222" i="6"/>
  <c r="K222" i="6"/>
  <c r="J222" i="6"/>
  <c r="H222" i="6"/>
  <c r="G222" i="6"/>
  <c r="F222" i="6"/>
  <c r="E222" i="6"/>
  <c r="D222" i="6"/>
  <c r="C222" i="6"/>
  <c r="B222" i="6"/>
  <c r="X221" i="6"/>
  <c r="W221" i="6"/>
  <c r="V221" i="6"/>
  <c r="U221" i="6"/>
  <c r="T221" i="6"/>
  <c r="S221" i="6"/>
  <c r="R221" i="6"/>
  <c r="P221" i="6"/>
  <c r="O221" i="6"/>
  <c r="N221" i="6"/>
  <c r="M221" i="6"/>
  <c r="L221" i="6"/>
  <c r="K221" i="6"/>
  <c r="J221" i="6"/>
  <c r="H221" i="6"/>
  <c r="G221" i="6"/>
  <c r="F221" i="6"/>
  <c r="E221" i="6"/>
  <c r="D221" i="6"/>
  <c r="C221" i="6"/>
  <c r="B221" i="6"/>
  <c r="X220" i="6"/>
  <c r="W220" i="6"/>
  <c r="V220" i="6"/>
  <c r="U220" i="6"/>
  <c r="T220" i="6"/>
  <c r="S220" i="6"/>
  <c r="R220" i="6"/>
  <c r="P220" i="6"/>
  <c r="O220" i="6"/>
  <c r="N220" i="6"/>
  <c r="M220" i="6"/>
  <c r="L220" i="6"/>
  <c r="K220" i="6"/>
  <c r="J220" i="6"/>
  <c r="H220" i="6"/>
  <c r="G220" i="6"/>
  <c r="F220" i="6"/>
  <c r="E220" i="6"/>
  <c r="D220" i="6"/>
  <c r="C220" i="6"/>
  <c r="B220" i="6"/>
  <c r="X219" i="6"/>
  <c r="W219" i="6"/>
  <c r="V219" i="6"/>
  <c r="U219" i="6"/>
  <c r="T219" i="6"/>
  <c r="S219" i="6"/>
  <c r="R219" i="6"/>
  <c r="P219" i="6"/>
  <c r="O219" i="6"/>
  <c r="N219" i="6"/>
  <c r="M219" i="6"/>
  <c r="L219" i="6"/>
  <c r="K219" i="6"/>
  <c r="J219" i="6"/>
  <c r="H219" i="6"/>
  <c r="G219" i="6"/>
  <c r="F219" i="6"/>
  <c r="E219" i="6"/>
  <c r="D219" i="6"/>
  <c r="C219" i="6"/>
  <c r="B219" i="6"/>
  <c r="X218" i="6"/>
  <c r="W218" i="6"/>
  <c r="V218" i="6"/>
  <c r="U218" i="6"/>
  <c r="T218" i="6"/>
  <c r="S218" i="6"/>
  <c r="R218" i="6"/>
  <c r="P218" i="6"/>
  <c r="O218" i="6"/>
  <c r="N218" i="6"/>
  <c r="M218" i="6"/>
  <c r="L218" i="6"/>
  <c r="K218" i="6"/>
  <c r="J218" i="6"/>
  <c r="H218" i="6"/>
  <c r="G218" i="6"/>
  <c r="F218" i="6"/>
  <c r="E218" i="6"/>
  <c r="D218" i="6"/>
  <c r="C218" i="6"/>
  <c r="B218" i="6"/>
  <c r="X217" i="6"/>
  <c r="W217" i="6"/>
  <c r="V217" i="6"/>
  <c r="U217" i="6"/>
  <c r="T217" i="6"/>
  <c r="S217" i="6"/>
  <c r="R217" i="6"/>
  <c r="P217" i="6"/>
  <c r="O217" i="6"/>
  <c r="N217" i="6"/>
  <c r="M217" i="6"/>
  <c r="L217" i="6"/>
  <c r="K217" i="6"/>
  <c r="J217" i="6"/>
  <c r="H217" i="6"/>
  <c r="G217" i="6"/>
  <c r="F217" i="6"/>
  <c r="E217" i="6"/>
  <c r="D217" i="6"/>
  <c r="C217" i="6"/>
  <c r="B217" i="6"/>
  <c r="X216" i="6"/>
  <c r="W216" i="6"/>
  <c r="V216" i="6"/>
  <c r="U216" i="6"/>
  <c r="T216" i="6"/>
  <c r="S216" i="6"/>
  <c r="R216" i="6"/>
  <c r="P216" i="6"/>
  <c r="O216" i="6"/>
  <c r="N216" i="6"/>
  <c r="M216" i="6"/>
  <c r="L216" i="6"/>
  <c r="K216" i="6"/>
  <c r="J216" i="6"/>
  <c r="H216" i="6"/>
  <c r="G216" i="6"/>
  <c r="F216" i="6"/>
  <c r="E216" i="6"/>
  <c r="D216" i="6"/>
  <c r="C216" i="6"/>
  <c r="B216" i="6"/>
  <c r="X215" i="6"/>
  <c r="W215" i="6"/>
  <c r="V215" i="6"/>
  <c r="U215" i="6"/>
  <c r="T215" i="6"/>
  <c r="S215" i="6"/>
  <c r="R215" i="6"/>
  <c r="P215" i="6"/>
  <c r="O215" i="6"/>
  <c r="N215" i="6"/>
  <c r="M215" i="6"/>
  <c r="L215" i="6"/>
  <c r="K215" i="6"/>
  <c r="J215" i="6"/>
  <c r="H215" i="6"/>
  <c r="G215" i="6"/>
  <c r="F215" i="6"/>
  <c r="E215" i="6"/>
  <c r="D215" i="6"/>
  <c r="C215" i="6"/>
  <c r="B215" i="6"/>
  <c r="X214" i="6"/>
  <c r="W214" i="6"/>
  <c r="V214" i="6"/>
  <c r="U214" i="6"/>
  <c r="T214" i="6"/>
  <c r="S214" i="6"/>
  <c r="R214" i="6"/>
  <c r="P214" i="6"/>
  <c r="O214" i="6"/>
  <c r="N214" i="6"/>
  <c r="M214" i="6"/>
  <c r="L214" i="6"/>
  <c r="K214" i="6"/>
  <c r="J214" i="6"/>
  <c r="H214" i="6"/>
  <c r="G214" i="6"/>
  <c r="F214" i="6"/>
  <c r="E214" i="6"/>
  <c r="D214" i="6"/>
  <c r="C214" i="6"/>
  <c r="B214" i="6"/>
  <c r="X213" i="6"/>
  <c r="W213" i="6"/>
  <c r="V213" i="6"/>
  <c r="U213" i="6"/>
  <c r="T213" i="6"/>
  <c r="S213" i="6"/>
  <c r="R213" i="6"/>
  <c r="P213" i="6"/>
  <c r="O213" i="6"/>
  <c r="N213" i="6"/>
  <c r="M213" i="6"/>
  <c r="L213" i="6"/>
  <c r="K213" i="6"/>
  <c r="J213" i="6"/>
  <c r="H213" i="6"/>
  <c r="G213" i="6"/>
  <c r="F213" i="6"/>
  <c r="E213" i="6"/>
  <c r="D213" i="6"/>
  <c r="C213" i="6"/>
  <c r="B213" i="6"/>
  <c r="X212" i="6"/>
  <c r="W212" i="6"/>
  <c r="V212" i="6"/>
  <c r="U212" i="6"/>
  <c r="T212" i="6"/>
  <c r="S212" i="6"/>
  <c r="R212" i="6"/>
  <c r="P212" i="6"/>
  <c r="O212" i="6"/>
  <c r="N212" i="6"/>
  <c r="M212" i="6"/>
  <c r="L212" i="6"/>
  <c r="K212" i="6"/>
  <c r="J212" i="6"/>
  <c r="H212" i="6"/>
  <c r="G212" i="6"/>
  <c r="F212" i="6"/>
  <c r="E212" i="6"/>
  <c r="D212" i="6"/>
  <c r="C212" i="6"/>
  <c r="B212" i="6"/>
  <c r="X211" i="6"/>
  <c r="W211" i="6"/>
  <c r="V211" i="6"/>
  <c r="U211" i="6"/>
  <c r="T211" i="6"/>
  <c r="S211" i="6"/>
  <c r="R211" i="6"/>
  <c r="P211" i="6"/>
  <c r="O211" i="6"/>
  <c r="N211" i="6"/>
  <c r="M211" i="6"/>
  <c r="L211" i="6"/>
  <c r="K211" i="6"/>
  <c r="J211" i="6"/>
  <c r="H211" i="6"/>
  <c r="G211" i="6"/>
  <c r="F211" i="6"/>
  <c r="E211" i="6"/>
  <c r="D211" i="6"/>
  <c r="C211" i="6"/>
  <c r="B211" i="6"/>
  <c r="X210" i="6"/>
  <c r="W210" i="6"/>
  <c r="V210" i="6"/>
  <c r="U210" i="6"/>
  <c r="T210" i="6"/>
  <c r="S210" i="6"/>
  <c r="R210" i="6"/>
  <c r="P210" i="6"/>
  <c r="O210" i="6"/>
  <c r="N210" i="6"/>
  <c r="M210" i="6"/>
  <c r="L210" i="6"/>
  <c r="K210" i="6"/>
  <c r="J210" i="6"/>
  <c r="H210" i="6"/>
  <c r="G210" i="6"/>
  <c r="F210" i="6"/>
  <c r="E210" i="6"/>
  <c r="D210" i="6"/>
  <c r="C210" i="6"/>
  <c r="B210" i="6"/>
  <c r="X209" i="6"/>
  <c r="W209" i="6"/>
  <c r="V209" i="6"/>
  <c r="U209" i="6"/>
  <c r="T209" i="6"/>
  <c r="S209" i="6"/>
  <c r="R209" i="6"/>
  <c r="P209" i="6"/>
  <c r="O209" i="6"/>
  <c r="N209" i="6"/>
  <c r="M209" i="6"/>
  <c r="L209" i="6"/>
  <c r="K209" i="6"/>
  <c r="J209" i="6"/>
  <c r="H209" i="6"/>
  <c r="G209" i="6"/>
  <c r="F209" i="6"/>
  <c r="E209" i="6"/>
  <c r="D209" i="6"/>
  <c r="C209" i="6"/>
  <c r="B209" i="6"/>
  <c r="X208" i="6"/>
  <c r="W208" i="6"/>
  <c r="V208" i="6"/>
  <c r="U208" i="6"/>
  <c r="T208" i="6"/>
  <c r="S208" i="6"/>
  <c r="R208" i="6"/>
  <c r="P208" i="6"/>
  <c r="O208" i="6"/>
  <c r="N208" i="6"/>
  <c r="M208" i="6"/>
  <c r="L208" i="6"/>
  <c r="K208" i="6"/>
  <c r="J208" i="6"/>
  <c r="H208" i="6"/>
  <c r="G208" i="6"/>
  <c r="F208" i="6"/>
  <c r="E208" i="6"/>
  <c r="D208" i="6"/>
  <c r="C208" i="6"/>
  <c r="B208" i="6"/>
  <c r="X207" i="6"/>
  <c r="W207" i="6"/>
  <c r="V207" i="6"/>
  <c r="U207" i="6"/>
  <c r="T207" i="6"/>
  <c r="S207" i="6"/>
  <c r="R207" i="6"/>
  <c r="P207" i="6"/>
  <c r="O207" i="6"/>
  <c r="N207" i="6"/>
  <c r="M207" i="6"/>
  <c r="L207" i="6"/>
  <c r="K207" i="6"/>
  <c r="J207" i="6"/>
  <c r="H207" i="6"/>
  <c r="G207" i="6"/>
  <c r="F207" i="6"/>
  <c r="E207" i="6"/>
  <c r="D207" i="6"/>
  <c r="C207" i="6"/>
  <c r="B207" i="6"/>
  <c r="X206" i="6"/>
  <c r="W206" i="6"/>
  <c r="V206" i="6"/>
  <c r="U206" i="6"/>
  <c r="T206" i="6"/>
  <c r="S206" i="6"/>
  <c r="R206" i="6"/>
  <c r="P206" i="6"/>
  <c r="O206" i="6"/>
  <c r="N206" i="6"/>
  <c r="M206" i="6"/>
  <c r="L206" i="6"/>
  <c r="K206" i="6"/>
  <c r="J206" i="6"/>
  <c r="H206" i="6"/>
  <c r="G206" i="6"/>
  <c r="F206" i="6"/>
  <c r="E206" i="6"/>
  <c r="D206" i="6"/>
  <c r="C206" i="6"/>
  <c r="B206" i="6"/>
  <c r="X205" i="6"/>
  <c r="W205" i="6"/>
  <c r="V205" i="6"/>
  <c r="U205" i="6"/>
  <c r="T205" i="6"/>
  <c r="S205" i="6"/>
  <c r="R205" i="6"/>
  <c r="P205" i="6"/>
  <c r="O205" i="6"/>
  <c r="N205" i="6"/>
  <c r="M205" i="6"/>
  <c r="L205" i="6"/>
  <c r="K205" i="6"/>
  <c r="J205" i="6"/>
  <c r="H205" i="6"/>
  <c r="G205" i="6"/>
  <c r="F205" i="6"/>
  <c r="E205" i="6"/>
  <c r="D205" i="6"/>
  <c r="C205" i="6"/>
  <c r="B205" i="6"/>
  <c r="X204" i="6"/>
  <c r="W204" i="6"/>
  <c r="V204" i="6"/>
  <c r="U204" i="6"/>
  <c r="T204" i="6"/>
  <c r="S204" i="6"/>
  <c r="R204" i="6"/>
  <c r="P204" i="6"/>
  <c r="O204" i="6"/>
  <c r="N204" i="6"/>
  <c r="M204" i="6"/>
  <c r="L204" i="6"/>
  <c r="K204" i="6"/>
  <c r="J204" i="6"/>
  <c r="H204" i="6"/>
  <c r="G204" i="6"/>
  <c r="F204" i="6"/>
  <c r="E204" i="6"/>
  <c r="D204" i="6"/>
  <c r="C204" i="6"/>
  <c r="B204" i="6"/>
  <c r="X203" i="6"/>
  <c r="W203" i="6"/>
  <c r="V203" i="6"/>
  <c r="U203" i="6"/>
  <c r="T203" i="6"/>
  <c r="S203" i="6"/>
  <c r="R203" i="6"/>
  <c r="P203" i="6"/>
  <c r="O203" i="6"/>
  <c r="N203" i="6"/>
  <c r="M203" i="6"/>
  <c r="L203" i="6"/>
  <c r="K203" i="6"/>
  <c r="J203" i="6"/>
  <c r="H203" i="6"/>
  <c r="G203" i="6"/>
  <c r="F203" i="6"/>
  <c r="E203" i="6"/>
  <c r="D203" i="6"/>
  <c r="C203" i="6"/>
  <c r="B203" i="6"/>
  <c r="X202" i="6"/>
  <c r="W202" i="6"/>
  <c r="V202" i="6"/>
  <c r="U202" i="6"/>
  <c r="T202" i="6"/>
  <c r="S202" i="6"/>
  <c r="R202" i="6"/>
  <c r="P202" i="6"/>
  <c r="O202" i="6"/>
  <c r="N202" i="6"/>
  <c r="M202" i="6"/>
  <c r="L202" i="6"/>
  <c r="K202" i="6"/>
  <c r="J202" i="6"/>
  <c r="H202" i="6"/>
  <c r="G202" i="6"/>
  <c r="F202" i="6"/>
  <c r="E202" i="6"/>
  <c r="D202" i="6"/>
  <c r="C202" i="6"/>
  <c r="B202" i="6"/>
  <c r="X201" i="6"/>
  <c r="W201" i="6"/>
  <c r="V201" i="6"/>
  <c r="U201" i="6"/>
  <c r="T201" i="6"/>
  <c r="S201" i="6"/>
  <c r="R201" i="6"/>
  <c r="P201" i="6"/>
  <c r="O201" i="6"/>
  <c r="N201" i="6"/>
  <c r="M201" i="6"/>
  <c r="L201" i="6"/>
  <c r="K201" i="6"/>
  <c r="J201" i="6"/>
  <c r="H201" i="6"/>
  <c r="G201" i="6"/>
  <c r="F201" i="6"/>
  <c r="E201" i="6"/>
  <c r="D201" i="6"/>
  <c r="C201" i="6"/>
  <c r="B201" i="6"/>
  <c r="X200" i="6"/>
  <c r="W200" i="6"/>
  <c r="V200" i="6"/>
  <c r="U200" i="6"/>
  <c r="T200" i="6"/>
  <c r="S200" i="6"/>
  <c r="R200" i="6"/>
  <c r="P200" i="6"/>
  <c r="O200" i="6"/>
  <c r="N200" i="6"/>
  <c r="M200" i="6"/>
  <c r="L200" i="6"/>
  <c r="K200" i="6"/>
  <c r="J200" i="6"/>
  <c r="H200" i="6"/>
  <c r="G200" i="6"/>
  <c r="F200" i="6"/>
  <c r="E200" i="6"/>
  <c r="D200" i="6"/>
  <c r="C200" i="6"/>
  <c r="B200" i="6"/>
  <c r="X199" i="6"/>
  <c r="W199" i="6"/>
  <c r="V199" i="6"/>
  <c r="U199" i="6"/>
  <c r="T199" i="6"/>
  <c r="S199" i="6"/>
  <c r="R199" i="6"/>
  <c r="P199" i="6"/>
  <c r="O199" i="6"/>
  <c r="N199" i="6"/>
  <c r="M199" i="6"/>
  <c r="L199" i="6"/>
  <c r="K199" i="6"/>
  <c r="J199" i="6"/>
  <c r="H199" i="6"/>
  <c r="G199" i="6"/>
  <c r="F199" i="6"/>
  <c r="E199" i="6"/>
  <c r="D199" i="6"/>
  <c r="C199" i="6"/>
  <c r="B199" i="6"/>
  <c r="X198" i="6"/>
  <c r="W198" i="6"/>
  <c r="V198" i="6"/>
  <c r="U198" i="6"/>
  <c r="T198" i="6"/>
  <c r="S198" i="6"/>
  <c r="R198" i="6"/>
  <c r="P198" i="6"/>
  <c r="O198" i="6"/>
  <c r="N198" i="6"/>
  <c r="M198" i="6"/>
  <c r="L198" i="6"/>
  <c r="K198" i="6"/>
  <c r="J198" i="6"/>
  <c r="H198" i="6"/>
  <c r="G198" i="6"/>
  <c r="F198" i="6"/>
  <c r="E198" i="6"/>
  <c r="D198" i="6"/>
  <c r="C198" i="6"/>
  <c r="B198" i="6"/>
  <c r="X197" i="6"/>
  <c r="W197" i="6"/>
  <c r="V197" i="6"/>
  <c r="U197" i="6"/>
  <c r="T197" i="6"/>
  <c r="S197" i="6"/>
  <c r="R197" i="6"/>
  <c r="P197" i="6"/>
  <c r="O197" i="6"/>
  <c r="N197" i="6"/>
  <c r="M197" i="6"/>
  <c r="L197" i="6"/>
  <c r="K197" i="6"/>
  <c r="J197" i="6"/>
  <c r="H197" i="6"/>
  <c r="G197" i="6"/>
  <c r="F197" i="6"/>
  <c r="E197" i="6"/>
  <c r="D197" i="6"/>
  <c r="C197" i="6"/>
  <c r="B197" i="6"/>
  <c r="X113" i="6"/>
  <c r="W113" i="6"/>
  <c r="V113" i="6"/>
  <c r="U113" i="6"/>
  <c r="T113" i="6"/>
  <c r="S113" i="6"/>
  <c r="R113" i="6"/>
  <c r="P113" i="6"/>
  <c r="O113" i="6"/>
  <c r="N113" i="6"/>
  <c r="M113" i="6"/>
  <c r="L113" i="6"/>
  <c r="K113" i="6"/>
  <c r="J113" i="6"/>
  <c r="H113" i="6"/>
  <c r="G113" i="6"/>
  <c r="F113" i="6"/>
  <c r="E113" i="6"/>
  <c r="D113" i="6"/>
  <c r="C113" i="6"/>
  <c r="B113" i="6"/>
  <c r="X112" i="6"/>
  <c r="W112" i="6"/>
  <c r="V112" i="6"/>
  <c r="U112" i="6"/>
  <c r="T112" i="6"/>
  <c r="S112" i="6"/>
  <c r="R112" i="6"/>
  <c r="P112" i="6"/>
  <c r="O112" i="6"/>
  <c r="N112" i="6"/>
  <c r="M112" i="6"/>
  <c r="L112" i="6"/>
  <c r="K112" i="6"/>
  <c r="J112" i="6"/>
  <c r="H112" i="6"/>
  <c r="G112" i="6"/>
  <c r="F112" i="6"/>
  <c r="E112" i="6"/>
  <c r="D112" i="6"/>
  <c r="C112" i="6"/>
  <c r="B112" i="6"/>
  <c r="X111" i="6"/>
  <c r="W111" i="6"/>
  <c r="V111" i="6"/>
  <c r="U111" i="6"/>
  <c r="T111" i="6"/>
  <c r="S111" i="6"/>
  <c r="R111" i="6"/>
  <c r="P111" i="6"/>
  <c r="O111" i="6"/>
  <c r="N111" i="6"/>
  <c r="M111" i="6"/>
  <c r="L111" i="6"/>
  <c r="K111" i="6"/>
  <c r="J111" i="6"/>
  <c r="H111" i="6"/>
  <c r="G111" i="6"/>
  <c r="F111" i="6"/>
  <c r="E111" i="6"/>
  <c r="D111" i="6"/>
  <c r="C111" i="6"/>
  <c r="B111" i="6"/>
  <c r="X110" i="6"/>
  <c r="W110" i="6"/>
  <c r="V110" i="6"/>
  <c r="U110" i="6"/>
  <c r="T110" i="6"/>
  <c r="S110" i="6"/>
  <c r="R110" i="6"/>
  <c r="P110" i="6"/>
  <c r="O110" i="6"/>
  <c r="N110" i="6"/>
  <c r="M110" i="6"/>
  <c r="L110" i="6"/>
  <c r="K110" i="6"/>
  <c r="J110" i="6"/>
  <c r="H110" i="6"/>
  <c r="G110" i="6"/>
  <c r="F110" i="6"/>
  <c r="E110" i="6"/>
  <c r="D110" i="6"/>
  <c r="C110" i="6"/>
  <c r="B110" i="6"/>
  <c r="X109" i="6"/>
  <c r="W109" i="6"/>
  <c r="V109" i="6"/>
  <c r="U109" i="6"/>
  <c r="T109" i="6"/>
  <c r="S109" i="6"/>
  <c r="R109" i="6"/>
  <c r="P109" i="6"/>
  <c r="O109" i="6"/>
  <c r="N109" i="6"/>
  <c r="M109" i="6"/>
  <c r="L109" i="6"/>
  <c r="K109" i="6"/>
  <c r="J109" i="6"/>
  <c r="H109" i="6"/>
  <c r="G109" i="6"/>
  <c r="F109" i="6"/>
  <c r="E109" i="6"/>
  <c r="D109" i="6"/>
  <c r="C109" i="6"/>
  <c r="B109" i="6"/>
  <c r="X108" i="6"/>
  <c r="W108" i="6"/>
  <c r="V108" i="6"/>
  <c r="U108" i="6"/>
  <c r="T108" i="6"/>
  <c r="S108" i="6"/>
  <c r="R108" i="6"/>
  <c r="P108" i="6"/>
  <c r="O108" i="6"/>
  <c r="N108" i="6"/>
  <c r="M108" i="6"/>
  <c r="L108" i="6"/>
  <c r="K108" i="6"/>
  <c r="J108" i="6"/>
  <c r="H108" i="6"/>
  <c r="G108" i="6"/>
  <c r="F108" i="6"/>
  <c r="E108" i="6"/>
  <c r="D108" i="6"/>
  <c r="C108" i="6"/>
  <c r="B108" i="6"/>
  <c r="X107" i="6"/>
  <c r="W107" i="6"/>
  <c r="V107" i="6"/>
  <c r="U107" i="6"/>
  <c r="T107" i="6"/>
  <c r="S107" i="6"/>
  <c r="R107" i="6"/>
  <c r="P107" i="6"/>
  <c r="O107" i="6"/>
  <c r="N107" i="6"/>
  <c r="M107" i="6"/>
  <c r="L107" i="6"/>
  <c r="K107" i="6"/>
  <c r="J107" i="6"/>
  <c r="H107" i="6"/>
  <c r="G107" i="6"/>
  <c r="F107" i="6"/>
  <c r="E107" i="6"/>
  <c r="D107" i="6"/>
  <c r="C107" i="6"/>
  <c r="B107" i="6"/>
  <c r="X106" i="6"/>
  <c r="W106" i="6"/>
  <c r="V106" i="6"/>
  <c r="U106" i="6"/>
  <c r="T106" i="6"/>
  <c r="S106" i="6"/>
  <c r="R106" i="6"/>
  <c r="P106" i="6"/>
  <c r="O106" i="6"/>
  <c r="N106" i="6"/>
  <c r="M106" i="6"/>
  <c r="L106" i="6"/>
  <c r="K106" i="6"/>
  <c r="J106" i="6"/>
  <c r="H106" i="6"/>
  <c r="G106" i="6"/>
  <c r="F106" i="6"/>
  <c r="E106" i="6"/>
  <c r="D106" i="6"/>
  <c r="C106" i="6"/>
  <c r="B106" i="6"/>
  <c r="X105" i="6"/>
  <c r="W105" i="6"/>
  <c r="V105" i="6"/>
  <c r="U105" i="6"/>
  <c r="T105" i="6"/>
  <c r="S105" i="6"/>
  <c r="R105" i="6"/>
  <c r="P105" i="6"/>
  <c r="O105" i="6"/>
  <c r="N105" i="6"/>
  <c r="M105" i="6"/>
  <c r="L105" i="6"/>
  <c r="K105" i="6"/>
  <c r="J105" i="6"/>
  <c r="H105" i="6"/>
  <c r="G105" i="6"/>
  <c r="F105" i="6"/>
  <c r="E105" i="6"/>
  <c r="D105" i="6"/>
  <c r="C105" i="6"/>
  <c r="B105" i="6"/>
  <c r="X104" i="6"/>
  <c r="W104" i="6"/>
  <c r="V104" i="6"/>
  <c r="U104" i="6"/>
  <c r="T104" i="6"/>
  <c r="S104" i="6"/>
  <c r="R104" i="6"/>
  <c r="P104" i="6"/>
  <c r="O104" i="6"/>
  <c r="N104" i="6"/>
  <c r="M104" i="6"/>
  <c r="L104" i="6"/>
  <c r="K104" i="6"/>
  <c r="J104" i="6"/>
  <c r="H104" i="6"/>
  <c r="G104" i="6"/>
  <c r="F104" i="6"/>
  <c r="E104" i="6"/>
  <c r="D104" i="6"/>
  <c r="C104" i="6"/>
  <c r="B104" i="6"/>
  <c r="X103" i="6"/>
  <c r="W103" i="6"/>
  <c r="V103" i="6"/>
  <c r="U103" i="6"/>
  <c r="T103" i="6"/>
  <c r="S103" i="6"/>
  <c r="R103" i="6"/>
  <c r="P103" i="6"/>
  <c r="O103" i="6"/>
  <c r="N103" i="6"/>
  <c r="M103" i="6"/>
  <c r="L103" i="6"/>
  <c r="K103" i="6"/>
  <c r="J103" i="6"/>
  <c r="H103" i="6"/>
  <c r="G103" i="6"/>
  <c r="F103" i="6"/>
  <c r="E103" i="6"/>
  <c r="D103" i="6"/>
  <c r="C103" i="6"/>
  <c r="B103" i="6"/>
  <c r="X102" i="6"/>
  <c r="W102" i="6"/>
  <c r="V102" i="6"/>
  <c r="U102" i="6"/>
  <c r="T102" i="6"/>
  <c r="S102" i="6"/>
  <c r="R102" i="6"/>
  <c r="P102" i="6"/>
  <c r="O102" i="6"/>
  <c r="N102" i="6"/>
  <c r="M102" i="6"/>
  <c r="L102" i="6"/>
  <c r="K102" i="6"/>
  <c r="J102" i="6"/>
  <c r="H102" i="6"/>
  <c r="G102" i="6"/>
  <c r="F102" i="6"/>
  <c r="E102" i="6"/>
  <c r="D102" i="6"/>
  <c r="C102" i="6"/>
  <c r="B102" i="6"/>
  <c r="X101" i="6"/>
  <c r="W101" i="6"/>
  <c r="V101" i="6"/>
  <c r="U101" i="6"/>
  <c r="T101" i="6"/>
  <c r="S101" i="6"/>
  <c r="R101" i="6"/>
  <c r="P101" i="6"/>
  <c r="O101" i="6"/>
  <c r="N101" i="6"/>
  <c r="M101" i="6"/>
  <c r="L101" i="6"/>
  <c r="K101" i="6"/>
  <c r="J101" i="6"/>
  <c r="H101" i="6"/>
  <c r="G101" i="6"/>
  <c r="F101" i="6"/>
  <c r="E101" i="6"/>
  <c r="D101" i="6"/>
  <c r="C101" i="6"/>
  <c r="B101" i="6"/>
  <c r="X100" i="6"/>
  <c r="W100" i="6"/>
  <c r="V100" i="6"/>
  <c r="U100" i="6"/>
  <c r="T100" i="6"/>
  <c r="S100" i="6"/>
  <c r="R100" i="6"/>
  <c r="P100" i="6"/>
  <c r="O100" i="6"/>
  <c r="N100" i="6"/>
  <c r="M100" i="6"/>
  <c r="L100" i="6"/>
  <c r="K100" i="6"/>
  <c r="J100" i="6"/>
  <c r="H100" i="6"/>
  <c r="G100" i="6"/>
  <c r="F100" i="6"/>
  <c r="E100" i="6"/>
  <c r="D100" i="6"/>
  <c r="C100" i="6"/>
  <c r="B100" i="6"/>
  <c r="X99" i="6"/>
  <c r="W99" i="6"/>
  <c r="V99" i="6"/>
  <c r="U99" i="6"/>
  <c r="T99" i="6"/>
  <c r="S99" i="6"/>
  <c r="R99" i="6"/>
  <c r="P99" i="6"/>
  <c r="O99" i="6"/>
  <c r="N99" i="6"/>
  <c r="M99" i="6"/>
  <c r="L99" i="6"/>
  <c r="K99" i="6"/>
  <c r="J99" i="6"/>
  <c r="H99" i="6"/>
  <c r="G99" i="6"/>
  <c r="F99" i="6"/>
  <c r="E99" i="6"/>
  <c r="D99" i="6"/>
  <c r="C99" i="6"/>
  <c r="B99" i="6"/>
  <c r="X98" i="6"/>
  <c r="W98" i="6"/>
  <c r="V98" i="6"/>
  <c r="U98" i="6"/>
  <c r="T98" i="6"/>
  <c r="S98" i="6"/>
  <c r="R98" i="6"/>
  <c r="P98" i="6"/>
  <c r="O98" i="6"/>
  <c r="N98" i="6"/>
  <c r="M98" i="6"/>
  <c r="L98" i="6"/>
  <c r="K98" i="6"/>
  <c r="J98" i="6"/>
  <c r="H98" i="6"/>
  <c r="G98" i="6"/>
  <c r="F98" i="6"/>
  <c r="E98" i="6"/>
  <c r="D98" i="6"/>
  <c r="C98" i="6"/>
  <c r="B98" i="6"/>
  <c r="X97" i="6"/>
  <c r="W97" i="6"/>
  <c r="V97" i="6"/>
  <c r="U97" i="6"/>
  <c r="T97" i="6"/>
  <c r="S97" i="6"/>
  <c r="R97" i="6"/>
  <c r="P97" i="6"/>
  <c r="O97" i="6"/>
  <c r="N97" i="6"/>
  <c r="M97" i="6"/>
  <c r="L97" i="6"/>
  <c r="K97" i="6"/>
  <c r="J97" i="6"/>
  <c r="H97" i="6"/>
  <c r="G97" i="6"/>
  <c r="F97" i="6"/>
  <c r="E97" i="6"/>
  <c r="D97" i="6"/>
  <c r="C97" i="6"/>
  <c r="B97" i="6"/>
  <c r="X96" i="6"/>
  <c r="W96" i="6"/>
  <c r="V96" i="6"/>
  <c r="U96" i="6"/>
  <c r="T96" i="6"/>
  <c r="S96" i="6"/>
  <c r="R96" i="6"/>
  <c r="P96" i="6"/>
  <c r="O96" i="6"/>
  <c r="N96" i="6"/>
  <c r="M96" i="6"/>
  <c r="L96" i="6"/>
  <c r="K96" i="6"/>
  <c r="J96" i="6"/>
  <c r="H96" i="6"/>
  <c r="G96" i="6"/>
  <c r="F96" i="6"/>
  <c r="E96" i="6"/>
  <c r="D96" i="6"/>
  <c r="C96" i="6"/>
  <c r="B96" i="6"/>
  <c r="X95" i="6"/>
  <c r="W95" i="6"/>
  <c r="V95" i="6"/>
  <c r="U95" i="6"/>
  <c r="T95" i="6"/>
  <c r="S95" i="6"/>
  <c r="R95" i="6"/>
  <c r="P95" i="6"/>
  <c r="O95" i="6"/>
  <c r="N95" i="6"/>
  <c r="M95" i="6"/>
  <c r="L95" i="6"/>
  <c r="K95" i="6"/>
  <c r="J95" i="6"/>
  <c r="H95" i="6"/>
  <c r="G95" i="6"/>
  <c r="F95" i="6"/>
  <c r="E95" i="6"/>
  <c r="D95" i="6"/>
  <c r="C95" i="6"/>
  <c r="B95" i="6"/>
  <c r="X94" i="6"/>
  <c r="W94" i="6"/>
  <c r="V94" i="6"/>
  <c r="U94" i="6"/>
  <c r="T94" i="6"/>
  <c r="S94" i="6"/>
  <c r="R94" i="6"/>
  <c r="P94" i="6"/>
  <c r="O94" i="6"/>
  <c r="N94" i="6"/>
  <c r="M94" i="6"/>
  <c r="L94" i="6"/>
  <c r="K94" i="6"/>
  <c r="J94" i="6"/>
  <c r="H94" i="6"/>
  <c r="G94" i="6"/>
  <c r="F94" i="6"/>
  <c r="E94" i="6"/>
  <c r="D94" i="6"/>
  <c r="C94" i="6"/>
  <c r="B94" i="6"/>
  <c r="X93" i="6"/>
  <c r="W93" i="6"/>
  <c r="V93" i="6"/>
  <c r="U93" i="6"/>
  <c r="T93" i="6"/>
  <c r="S93" i="6"/>
  <c r="R93" i="6"/>
  <c r="P93" i="6"/>
  <c r="O93" i="6"/>
  <c r="N93" i="6"/>
  <c r="M93" i="6"/>
  <c r="L93" i="6"/>
  <c r="K93" i="6"/>
  <c r="J93" i="6"/>
  <c r="H93" i="6"/>
  <c r="G93" i="6"/>
  <c r="F93" i="6"/>
  <c r="E93" i="6"/>
  <c r="D93" i="6"/>
  <c r="C93" i="6"/>
  <c r="B93" i="6"/>
  <c r="X92" i="6"/>
  <c r="W92" i="6"/>
  <c r="V92" i="6"/>
  <c r="U92" i="6"/>
  <c r="T92" i="6"/>
  <c r="S92" i="6"/>
  <c r="R92" i="6"/>
  <c r="P92" i="6"/>
  <c r="O92" i="6"/>
  <c r="N92" i="6"/>
  <c r="M92" i="6"/>
  <c r="L92" i="6"/>
  <c r="K92" i="6"/>
  <c r="J92" i="6"/>
  <c r="H92" i="6"/>
  <c r="G92" i="6"/>
  <c r="F92" i="6"/>
  <c r="E92" i="6"/>
  <c r="D92" i="6"/>
  <c r="C92" i="6"/>
  <c r="B92" i="6"/>
  <c r="X91" i="6"/>
  <c r="W91" i="6"/>
  <c r="V91" i="6"/>
  <c r="U91" i="6"/>
  <c r="T91" i="6"/>
  <c r="S91" i="6"/>
  <c r="R91" i="6"/>
  <c r="P91" i="6"/>
  <c r="O91" i="6"/>
  <c r="N91" i="6"/>
  <c r="M91" i="6"/>
  <c r="L91" i="6"/>
  <c r="K91" i="6"/>
  <c r="J91" i="6"/>
  <c r="H91" i="6"/>
  <c r="G91" i="6"/>
  <c r="F91" i="6"/>
  <c r="E91" i="6"/>
  <c r="D91" i="6"/>
  <c r="C91" i="6"/>
  <c r="B91" i="6"/>
  <c r="X90" i="6"/>
  <c r="W90" i="6"/>
  <c r="V90" i="6"/>
  <c r="U90" i="6"/>
  <c r="T90" i="6"/>
  <c r="S90" i="6"/>
  <c r="R90" i="6"/>
  <c r="P90" i="6"/>
  <c r="O90" i="6"/>
  <c r="N90" i="6"/>
  <c r="M90" i="6"/>
  <c r="L90" i="6"/>
  <c r="K90" i="6"/>
  <c r="J90" i="6"/>
  <c r="H90" i="6"/>
  <c r="G90" i="6"/>
  <c r="F90" i="6"/>
  <c r="E90" i="6"/>
  <c r="D90" i="6"/>
  <c r="C90" i="6"/>
  <c r="B90" i="6"/>
  <c r="X89" i="6"/>
  <c r="W89" i="6"/>
  <c r="V89" i="6"/>
  <c r="U89" i="6"/>
  <c r="T89" i="6"/>
  <c r="S89" i="6"/>
  <c r="R89" i="6"/>
  <c r="P89" i="6"/>
  <c r="O89" i="6"/>
  <c r="N89" i="6"/>
  <c r="M89" i="6"/>
  <c r="L89" i="6"/>
  <c r="K89" i="6"/>
  <c r="J89" i="6"/>
  <c r="H89" i="6"/>
  <c r="G89" i="6"/>
  <c r="F89" i="6"/>
  <c r="E89" i="6"/>
  <c r="D89" i="6"/>
  <c r="C89" i="6"/>
  <c r="B89" i="6"/>
  <c r="X88" i="6"/>
  <c r="W88" i="6"/>
  <c r="V88" i="6"/>
  <c r="U88" i="6"/>
  <c r="T88" i="6"/>
  <c r="S88" i="6"/>
  <c r="R88" i="6"/>
  <c r="P88" i="6"/>
  <c r="O88" i="6"/>
  <c r="N88" i="6"/>
  <c r="M88" i="6"/>
  <c r="L88" i="6"/>
  <c r="K88" i="6"/>
  <c r="J88" i="6"/>
  <c r="H88" i="6"/>
  <c r="G88" i="6"/>
  <c r="F88" i="6"/>
  <c r="E88" i="6"/>
  <c r="D88" i="6"/>
  <c r="C88" i="6"/>
  <c r="B88" i="6"/>
  <c r="X87" i="6"/>
  <c r="W87" i="6"/>
  <c r="V87" i="6"/>
  <c r="U87" i="6"/>
  <c r="T87" i="6"/>
  <c r="S87" i="6"/>
  <c r="R87" i="6"/>
  <c r="P87" i="6"/>
  <c r="O87" i="6"/>
  <c r="N87" i="6"/>
  <c r="M87" i="6"/>
  <c r="L87" i="6"/>
  <c r="K87" i="6"/>
  <c r="J87" i="6"/>
  <c r="H87" i="6"/>
  <c r="G87" i="6"/>
  <c r="F87" i="6"/>
  <c r="E87" i="6"/>
  <c r="D87" i="6"/>
  <c r="C87" i="6"/>
  <c r="B87" i="6"/>
  <c r="X86" i="6"/>
  <c r="W86" i="6"/>
  <c r="V86" i="6"/>
  <c r="U86" i="6"/>
  <c r="T86" i="6"/>
  <c r="S86" i="6"/>
  <c r="R86" i="6"/>
  <c r="P86" i="6"/>
  <c r="O86" i="6"/>
  <c r="N86" i="6"/>
  <c r="M86" i="6"/>
  <c r="L86" i="6"/>
  <c r="K86" i="6"/>
  <c r="J86" i="6"/>
  <c r="H86" i="6"/>
  <c r="G86" i="6"/>
  <c r="F86" i="6"/>
  <c r="E86" i="6"/>
  <c r="D86" i="6"/>
  <c r="C86" i="6"/>
  <c r="B86" i="6"/>
  <c r="X85" i="6"/>
  <c r="W85" i="6"/>
  <c r="V85" i="6"/>
  <c r="U85" i="6"/>
  <c r="T85" i="6"/>
  <c r="S85" i="6"/>
  <c r="R85" i="6"/>
  <c r="P85" i="6"/>
  <c r="O85" i="6"/>
  <c r="N85" i="6"/>
  <c r="M85" i="6"/>
  <c r="L85" i="6"/>
  <c r="K85" i="6"/>
  <c r="J85" i="6"/>
  <c r="H85" i="6"/>
  <c r="G85" i="6"/>
  <c r="F85" i="6"/>
  <c r="E85" i="6"/>
  <c r="D85" i="6"/>
  <c r="C85" i="6"/>
  <c r="B85" i="6"/>
  <c r="X84" i="6"/>
  <c r="W84" i="6"/>
  <c r="V84" i="6"/>
  <c r="U84" i="6"/>
  <c r="T84" i="6"/>
  <c r="S84" i="6"/>
  <c r="R84" i="6"/>
  <c r="P84" i="6"/>
  <c r="O84" i="6"/>
  <c r="N84" i="6"/>
  <c r="M84" i="6"/>
  <c r="L84" i="6"/>
  <c r="K84" i="6"/>
  <c r="J84" i="6"/>
  <c r="H84" i="6"/>
  <c r="G84" i="6"/>
  <c r="F84" i="6"/>
  <c r="E84" i="6"/>
  <c r="D84" i="6"/>
  <c r="C84" i="6"/>
  <c r="B84" i="6"/>
  <c r="X83" i="6"/>
  <c r="W83" i="6"/>
  <c r="V83" i="6"/>
  <c r="U83" i="6"/>
  <c r="T83" i="6"/>
  <c r="S83" i="6"/>
  <c r="R83" i="6"/>
  <c r="P83" i="6"/>
  <c r="O83" i="6"/>
  <c r="N83" i="6"/>
  <c r="M83" i="6"/>
  <c r="L83" i="6"/>
  <c r="K83" i="6"/>
  <c r="J83" i="6"/>
  <c r="H83" i="6"/>
  <c r="G83" i="6"/>
  <c r="F83" i="6"/>
  <c r="E83" i="6"/>
  <c r="D83" i="6"/>
  <c r="C83" i="6"/>
  <c r="B83" i="6"/>
  <c r="X82" i="6"/>
  <c r="W82" i="6"/>
  <c r="V82" i="6"/>
  <c r="U82" i="6"/>
  <c r="T82" i="6"/>
  <c r="S82" i="6"/>
  <c r="R82" i="6"/>
  <c r="P82" i="6"/>
  <c r="O82" i="6"/>
  <c r="N82" i="6"/>
  <c r="M82" i="6"/>
  <c r="L82" i="6"/>
  <c r="K82" i="6"/>
  <c r="J82" i="6"/>
  <c r="H82" i="6"/>
  <c r="G82" i="6"/>
  <c r="F82" i="6"/>
  <c r="E82" i="6"/>
  <c r="D82" i="6"/>
  <c r="C82" i="6"/>
  <c r="B82" i="6"/>
  <c r="X81" i="6"/>
  <c r="W81" i="6"/>
  <c r="V81" i="6"/>
  <c r="U81" i="6"/>
  <c r="T81" i="6"/>
  <c r="S81" i="6"/>
  <c r="R81" i="6"/>
  <c r="P81" i="6"/>
  <c r="O81" i="6"/>
  <c r="N81" i="6"/>
  <c r="M81" i="6"/>
  <c r="L81" i="6"/>
  <c r="K81" i="6"/>
  <c r="J81" i="6"/>
  <c r="H81" i="6"/>
  <c r="G81" i="6"/>
  <c r="F81" i="6"/>
  <c r="E81" i="6"/>
  <c r="D81" i="6"/>
  <c r="C81" i="6"/>
  <c r="B81" i="6"/>
  <c r="X80" i="6"/>
  <c r="W80" i="6"/>
  <c r="V80" i="6"/>
  <c r="U80" i="6"/>
  <c r="T80" i="6"/>
  <c r="S80" i="6"/>
  <c r="R80" i="6"/>
  <c r="P80" i="6"/>
  <c r="O80" i="6"/>
  <c r="N80" i="6"/>
  <c r="M80" i="6"/>
  <c r="L80" i="6"/>
  <c r="K80" i="6"/>
  <c r="J80" i="6"/>
  <c r="H80" i="6"/>
  <c r="G80" i="6"/>
  <c r="F80" i="6"/>
  <c r="E80" i="6"/>
  <c r="D80" i="6"/>
  <c r="C80" i="6"/>
  <c r="B80" i="6"/>
  <c r="X79" i="6"/>
  <c r="W79" i="6"/>
  <c r="V79" i="6"/>
  <c r="U79" i="6"/>
  <c r="T79" i="6"/>
  <c r="S79" i="6"/>
  <c r="R79" i="6"/>
  <c r="P79" i="6"/>
  <c r="O79" i="6"/>
  <c r="N79" i="6"/>
  <c r="M79" i="6"/>
  <c r="L79" i="6"/>
  <c r="K79" i="6"/>
  <c r="J79" i="6"/>
  <c r="H79" i="6"/>
  <c r="G79" i="6"/>
  <c r="F79" i="6"/>
  <c r="E79" i="6"/>
  <c r="D79" i="6"/>
  <c r="C79" i="6"/>
  <c r="B79" i="6"/>
  <c r="X78" i="6"/>
  <c r="W78" i="6"/>
  <c r="V78" i="6"/>
  <c r="U78" i="6"/>
  <c r="T78" i="6"/>
  <c r="S78" i="6"/>
  <c r="R78" i="6"/>
  <c r="P78" i="6"/>
  <c r="O78" i="6"/>
  <c r="N78" i="6"/>
  <c r="M78" i="6"/>
  <c r="L78" i="6"/>
  <c r="K78" i="6"/>
  <c r="J78" i="6"/>
  <c r="H78" i="6"/>
  <c r="G78" i="6"/>
  <c r="F78" i="6"/>
  <c r="E78" i="6"/>
  <c r="D78" i="6"/>
  <c r="C78" i="6"/>
  <c r="B78" i="6"/>
  <c r="X77" i="6"/>
  <c r="W77" i="6"/>
  <c r="V77" i="6"/>
  <c r="U77" i="6"/>
  <c r="T77" i="6"/>
  <c r="S77" i="6"/>
  <c r="R77" i="6"/>
  <c r="P77" i="6"/>
  <c r="O77" i="6"/>
  <c r="N77" i="6"/>
  <c r="M77" i="6"/>
  <c r="L77" i="6"/>
  <c r="K77" i="6"/>
  <c r="J77" i="6"/>
  <c r="H77" i="6"/>
  <c r="G77" i="6"/>
  <c r="F77" i="6"/>
  <c r="E77" i="6"/>
  <c r="D77" i="6"/>
  <c r="C77" i="6"/>
  <c r="B77" i="6"/>
  <c r="X76" i="6"/>
  <c r="W76" i="6"/>
  <c r="V76" i="6"/>
  <c r="U76" i="6"/>
  <c r="T76" i="6"/>
  <c r="S76" i="6"/>
  <c r="R76" i="6"/>
  <c r="P76" i="6"/>
  <c r="O76" i="6"/>
  <c r="N76" i="6"/>
  <c r="M76" i="6"/>
  <c r="L76" i="6"/>
  <c r="K76" i="6"/>
  <c r="J76" i="6"/>
  <c r="H76" i="6"/>
  <c r="G76" i="6"/>
  <c r="F76" i="6"/>
  <c r="E76" i="6"/>
  <c r="D76" i="6"/>
  <c r="C76" i="6"/>
  <c r="B76" i="6"/>
  <c r="X75" i="6"/>
  <c r="W75" i="6"/>
  <c r="V75" i="6"/>
  <c r="U75" i="6"/>
  <c r="T75" i="6"/>
  <c r="S75" i="6"/>
  <c r="R75" i="6"/>
  <c r="P75" i="6"/>
  <c r="O75" i="6"/>
  <c r="N75" i="6"/>
  <c r="M75" i="6"/>
  <c r="L75" i="6"/>
  <c r="K75" i="6"/>
  <c r="J75" i="6"/>
  <c r="H75" i="6"/>
  <c r="G75" i="6"/>
  <c r="F75" i="6"/>
  <c r="E75" i="6"/>
  <c r="D75" i="6"/>
  <c r="C75" i="6"/>
  <c r="B75" i="6"/>
  <c r="X74" i="6"/>
  <c r="W74" i="6"/>
  <c r="V74" i="6"/>
  <c r="U74" i="6"/>
  <c r="T74" i="6"/>
  <c r="S74" i="6"/>
  <c r="R74" i="6"/>
  <c r="P74" i="6"/>
  <c r="O74" i="6"/>
  <c r="N74" i="6"/>
  <c r="M74" i="6"/>
  <c r="L74" i="6"/>
  <c r="K74" i="6"/>
  <c r="J74" i="6"/>
  <c r="H74" i="6"/>
  <c r="G74" i="6"/>
  <c r="F74" i="6"/>
  <c r="E74" i="6"/>
  <c r="D74" i="6"/>
  <c r="C74" i="6"/>
  <c r="B74" i="6"/>
  <c r="X73" i="6"/>
  <c r="W73" i="6"/>
  <c r="V73" i="6"/>
  <c r="U73" i="6"/>
  <c r="T73" i="6"/>
  <c r="S73" i="6"/>
  <c r="R73" i="6"/>
  <c r="P73" i="6"/>
  <c r="O73" i="6"/>
  <c r="N73" i="6"/>
  <c r="M73" i="6"/>
  <c r="L73" i="6"/>
  <c r="K73" i="6"/>
  <c r="J73" i="6"/>
  <c r="H73" i="6"/>
  <c r="G73" i="6"/>
  <c r="F73" i="6"/>
  <c r="E73" i="6"/>
  <c r="D73" i="6"/>
  <c r="C73" i="6"/>
  <c r="B73" i="6"/>
  <c r="X72" i="6"/>
  <c r="W72" i="6"/>
  <c r="V72" i="6"/>
  <c r="U72" i="6"/>
  <c r="T72" i="6"/>
  <c r="S72" i="6"/>
  <c r="R72" i="6"/>
  <c r="P72" i="6"/>
  <c r="O72" i="6"/>
  <c r="N72" i="6"/>
  <c r="M72" i="6"/>
  <c r="L72" i="6"/>
  <c r="K72" i="6"/>
  <c r="J72" i="6"/>
  <c r="H72" i="6"/>
  <c r="G72" i="6"/>
  <c r="F72" i="6"/>
  <c r="E72" i="6"/>
  <c r="D72" i="6"/>
  <c r="C72" i="6"/>
  <c r="B72" i="6"/>
  <c r="X71" i="6"/>
  <c r="W71" i="6"/>
  <c r="V71" i="6"/>
  <c r="U71" i="6"/>
  <c r="T71" i="6"/>
  <c r="S71" i="6"/>
  <c r="R71" i="6"/>
  <c r="P71" i="6"/>
  <c r="O71" i="6"/>
  <c r="N71" i="6"/>
  <c r="M71" i="6"/>
  <c r="L71" i="6"/>
  <c r="K71" i="6"/>
  <c r="J71" i="6"/>
  <c r="H71" i="6"/>
  <c r="G71" i="6"/>
  <c r="F71" i="6"/>
  <c r="E71" i="6"/>
  <c r="D71" i="6"/>
  <c r="C71" i="6"/>
  <c r="B71" i="6"/>
  <c r="X70" i="6"/>
  <c r="W70" i="6"/>
  <c r="V70" i="6"/>
  <c r="U70" i="6"/>
  <c r="T70" i="6"/>
  <c r="S70" i="6"/>
  <c r="R70" i="6"/>
  <c r="P70" i="6"/>
  <c r="O70" i="6"/>
  <c r="N70" i="6"/>
  <c r="M70" i="6"/>
  <c r="L70" i="6"/>
  <c r="K70" i="6"/>
  <c r="J70" i="6"/>
  <c r="H70" i="6"/>
  <c r="G70" i="6"/>
  <c r="F70" i="6"/>
  <c r="E70" i="6"/>
  <c r="D70" i="6"/>
  <c r="C70" i="6"/>
  <c r="B70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M57" i="7"/>
  <c r="M118" i="7" s="1"/>
  <c r="L57" i="7"/>
  <c r="K57" i="7"/>
  <c r="J57" i="7"/>
  <c r="J118" i="7" s="1"/>
  <c r="I57" i="7"/>
  <c r="H57" i="7"/>
  <c r="G57" i="7"/>
  <c r="F57" i="7"/>
  <c r="F118" i="7" s="1"/>
  <c r="E57" i="7"/>
  <c r="E118" i="7" s="1"/>
  <c r="D57" i="7"/>
  <c r="C57" i="7"/>
  <c r="B57" i="7"/>
  <c r="M56" i="7"/>
  <c r="M117" i="7" s="1"/>
  <c r="L56" i="7"/>
  <c r="K56" i="7"/>
  <c r="J56" i="7"/>
  <c r="J117" i="7" s="1"/>
  <c r="I56" i="7"/>
  <c r="H56" i="7"/>
  <c r="G56" i="7"/>
  <c r="F56" i="7"/>
  <c r="F117" i="7" s="1"/>
  <c r="E56" i="7"/>
  <c r="D56" i="7"/>
  <c r="C56" i="7"/>
  <c r="B56" i="7"/>
  <c r="M55" i="7"/>
  <c r="L55" i="7"/>
  <c r="L116" i="7" s="1"/>
  <c r="K55" i="7"/>
  <c r="K116" i="7" s="1"/>
  <c r="J55" i="7"/>
  <c r="J116" i="7" s="1"/>
  <c r="I55" i="7"/>
  <c r="H55" i="7"/>
  <c r="G55" i="7"/>
  <c r="F55" i="7"/>
  <c r="E55" i="7"/>
  <c r="D55" i="7"/>
  <c r="C55" i="7"/>
  <c r="B55" i="7"/>
  <c r="M54" i="7"/>
  <c r="L54" i="7"/>
  <c r="K54" i="7"/>
  <c r="K115" i="7" s="1"/>
  <c r="J54" i="7"/>
  <c r="I54" i="7"/>
  <c r="H54" i="7"/>
  <c r="G54" i="7"/>
  <c r="G115" i="7" s="1"/>
  <c r="F54" i="7"/>
  <c r="E54" i="7"/>
  <c r="D54" i="7"/>
  <c r="C54" i="7"/>
  <c r="C115" i="7" s="1"/>
  <c r="B54" i="7"/>
  <c r="M53" i="7"/>
  <c r="L53" i="7"/>
  <c r="K53" i="7"/>
  <c r="K114" i="7" s="1"/>
  <c r="J53" i="7"/>
  <c r="I53" i="7"/>
  <c r="I114" i="7" s="1"/>
  <c r="H53" i="7"/>
  <c r="H114" i="7" s="1"/>
  <c r="G53" i="7"/>
  <c r="G114" i="7" s="1"/>
  <c r="F53" i="7"/>
  <c r="E53" i="7"/>
  <c r="D53" i="7"/>
  <c r="D114" i="7" s="1"/>
  <c r="C53" i="7"/>
  <c r="C114" i="7" s="1"/>
  <c r="B53" i="7"/>
  <c r="M52" i="7"/>
  <c r="L52" i="7"/>
  <c r="L113" i="7" s="1"/>
  <c r="K52" i="7"/>
  <c r="K113" i="7" s="1"/>
  <c r="J52" i="7"/>
  <c r="I52" i="7"/>
  <c r="I113" i="7" s="1"/>
  <c r="H52" i="7"/>
  <c r="H113" i="7" s="1"/>
  <c r="G52" i="7"/>
  <c r="G113" i="7" s="1"/>
  <c r="F52" i="7"/>
  <c r="F113" i="7" s="1"/>
  <c r="E52" i="7"/>
  <c r="D52" i="7"/>
  <c r="C52" i="7"/>
  <c r="C113" i="7" s="1"/>
  <c r="B52" i="7"/>
  <c r="M51" i="7"/>
  <c r="L51" i="7"/>
  <c r="K51" i="7"/>
  <c r="K112" i="7" s="1"/>
  <c r="J51" i="7"/>
  <c r="J112" i="7" s="1"/>
  <c r="I51" i="7"/>
  <c r="I112" i="7" s="1"/>
  <c r="H51" i="7"/>
  <c r="H112" i="7" s="1"/>
  <c r="G51" i="7"/>
  <c r="F51" i="7"/>
  <c r="F112" i="7" s="1"/>
  <c r="E51" i="7"/>
  <c r="E112" i="7" s="1"/>
  <c r="D51" i="7"/>
  <c r="C51" i="7"/>
  <c r="C112" i="7" s="1"/>
  <c r="B51" i="7"/>
  <c r="M50" i="7"/>
  <c r="L50" i="7"/>
  <c r="K50" i="7"/>
  <c r="K111" i="7" s="1"/>
  <c r="J50" i="7"/>
  <c r="J111" i="7" s="1"/>
  <c r="I50" i="7"/>
  <c r="I111" i="7" s="1"/>
  <c r="H50" i="7"/>
  <c r="H111" i="7" s="1"/>
  <c r="G50" i="7"/>
  <c r="G111" i="7" s="1"/>
  <c r="F50" i="7"/>
  <c r="F111" i="7" s="1"/>
  <c r="E50" i="7"/>
  <c r="E111" i="7" s="1"/>
  <c r="D50" i="7"/>
  <c r="C50" i="7"/>
  <c r="C111" i="7" s="1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M109" i="7" s="1"/>
  <c r="L48" i="7"/>
  <c r="L109" i="7" s="1"/>
  <c r="K48" i="7"/>
  <c r="K109" i="7" s="1"/>
  <c r="J48" i="7"/>
  <c r="J109" i="7" s="1"/>
  <c r="I48" i="7"/>
  <c r="H48" i="7"/>
  <c r="H109" i="7" s="1"/>
  <c r="G48" i="7"/>
  <c r="G109" i="7" s="1"/>
  <c r="F48" i="7"/>
  <c r="F109" i="7" s="1"/>
  <c r="E48" i="7"/>
  <c r="E109" i="7" s="1"/>
  <c r="D48" i="7"/>
  <c r="D109" i="7" s="1"/>
  <c r="C48" i="7"/>
  <c r="C109" i="7" s="1"/>
  <c r="B48" i="7"/>
  <c r="M47" i="7"/>
  <c r="M108" i="7" s="1"/>
  <c r="L47" i="7"/>
  <c r="L108" i="7" s="1"/>
  <c r="K47" i="7"/>
  <c r="K108" i="7" s="1"/>
  <c r="J47" i="7"/>
  <c r="J108" i="7" s="1"/>
  <c r="I47" i="7"/>
  <c r="I108" i="7" s="1"/>
  <c r="H47" i="7"/>
  <c r="H108" i="7" s="1"/>
  <c r="G47" i="7"/>
  <c r="G108" i="7" s="1"/>
  <c r="F47" i="7"/>
  <c r="F108" i="7" s="1"/>
  <c r="E47" i="7"/>
  <c r="E108" i="7" s="1"/>
  <c r="D47" i="7"/>
  <c r="D108" i="7" s="1"/>
  <c r="C47" i="7"/>
  <c r="C108" i="7" s="1"/>
  <c r="B47" i="7"/>
  <c r="M46" i="7"/>
  <c r="M107" i="7" s="1"/>
  <c r="L46" i="7"/>
  <c r="L107" i="7" s="1"/>
  <c r="K46" i="7"/>
  <c r="K107" i="7" s="1"/>
  <c r="J46" i="7"/>
  <c r="J107" i="7" s="1"/>
  <c r="I46" i="7"/>
  <c r="I107" i="7" s="1"/>
  <c r="H46" i="7"/>
  <c r="H107" i="7" s="1"/>
  <c r="G46" i="7"/>
  <c r="G107" i="7" s="1"/>
  <c r="F46" i="7"/>
  <c r="F107" i="7" s="1"/>
  <c r="E46" i="7"/>
  <c r="E107" i="7" s="1"/>
  <c r="D46" i="7"/>
  <c r="D107" i="7" s="1"/>
  <c r="C46" i="7"/>
  <c r="C107" i="7" s="1"/>
  <c r="B46" i="7"/>
  <c r="M45" i="7"/>
  <c r="M106" i="7" s="1"/>
  <c r="L45" i="7"/>
  <c r="K45" i="7"/>
  <c r="K106" i="7" s="1"/>
  <c r="J45" i="7"/>
  <c r="J106" i="7" s="1"/>
  <c r="I45" i="7"/>
  <c r="H45" i="7"/>
  <c r="H106" i="7" s="1"/>
  <c r="G45" i="7"/>
  <c r="G106" i="7" s="1"/>
  <c r="F45" i="7"/>
  <c r="F106" i="7" s="1"/>
  <c r="E45" i="7"/>
  <c r="E106" i="7" s="1"/>
  <c r="D45" i="7"/>
  <c r="D106" i="7" s="1"/>
  <c r="C45" i="7"/>
  <c r="C106" i="7" s="1"/>
  <c r="B45" i="7"/>
  <c r="M44" i="7"/>
  <c r="M105" i="7" s="1"/>
  <c r="L44" i="7"/>
  <c r="K44" i="7"/>
  <c r="K105" i="7" s="1"/>
  <c r="J44" i="7"/>
  <c r="J105" i="7" s="1"/>
  <c r="I44" i="7"/>
  <c r="I105" i="7" s="1"/>
  <c r="H44" i="7"/>
  <c r="H105" i="7" s="1"/>
  <c r="G44" i="7"/>
  <c r="G105" i="7" s="1"/>
  <c r="F44" i="7"/>
  <c r="F105" i="7" s="1"/>
  <c r="E44" i="7"/>
  <c r="E105" i="7" s="1"/>
  <c r="D44" i="7"/>
  <c r="D105" i="7" s="1"/>
  <c r="C44" i="7"/>
  <c r="C105" i="7" s="1"/>
  <c r="B44" i="7"/>
  <c r="M43" i="7"/>
  <c r="M104" i="7" s="1"/>
  <c r="L43" i="7"/>
  <c r="K43" i="7"/>
  <c r="K104" i="7" s="1"/>
  <c r="J43" i="7"/>
  <c r="J104" i="7" s="1"/>
  <c r="I43" i="7"/>
  <c r="I104" i="7" s="1"/>
  <c r="H43" i="7"/>
  <c r="H104" i="7" s="1"/>
  <c r="G43" i="7"/>
  <c r="G104" i="7" s="1"/>
  <c r="F43" i="7"/>
  <c r="F104" i="7" s="1"/>
  <c r="E43" i="7"/>
  <c r="E104" i="7" s="1"/>
  <c r="D43" i="7"/>
  <c r="D104" i="7" s="1"/>
  <c r="C43" i="7"/>
  <c r="C104" i="7" s="1"/>
  <c r="B43" i="7"/>
  <c r="M42" i="7"/>
  <c r="L42" i="7"/>
  <c r="K42" i="7"/>
  <c r="K103" i="7" s="1"/>
  <c r="J42" i="7"/>
  <c r="J103" i="7" s="1"/>
  <c r="I42" i="7"/>
  <c r="I103" i="7" s="1"/>
  <c r="H42" i="7"/>
  <c r="H103" i="7" s="1"/>
  <c r="G42" i="7"/>
  <c r="G103" i="7" s="1"/>
  <c r="F42" i="7"/>
  <c r="F103" i="7" s="1"/>
  <c r="E42" i="7"/>
  <c r="E103" i="7" s="1"/>
  <c r="D42" i="7"/>
  <c r="D103" i="7" s="1"/>
  <c r="C42" i="7"/>
  <c r="C103" i="7" s="1"/>
  <c r="B42" i="7"/>
  <c r="M41" i="7"/>
  <c r="L41" i="7"/>
  <c r="L102" i="7" s="1"/>
  <c r="K41" i="7"/>
  <c r="K102" i="7" s="1"/>
  <c r="J41" i="7"/>
  <c r="J102" i="7" s="1"/>
  <c r="I41" i="7"/>
  <c r="I102" i="7" s="1"/>
  <c r="H41" i="7"/>
  <c r="H102" i="7" s="1"/>
  <c r="G41" i="7"/>
  <c r="G102" i="7" s="1"/>
  <c r="F41" i="7"/>
  <c r="F102" i="7" s="1"/>
  <c r="E41" i="7"/>
  <c r="E102" i="7" s="1"/>
  <c r="D41" i="7"/>
  <c r="D102" i="7" s="1"/>
  <c r="C41" i="7"/>
  <c r="C102" i="7" s="1"/>
  <c r="B41" i="7"/>
  <c r="M40" i="7"/>
  <c r="L40" i="7"/>
  <c r="L101" i="7" s="1"/>
  <c r="K40" i="7"/>
  <c r="K101" i="7" s="1"/>
  <c r="J40" i="7"/>
  <c r="J101" i="7" s="1"/>
  <c r="I40" i="7"/>
  <c r="I101" i="7" s="1"/>
  <c r="H40" i="7"/>
  <c r="H101" i="7" s="1"/>
  <c r="G40" i="7"/>
  <c r="F40" i="7"/>
  <c r="F101" i="7" s="1"/>
  <c r="E40" i="7"/>
  <c r="E101" i="7" s="1"/>
  <c r="D40" i="7"/>
  <c r="D101" i="7" s="1"/>
  <c r="C40" i="7"/>
  <c r="C101" i="7" s="1"/>
  <c r="B40" i="7"/>
  <c r="M39" i="7"/>
  <c r="M100" i="7" s="1"/>
  <c r="L39" i="7"/>
  <c r="K39" i="7"/>
  <c r="K100" i="7" s="1"/>
  <c r="J39" i="7"/>
  <c r="J100" i="7" s="1"/>
  <c r="I39" i="7"/>
  <c r="H39" i="7"/>
  <c r="H100" i="7" s="1"/>
  <c r="G39" i="7"/>
  <c r="G100" i="7" s="1"/>
  <c r="F39" i="7"/>
  <c r="F100" i="7" s="1"/>
  <c r="E39" i="7"/>
  <c r="E100" i="7" s="1"/>
  <c r="D39" i="7"/>
  <c r="D100" i="7" s="1"/>
  <c r="C39" i="7"/>
  <c r="C100" i="7" s="1"/>
  <c r="B39" i="7"/>
  <c r="M38" i="7"/>
  <c r="M99" i="7" s="1"/>
  <c r="L38" i="7"/>
  <c r="L99" i="7" s="1"/>
  <c r="K38" i="7"/>
  <c r="K99" i="7" s="1"/>
  <c r="J38" i="7"/>
  <c r="J99" i="7" s="1"/>
  <c r="I38" i="7"/>
  <c r="H38" i="7"/>
  <c r="H99" i="7" s="1"/>
  <c r="G38" i="7"/>
  <c r="G99" i="7" s="1"/>
  <c r="F38" i="7"/>
  <c r="F99" i="7" s="1"/>
  <c r="E38" i="7"/>
  <c r="E99" i="7" s="1"/>
  <c r="D38" i="7"/>
  <c r="D99" i="7" s="1"/>
  <c r="C38" i="7"/>
  <c r="C99" i="7" s="1"/>
  <c r="B38" i="7"/>
  <c r="M37" i="7"/>
  <c r="M98" i="7" s="1"/>
  <c r="L37" i="7"/>
  <c r="K37" i="7"/>
  <c r="K98" i="7" s="1"/>
  <c r="J37" i="7"/>
  <c r="J98" i="7" s="1"/>
  <c r="I37" i="7"/>
  <c r="H37" i="7"/>
  <c r="H98" i="7" s="1"/>
  <c r="G37" i="7"/>
  <c r="G98" i="7" s="1"/>
  <c r="F37" i="7"/>
  <c r="F98" i="7" s="1"/>
  <c r="E37" i="7"/>
  <c r="E98" i="7" s="1"/>
  <c r="D37" i="7"/>
  <c r="D98" i="7" s="1"/>
  <c r="C37" i="7"/>
  <c r="C98" i="7" s="1"/>
  <c r="B37" i="7"/>
  <c r="M36" i="7"/>
  <c r="M97" i="7" s="1"/>
  <c r="L36" i="7"/>
  <c r="L97" i="7" s="1"/>
  <c r="K36" i="7"/>
  <c r="K97" i="7" s="1"/>
  <c r="J36" i="7"/>
  <c r="J97" i="7" s="1"/>
  <c r="I36" i="7"/>
  <c r="I97" i="7" s="1"/>
  <c r="H36" i="7"/>
  <c r="H97" i="7" s="1"/>
  <c r="G36" i="7"/>
  <c r="G97" i="7" s="1"/>
  <c r="F36" i="7"/>
  <c r="F97" i="7" s="1"/>
  <c r="E36" i="7"/>
  <c r="E97" i="7" s="1"/>
  <c r="D36" i="7"/>
  <c r="D97" i="7" s="1"/>
  <c r="C36" i="7"/>
  <c r="C97" i="7" s="1"/>
  <c r="B36" i="7"/>
  <c r="M35" i="7"/>
  <c r="M96" i="7" s="1"/>
  <c r="L35" i="7"/>
  <c r="L96" i="7" s="1"/>
  <c r="K35" i="7"/>
  <c r="K96" i="7" s="1"/>
  <c r="J35" i="7"/>
  <c r="J96" i="7" s="1"/>
  <c r="I35" i="7"/>
  <c r="H35" i="7"/>
  <c r="H96" i="7" s="1"/>
  <c r="G35" i="7"/>
  <c r="G96" i="7" s="1"/>
  <c r="F35" i="7"/>
  <c r="F96" i="7" s="1"/>
  <c r="E35" i="7"/>
  <c r="D35" i="7"/>
  <c r="C35" i="7"/>
  <c r="C96" i="7" s="1"/>
  <c r="B35" i="7"/>
  <c r="M34" i="7"/>
  <c r="M95" i="7" s="1"/>
  <c r="L34" i="7"/>
  <c r="L95" i="7" s="1"/>
  <c r="K34" i="7"/>
  <c r="K95" i="7" s="1"/>
  <c r="J34" i="7"/>
  <c r="J95" i="7" s="1"/>
  <c r="I34" i="7"/>
  <c r="H34" i="7"/>
  <c r="H95" i="7" s="1"/>
  <c r="G34" i="7"/>
  <c r="G95" i="7" s="1"/>
  <c r="F34" i="7"/>
  <c r="F95" i="7" s="1"/>
  <c r="E34" i="7"/>
  <c r="D34" i="7"/>
  <c r="C34" i="7"/>
  <c r="C95" i="7" s="1"/>
  <c r="B34" i="7"/>
  <c r="M33" i="7"/>
  <c r="L33" i="7"/>
  <c r="L94" i="7" s="1"/>
  <c r="K33" i="7"/>
  <c r="K94" i="7" s="1"/>
  <c r="J33" i="7"/>
  <c r="J94" i="7" s="1"/>
  <c r="I33" i="7"/>
  <c r="I94" i="7" s="1"/>
  <c r="H33" i="7"/>
  <c r="H94" i="7" s="1"/>
  <c r="G33" i="7"/>
  <c r="G94" i="7" s="1"/>
  <c r="F33" i="7"/>
  <c r="F94" i="7" s="1"/>
  <c r="E33" i="7"/>
  <c r="D33" i="7"/>
  <c r="C33" i="7"/>
  <c r="C94" i="7" s="1"/>
  <c r="B33" i="7"/>
  <c r="M32" i="7"/>
  <c r="L32" i="7"/>
  <c r="K32" i="7"/>
  <c r="K93" i="7" s="1"/>
  <c r="J32" i="7"/>
  <c r="J93" i="7" s="1"/>
  <c r="I32" i="7"/>
  <c r="H32" i="7"/>
  <c r="H93" i="7" s="1"/>
  <c r="G32" i="7"/>
  <c r="G93" i="7" s="1"/>
  <c r="F32" i="7"/>
  <c r="F93" i="7" s="1"/>
  <c r="E32" i="7"/>
  <c r="D32" i="7"/>
  <c r="D93" i="7" s="1"/>
  <c r="C32" i="7"/>
  <c r="C93" i="7" s="1"/>
  <c r="B32" i="7"/>
  <c r="M31" i="7"/>
  <c r="M92" i="7" s="1"/>
  <c r="L31" i="7"/>
  <c r="K31" i="7"/>
  <c r="K92" i="7" s="1"/>
  <c r="J31" i="7"/>
  <c r="J92" i="7" s="1"/>
  <c r="I31" i="7"/>
  <c r="I92" i="7" s="1"/>
  <c r="H31" i="7"/>
  <c r="H92" i="7" s="1"/>
  <c r="G31" i="7"/>
  <c r="G92" i="7" s="1"/>
  <c r="F31" i="7"/>
  <c r="F92" i="7" s="1"/>
  <c r="E31" i="7"/>
  <c r="D31" i="7"/>
  <c r="D92" i="7" s="1"/>
  <c r="C31" i="7"/>
  <c r="B31" i="7"/>
  <c r="M30" i="7"/>
  <c r="M91" i="7" s="1"/>
  <c r="L30" i="7"/>
  <c r="K30" i="7"/>
  <c r="J30" i="7"/>
  <c r="J91" i="7" s="1"/>
  <c r="I30" i="7"/>
  <c r="I91" i="7" s="1"/>
  <c r="H30" i="7"/>
  <c r="H91" i="7" s="1"/>
  <c r="G30" i="7"/>
  <c r="F30" i="7"/>
  <c r="F91" i="7" s="1"/>
  <c r="E30" i="7"/>
  <c r="E91" i="7" s="1"/>
  <c r="D30" i="7"/>
  <c r="D91" i="7" s="1"/>
  <c r="C30" i="7"/>
  <c r="C91" i="7" s="1"/>
  <c r="B30" i="7"/>
  <c r="M29" i="7"/>
  <c r="L29" i="7"/>
  <c r="K29" i="7"/>
  <c r="J29" i="7"/>
  <c r="J90" i="7" s="1"/>
  <c r="I29" i="7"/>
  <c r="H29" i="7"/>
  <c r="H90" i="7" s="1"/>
  <c r="G29" i="7"/>
  <c r="G90" i="7" s="1"/>
  <c r="F29" i="7"/>
  <c r="F90" i="7" s="1"/>
  <c r="E29" i="7"/>
  <c r="E90" i="7" s="1"/>
  <c r="D29" i="7"/>
  <c r="D90" i="7" s="1"/>
  <c r="C29" i="7"/>
  <c r="C90" i="7" s="1"/>
  <c r="B29" i="7"/>
  <c r="M28" i="7"/>
  <c r="L28" i="7"/>
  <c r="K28" i="7"/>
  <c r="J28" i="7"/>
  <c r="J89" i="7" s="1"/>
  <c r="I28" i="7"/>
  <c r="I89" i="7" s="1"/>
  <c r="H28" i="7"/>
  <c r="H89" i="7" s="1"/>
  <c r="G28" i="7"/>
  <c r="G89" i="7" s="1"/>
  <c r="F28" i="7"/>
  <c r="F89" i="7" s="1"/>
  <c r="E28" i="7"/>
  <c r="E89" i="7" s="1"/>
  <c r="D28" i="7"/>
  <c r="D89" i="7" s="1"/>
  <c r="C28" i="7"/>
  <c r="C89" i="7" s="1"/>
  <c r="B28" i="7"/>
  <c r="M27" i="7"/>
  <c r="L27" i="7"/>
  <c r="K27" i="7"/>
  <c r="K88" i="7" s="1"/>
  <c r="J27" i="7"/>
  <c r="I27" i="7"/>
  <c r="I88" i="7" s="1"/>
  <c r="H27" i="7"/>
  <c r="H88" i="7" s="1"/>
  <c r="G27" i="7"/>
  <c r="G88" i="7" s="1"/>
  <c r="F27" i="7"/>
  <c r="F88" i="7" s="1"/>
  <c r="E27" i="7"/>
  <c r="D27" i="7"/>
  <c r="D88" i="7" s="1"/>
  <c r="C27" i="7"/>
  <c r="C88" i="7" s="1"/>
  <c r="B27" i="7"/>
  <c r="M26" i="7"/>
  <c r="M87" i="7" s="1"/>
  <c r="L26" i="7"/>
  <c r="K26" i="7"/>
  <c r="K87" i="7" s="1"/>
  <c r="J26" i="7"/>
  <c r="J87" i="7" s="1"/>
  <c r="I26" i="7"/>
  <c r="H26" i="7"/>
  <c r="G26" i="7"/>
  <c r="G87" i="7" s="1"/>
  <c r="F26" i="7"/>
  <c r="F87" i="7" s="1"/>
  <c r="E26" i="7"/>
  <c r="E87" i="7" s="1"/>
  <c r="D26" i="7"/>
  <c r="D87" i="7" s="1"/>
  <c r="C26" i="7"/>
  <c r="C87" i="7" s="1"/>
  <c r="B26" i="7"/>
  <c r="M25" i="7"/>
  <c r="M86" i="7" s="1"/>
  <c r="L25" i="7"/>
  <c r="K25" i="7"/>
  <c r="K86" i="7" s="1"/>
  <c r="J25" i="7"/>
  <c r="I25" i="7"/>
  <c r="I86" i="7" s="1"/>
  <c r="H25" i="7"/>
  <c r="G25" i="7"/>
  <c r="G86" i="7" s="1"/>
  <c r="F25" i="7"/>
  <c r="F86" i="7" s="1"/>
  <c r="E25" i="7"/>
  <c r="E86" i="7" s="1"/>
  <c r="D25" i="7"/>
  <c r="D86" i="7" s="1"/>
  <c r="C25" i="7"/>
  <c r="C86" i="7" s="1"/>
  <c r="B25" i="7"/>
  <c r="M24" i="7"/>
  <c r="M85" i="7" s="1"/>
  <c r="L24" i="7"/>
  <c r="L85" i="7" s="1"/>
  <c r="K24" i="7"/>
  <c r="K85" i="7" s="1"/>
  <c r="J24" i="7"/>
  <c r="I24" i="7"/>
  <c r="I85" i="7" s="1"/>
  <c r="H24" i="7"/>
  <c r="H85" i="7" s="1"/>
  <c r="G24" i="7"/>
  <c r="G85" i="7" s="1"/>
  <c r="F24" i="7"/>
  <c r="F85" i="7" s="1"/>
  <c r="E24" i="7"/>
  <c r="E85" i="7" s="1"/>
  <c r="D24" i="7"/>
  <c r="D85" i="7" s="1"/>
  <c r="C24" i="7"/>
  <c r="C85" i="7" s="1"/>
  <c r="B24" i="7"/>
  <c r="M23" i="7"/>
  <c r="M84" i="7" s="1"/>
  <c r="L23" i="7"/>
  <c r="L84" i="7" s="1"/>
  <c r="K23" i="7"/>
  <c r="K84" i="7" s="1"/>
  <c r="J23" i="7"/>
  <c r="I23" i="7"/>
  <c r="I84" i="7" s="1"/>
  <c r="H23" i="7"/>
  <c r="H84" i="7" s="1"/>
  <c r="G23" i="7"/>
  <c r="G84" i="7" s="1"/>
  <c r="F23" i="7"/>
  <c r="F84" i="7" s="1"/>
  <c r="E23" i="7"/>
  <c r="E84" i="7" s="1"/>
  <c r="D23" i="7"/>
  <c r="D84" i="7" s="1"/>
  <c r="C23" i="7"/>
  <c r="C84" i="7" s="1"/>
  <c r="B23" i="7"/>
  <c r="M22" i="7"/>
  <c r="M83" i="7" s="1"/>
  <c r="L22" i="7"/>
  <c r="L83" i="7" s="1"/>
  <c r="K22" i="7"/>
  <c r="K83" i="7" s="1"/>
  <c r="J22" i="7"/>
  <c r="J83" i="7" s="1"/>
  <c r="I22" i="7"/>
  <c r="I83" i="7" s="1"/>
  <c r="H22" i="7"/>
  <c r="H83" i="7" s="1"/>
  <c r="G22" i="7"/>
  <c r="G83" i="7" s="1"/>
  <c r="F22" i="7"/>
  <c r="F83" i="7" s="1"/>
  <c r="E22" i="7"/>
  <c r="E83" i="7" s="1"/>
  <c r="D22" i="7"/>
  <c r="D83" i="7" s="1"/>
  <c r="C22" i="7"/>
  <c r="C83" i="7" s="1"/>
  <c r="B22" i="7"/>
  <c r="M21" i="7"/>
  <c r="M82" i="7" s="1"/>
  <c r="L21" i="7"/>
  <c r="K21" i="7"/>
  <c r="K82" i="7" s="1"/>
  <c r="J21" i="7"/>
  <c r="J82" i="7" s="1"/>
  <c r="I21" i="7"/>
  <c r="I82" i="7" s="1"/>
  <c r="H21" i="7"/>
  <c r="G21" i="7"/>
  <c r="F21" i="7"/>
  <c r="F82" i="7" s="1"/>
  <c r="E21" i="7"/>
  <c r="E82" i="7" s="1"/>
  <c r="D21" i="7"/>
  <c r="C21" i="7"/>
  <c r="C82" i="7" s="1"/>
  <c r="B21" i="7"/>
  <c r="M20" i="7"/>
  <c r="M81" i="7" s="1"/>
  <c r="L20" i="7"/>
  <c r="K20" i="7"/>
  <c r="K81" i="7" s="1"/>
  <c r="J20" i="7"/>
  <c r="J81" i="7" s="1"/>
  <c r="I20" i="7"/>
  <c r="I81" i="7" s="1"/>
  <c r="H20" i="7"/>
  <c r="G20" i="7"/>
  <c r="F20" i="7"/>
  <c r="F81" i="7" s="1"/>
  <c r="E20" i="7"/>
  <c r="E81" i="7" s="1"/>
  <c r="D20" i="7"/>
  <c r="C20" i="7"/>
  <c r="B20" i="7"/>
  <c r="M19" i="7"/>
  <c r="M80" i="7" s="1"/>
  <c r="L19" i="7"/>
  <c r="K19" i="7"/>
  <c r="K80" i="7" s="1"/>
  <c r="J19" i="7"/>
  <c r="J80" i="7" s="1"/>
  <c r="I19" i="7"/>
  <c r="I80" i="7" s="1"/>
  <c r="H19" i="7"/>
  <c r="G19" i="7"/>
  <c r="F19" i="7"/>
  <c r="F80" i="7" s="1"/>
  <c r="E19" i="7"/>
  <c r="E80" i="7" s="1"/>
  <c r="D19" i="7"/>
  <c r="C19" i="7"/>
  <c r="B19" i="7"/>
  <c r="M18" i="7"/>
  <c r="M79" i="7" s="1"/>
  <c r="L18" i="7"/>
  <c r="K18" i="7"/>
  <c r="K79" i="7" s="1"/>
  <c r="J18" i="7"/>
  <c r="J79" i="7" s="1"/>
  <c r="I18" i="7"/>
  <c r="I79" i="7" s="1"/>
  <c r="H18" i="7"/>
  <c r="H79" i="7" s="1"/>
  <c r="G18" i="7"/>
  <c r="G79" i="7" s="1"/>
  <c r="F18" i="7"/>
  <c r="F79" i="7" s="1"/>
  <c r="E18" i="7"/>
  <c r="D18" i="7"/>
  <c r="C18" i="7"/>
  <c r="B18" i="7"/>
  <c r="M17" i="7"/>
  <c r="M78" i="7" s="1"/>
  <c r="L17" i="7"/>
  <c r="K17" i="7"/>
  <c r="K78" i="7" s="1"/>
  <c r="J17" i="7"/>
  <c r="J78" i="7" s="1"/>
  <c r="I17" i="7"/>
  <c r="I78" i="7" s="1"/>
  <c r="H17" i="7"/>
  <c r="H78" i="7" s="1"/>
  <c r="G17" i="7"/>
  <c r="G78" i="7" s="1"/>
  <c r="F17" i="7"/>
  <c r="E17" i="7"/>
  <c r="D17" i="7"/>
  <c r="D78" i="7" s="1"/>
  <c r="C17" i="7"/>
  <c r="C78" i="7" s="1"/>
  <c r="B17" i="7"/>
  <c r="M16" i="7"/>
  <c r="M77" i="7" s="1"/>
  <c r="L16" i="7"/>
  <c r="K16" i="7"/>
  <c r="K77" i="7" s="1"/>
  <c r="J16" i="7"/>
  <c r="J77" i="7" s="1"/>
  <c r="I16" i="7"/>
  <c r="H16" i="7"/>
  <c r="H77" i="7" s="1"/>
  <c r="G16" i="7"/>
  <c r="G77" i="7" s="1"/>
  <c r="F16" i="7"/>
  <c r="E16" i="7"/>
  <c r="D16" i="7"/>
  <c r="C16" i="7"/>
  <c r="C77" i="7" s="1"/>
  <c r="B16" i="7"/>
  <c r="M15" i="7"/>
  <c r="L15" i="7"/>
  <c r="L76" i="7" s="1"/>
  <c r="K15" i="7"/>
  <c r="K76" i="7" s="1"/>
  <c r="J15" i="7"/>
  <c r="J76" i="7" s="1"/>
  <c r="I15" i="7"/>
  <c r="H15" i="7"/>
  <c r="H76" i="7" s="1"/>
  <c r="G15" i="7"/>
  <c r="G76" i="7" s="1"/>
  <c r="F15" i="7"/>
  <c r="E15" i="7"/>
  <c r="E76" i="7" s="1"/>
  <c r="D15" i="7"/>
  <c r="C15" i="7"/>
  <c r="C76" i="7" s="1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L74" i="7" s="1"/>
  <c r="K13" i="7"/>
  <c r="K74" i="7" s="1"/>
  <c r="J13" i="7"/>
  <c r="J74" i="7" s="1"/>
  <c r="I13" i="7"/>
  <c r="I74" i="7" s="1"/>
  <c r="H13" i="7"/>
  <c r="H74" i="7" s="1"/>
  <c r="G13" i="7"/>
  <c r="G74" i="7" s="1"/>
  <c r="F13" i="7"/>
  <c r="F74" i="7" s="1"/>
  <c r="E13" i="7"/>
  <c r="E74" i="7" s="1"/>
  <c r="D13" i="7"/>
  <c r="C13" i="7"/>
  <c r="C74" i="7" s="1"/>
  <c r="B13" i="7"/>
  <c r="M12" i="7"/>
  <c r="M73" i="7" s="1"/>
  <c r="L12" i="7"/>
  <c r="K12" i="7"/>
  <c r="J12" i="7"/>
  <c r="I12" i="7"/>
  <c r="I73" i="7" s="1"/>
  <c r="H12" i="7"/>
  <c r="G12" i="7"/>
  <c r="G73" i="7" s="1"/>
  <c r="F12" i="7"/>
  <c r="F73" i="7" s="1"/>
  <c r="E12" i="7"/>
  <c r="E73" i="7" s="1"/>
  <c r="D12" i="7"/>
  <c r="C12" i="7"/>
  <c r="C73" i="7" s="1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L104" i="7" l="1"/>
  <c r="L106" i="7"/>
  <c r="L103" i="7"/>
  <c r="L105" i="7"/>
  <c r="L98" i="7"/>
  <c r="L100" i="7"/>
  <c r="L92" i="7"/>
  <c r="L93" i="7"/>
  <c r="L91" i="7"/>
  <c r="L86" i="7"/>
  <c r="L87" i="7"/>
  <c r="L88" i="7"/>
  <c r="L89" i="7"/>
  <c r="K73" i="7"/>
  <c r="L90" i="7"/>
  <c r="M94" i="7"/>
  <c r="E88" i="7"/>
  <c r="E116" i="7"/>
  <c r="E117" i="7"/>
  <c r="M115" i="7"/>
  <c r="I106" i="7"/>
  <c r="K120" i="7"/>
  <c r="M101" i="7"/>
  <c r="M102" i="7"/>
  <c r="M103" i="7"/>
  <c r="K91" i="7"/>
  <c r="K89" i="7"/>
  <c r="K90" i="7"/>
  <c r="M88" i="7"/>
  <c r="M90" i="7"/>
  <c r="M89" i="7"/>
  <c r="M76" i="7"/>
  <c r="M74" i="7"/>
  <c r="E95" i="7"/>
  <c r="E96" i="7"/>
  <c r="E113" i="7"/>
  <c r="E114" i="7"/>
  <c r="E115" i="7"/>
  <c r="E77" i="7"/>
  <c r="E78" i="7"/>
  <c r="E79" i="7"/>
  <c r="L78" i="7"/>
  <c r="L79" i="7"/>
  <c r="L77" i="7"/>
  <c r="L81" i="7"/>
  <c r="L82" i="7"/>
  <c r="I95" i="7"/>
  <c r="I96" i="7"/>
  <c r="Q120" i="7"/>
  <c r="L73" i="7"/>
  <c r="B116" i="7"/>
  <c r="B117" i="7"/>
  <c r="B118" i="7"/>
  <c r="L123" i="7"/>
  <c r="L119" i="7"/>
  <c r="D116" i="7"/>
  <c r="D117" i="7"/>
  <c r="L117" i="7"/>
  <c r="L118" i="7"/>
  <c r="D80" i="7"/>
  <c r="D79" i="7"/>
  <c r="D81" i="7"/>
  <c r="D76" i="7"/>
  <c r="D77" i="7"/>
  <c r="D94" i="7"/>
  <c r="D95" i="7"/>
  <c r="D96" i="7"/>
  <c r="D82" i="7"/>
  <c r="D74" i="7"/>
  <c r="D73" i="7"/>
  <c r="M93" i="7"/>
  <c r="M113" i="7"/>
  <c r="M116" i="7"/>
  <c r="M122" i="7"/>
  <c r="K117" i="7"/>
  <c r="K118" i="7"/>
  <c r="H80" i="7"/>
  <c r="H82" i="7"/>
  <c r="H86" i="7"/>
  <c r="H81" i="7"/>
  <c r="H87" i="7"/>
  <c r="H116" i="7"/>
  <c r="I87" i="7"/>
  <c r="I90" i="7"/>
  <c r="I93" i="7"/>
  <c r="I115" i="7"/>
  <c r="G82" i="7"/>
  <c r="G91" i="7"/>
  <c r="G80" i="7"/>
  <c r="G81" i="7"/>
  <c r="G112" i="7"/>
  <c r="D126" i="7"/>
  <c r="D122" i="7"/>
  <c r="O126" i="7"/>
  <c r="J125" i="7"/>
  <c r="J121" i="7"/>
  <c r="E125" i="7"/>
  <c r="E121" i="7"/>
  <c r="N125" i="7"/>
  <c r="N121" i="7"/>
  <c r="I109" i="7"/>
  <c r="E92" i="7"/>
  <c r="E93" i="7"/>
  <c r="E94" i="7"/>
  <c r="H117" i="7"/>
  <c r="D118" i="7"/>
  <c r="H118" i="7"/>
  <c r="K44" i="4"/>
  <c r="B47" i="4" s="1"/>
  <c r="K45" i="4"/>
  <c r="B48" i="4" s="1"/>
  <c r="G42" i="4"/>
  <c r="B41" i="4" s="1"/>
  <c r="O42" i="4"/>
  <c r="B49" i="4" s="1"/>
  <c r="I116" i="7"/>
  <c r="I117" i="7"/>
  <c r="I118" i="7"/>
  <c r="P125" i="7"/>
  <c r="P121" i="7"/>
  <c r="C126" i="7"/>
  <c r="C122" i="7"/>
  <c r="O116" i="7"/>
  <c r="P118" i="7"/>
  <c r="F128" i="7"/>
  <c r="F124" i="7"/>
  <c r="F120" i="7"/>
  <c r="C116" i="7"/>
  <c r="G116" i="7"/>
  <c r="C117" i="7"/>
  <c r="G117" i="7"/>
  <c r="C118" i="7"/>
  <c r="G118" i="7"/>
  <c r="I122" i="7"/>
  <c r="P116" i="7"/>
  <c r="P117" i="7"/>
  <c r="O117" i="7"/>
  <c r="O43" i="4"/>
  <c r="B50" i="4" s="1"/>
  <c r="L114" i="7"/>
  <c r="M114" i="7"/>
  <c r="I99" i="7"/>
  <c r="I98" i="7"/>
  <c r="I100" i="7"/>
  <c r="U34" i="4"/>
  <c r="U36" i="4" s="1"/>
  <c r="J88" i="7"/>
  <c r="I193" i="4"/>
  <c r="K193" i="4" s="1"/>
  <c r="L193" i="4" s="1"/>
  <c r="I183" i="4"/>
  <c r="J183" i="4" s="1"/>
  <c r="F116" i="7"/>
  <c r="S34" i="4"/>
  <c r="S36" i="4" s="1"/>
  <c r="T34" i="4"/>
  <c r="T36" i="4" s="1"/>
  <c r="I194" i="4"/>
  <c r="J194" i="4" s="1"/>
  <c r="I192" i="4"/>
  <c r="J192" i="4" s="1"/>
  <c r="I188" i="4"/>
  <c r="K188" i="4" s="1"/>
  <c r="L188" i="4" s="1"/>
  <c r="I184" i="4"/>
  <c r="J184" i="4" s="1"/>
  <c r="I191" i="4"/>
  <c r="K191" i="4" s="1"/>
  <c r="L191" i="4" s="1"/>
  <c r="I187" i="4"/>
  <c r="K187" i="4" s="1"/>
  <c r="L187" i="4" s="1"/>
  <c r="V34" i="4"/>
  <c r="V36" i="4" s="1"/>
  <c r="I189" i="4"/>
  <c r="J189" i="4" s="1"/>
  <c r="I185" i="4"/>
  <c r="J185" i="4" s="1"/>
  <c r="X34" i="4"/>
  <c r="X36" i="4" s="1"/>
  <c r="Y34" i="4"/>
  <c r="R34" i="4"/>
  <c r="Q34" i="4"/>
  <c r="Q36" i="4" s="1"/>
  <c r="B127" i="7"/>
  <c r="I190" i="4"/>
  <c r="B123" i="7"/>
  <c r="I186" i="4"/>
  <c r="B119" i="7"/>
  <c r="I182" i="4"/>
  <c r="N116" i="7"/>
  <c r="Q117" i="7"/>
  <c r="Q116" i="7"/>
  <c r="Q128" i="7"/>
  <c r="P127" i="7"/>
  <c r="H126" i="7"/>
  <c r="D125" i="7"/>
  <c r="P123" i="7"/>
  <c r="D121" i="7"/>
  <c r="P119" i="7"/>
  <c r="C128" i="7"/>
  <c r="Q126" i="7"/>
  <c r="H125" i="7"/>
  <c r="C124" i="7"/>
  <c r="Q122" i="7"/>
  <c r="H121" i="7"/>
  <c r="C120" i="7"/>
  <c r="G128" i="7"/>
  <c r="C127" i="7"/>
  <c r="Q125" i="7"/>
  <c r="G124" i="7"/>
  <c r="C123" i="7"/>
  <c r="Q121" i="7"/>
  <c r="G120" i="7"/>
  <c r="C119" i="7"/>
  <c r="H128" i="7"/>
  <c r="I127" i="7"/>
  <c r="F126" i="7"/>
  <c r="G125" i="7"/>
  <c r="H124" i="7"/>
  <c r="I123" i="7"/>
  <c r="F122" i="7"/>
  <c r="G121" i="7"/>
  <c r="H120" i="7"/>
  <c r="I119" i="7"/>
  <c r="K128" i="7"/>
  <c r="O128" i="7"/>
  <c r="K127" i="7"/>
  <c r="O124" i="7"/>
  <c r="K123" i="7"/>
  <c r="O120" i="7"/>
  <c r="K119" i="7"/>
  <c r="O127" i="7"/>
  <c r="L126" i="7"/>
  <c r="B125" i="7"/>
  <c r="O123" i="7"/>
  <c r="L122" i="7"/>
  <c r="B121" i="7"/>
  <c r="O119" i="7"/>
  <c r="B128" i="7"/>
  <c r="P126" i="7"/>
  <c r="L125" i="7"/>
  <c r="B124" i="7"/>
  <c r="P122" i="7"/>
  <c r="L121" i="7"/>
  <c r="B120" i="7"/>
  <c r="D128" i="7"/>
  <c r="E127" i="7"/>
  <c r="B126" i="7"/>
  <c r="C125" i="7"/>
  <c r="D124" i="7"/>
  <c r="E123" i="7"/>
  <c r="B122" i="7"/>
  <c r="C121" i="7"/>
  <c r="D120" i="7"/>
  <c r="E119" i="7"/>
  <c r="J128" i="7"/>
  <c r="F127" i="7"/>
  <c r="J124" i="7"/>
  <c r="F123" i="7"/>
  <c r="J120" i="7"/>
  <c r="F119" i="7"/>
  <c r="N128" i="7"/>
  <c r="J127" i="7"/>
  <c r="G126" i="7"/>
  <c r="N124" i="7"/>
  <c r="J123" i="7"/>
  <c r="G122" i="7"/>
  <c r="N120" i="7"/>
  <c r="J119" i="7"/>
  <c r="N127" i="7"/>
  <c r="K126" i="7"/>
  <c r="F125" i="7"/>
  <c r="N123" i="7"/>
  <c r="K122" i="7"/>
  <c r="F121" i="7"/>
  <c r="N119" i="7"/>
  <c r="P128" i="7"/>
  <c r="Q127" i="7"/>
  <c r="N126" i="7"/>
  <c r="O125" i="7"/>
  <c r="P124" i="7"/>
  <c r="Q123" i="7"/>
  <c r="N122" i="7"/>
  <c r="O121" i="7"/>
  <c r="P120" i="7"/>
  <c r="Q119" i="7"/>
  <c r="L127" i="7"/>
  <c r="I126" i="7"/>
  <c r="E128" i="7"/>
  <c r="M126" i="7"/>
  <c r="I125" i="7"/>
  <c r="E124" i="7"/>
  <c r="I121" i="7"/>
  <c r="E120" i="7"/>
  <c r="I128" i="7"/>
  <c r="D127" i="7"/>
  <c r="M125" i="7"/>
  <c r="I124" i="7"/>
  <c r="D123" i="7"/>
  <c r="M121" i="7"/>
  <c r="I120" i="7"/>
  <c r="D119" i="7"/>
  <c r="M128" i="7"/>
  <c r="H127" i="7"/>
  <c r="E126" i="7"/>
  <c r="M124" i="7"/>
  <c r="H123" i="7"/>
  <c r="E122" i="7"/>
  <c r="M120" i="7"/>
  <c r="H119" i="7"/>
  <c r="L128" i="7"/>
  <c r="M127" i="7"/>
  <c r="J126" i="7"/>
  <c r="K125" i="7"/>
  <c r="L124" i="7"/>
  <c r="M123" i="7"/>
  <c r="J122" i="7"/>
  <c r="K121" i="7"/>
  <c r="L120" i="7"/>
  <c r="M119" i="7"/>
  <c r="C92" i="7"/>
  <c r="I76" i="7"/>
  <c r="I77" i="7"/>
  <c r="C79" i="7"/>
  <c r="H73" i="7"/>
  <c r="C80" i="7"/>
  <c r="C81" i="7"/>
  <c r="L43" i="4"/>
  <c r="P43" i="4"/>
  <c r="H44" i="4"/>
  <c r="L42" i="4"/>
  <c r="L44" i="4"/>
  <c r="H42" i="4"/>
  <c r="P44" i="4"/>
  <c r="H43" i="4"/>
  <c r="H45" i="4"/>
  <c r="P45" i="4"/>
  <c r="Z172" i="6"/>
  <c r="A299" i="6"/>
  <c r="A47" i="6"/>
  <c r="E173" i="4" s="1"/>
  <c r="M173" i="4" s="1"/>
  <c r="A173" i="6"/>
  <c r="A44" i="8"/>
  <c r="Z46" i="6"/>
  <c r="A48" i="7"/>
  <c r="A107" i="6"/>
  <c r="O172" i="4" s="1"/>
  <c r="W172" i="4" s="1"/>
  <c r="Z550" i="6"/>
  <c r="A677" i="6"/>
  <c r="A359" i="6"/>
  <c r="Z232" i="6"/>
  <c r="Z424" i="6"/>
  <c r="A551" i="6"/>
  <c r="A104" i="8"/>
  <c r="A108" i="7"/>
  <c r="Z106" i="6"/>
  <c r="A233" i="6"/>
  <c r="Z610" i="6"/>
  <c r="A737" i="6"/>
  <c r="Z298" i="6"/>
  <c r="A425" i="6"/>
  <c r="Z358" i="6"/>
  <c r="A485" i="6"/>
  <c r="A611" i="6"/>
  <c r="Z484" i="6"/>
  <c r="N72" i="7"/>
  <c r="D111" i="7"/>
  <c r="L111" i="7"/>
  <c r="D113" i="7"/>
  <c r="D112" i="7"/>
  <c r="L112" i="7"/>
  <c r="O72" i="7"/>
  <c r="J114" i="7"/>
  <c r="J113" i="7"/>
  <c r="F114" i="7"/>
  <c r="P115" i="7"/>
  <c r="P72" i="7"/>
  <c r="I135" i="4"/>
  <c r="B73" i="7"/>
  <c r="I136" i="4"/>
  <c r="B74" i="7"/>
  <c r="I137" i="4"/>
  <c r="I138" i="4"/>
  <c r="B76" i="7"/>
  <c r="I139" i="4"/>
  <c r="B77" i="7"/>
  <c r="I140" i="4"/>
  <c r="B78" i="7"/>
  <c r="I141" i="4"/>
  <c r="B79" i="7"/>
  <c r="I142" i="4"/>
  <c r="B80" i="7"/>
  <c r="I143" i="4"/>
  <c r="B81" i="7"/>
  <c r="I144" i="4"/>
  <c r="B82" i="7"/>
  <c r="I145" i="4"/>
  <c r="B83" i="7"/>
  <c r="I146" i="4"/>
  <c r="B84" i="7"/>
  <c r="I147" i="4"/>
  <c r="B85" i="7"/>
  <c r="I148" i="4"/>
  <c r="B86" i="7"/>
  <c r="I149" i="4"/>
  <c r="B87" i="7"/>
  <c r="I150" i="4"/>
  <c r="B88" i="7"/>
  <c r="I151" i="4"/>
  <c r="B89" i="7"/>
  <c r="I152" i="4"/>
  <c r="B90" i="7"/>
  <c r="I153" i="4"/>
  <c r="B91" i="7"/>
  <c r="I154" i="4"/>
  <c r="B92" i="7"/>
  <c r="I155" i="4"/>
  <c r="B93" i="7"/>
  <c r="I156" i="4"/>
  <c r="B94" i="7"/>
  <c r="I157" i="4"/>
  <c r="B95" i="7"/>
  <c r="I158" i="4"/>
  <c r="B96" i="7"/>
  <c r="I159" i="4"/>
  <c r="B97" i="7"/>
  <c r="I160" i="4"/>
  <c r="B98" i="7"/>
  <c r="I161" i="4"/>
  <c r="B99" i="7"/>
  <c r="I162" i="4"/>
  <c r="B100" i="7"/>
  <c r="I163" i="4"/>
  <c r="B101" i="7"/>
  <c r="I164" i="4"/>
  <c r="B102" i="7"/>
  <c r="I165" i="4"/>
  <c r="B103" i="7"/>
  <c r="I166" i="4"/>
  <c r="B104" i="7"/>
  <c r="I167" i="4"/>
  <c r="B105" i="7"/>
  <c r="I168" i="4"/>
  <c r="B106" i="7"/>
  <c r="I169" i="4"/>
  <c r="B107" i="7"/>
  <c r="I170" i="4"/>
  <c r="B108" i="7"/>
  <c r="I171" i="4"/>
  <c r="B109" i="7"/>
  <c r="I172" i="4"/>
  <c r="I173" i="4"/>
  <c r="B111" i="7"/>
  <c r="I174" i="4"/>
  <c r="B112" i="7"/>
  <c r="I175" i="4"/>
  <c r="B113" i="7"/>
  <c r="I176" i="4"/>
  <c r="B114" i="7"/>
  <c r="I177" i="4"/>
  <c r="I178" i="4"/>
  <c r="I179" i="4"/>
  <c r="I180" i="4"/>
  <c r="I181" i="4"/>
  <c r="Q72" i="7"/>
  <c r="O111" i="7"/>
  <c r="K110" i="7"/>
  <c r="C110" i="7"/>
  <c r="G110" i="7"/>
  <c r="N109" i="7"/>
  <c r="P103" i="7"/>
  <c r="E110" i="7"/>
  <c r="I110" i="7"/>
  <c r="B110" i="7"/>
  <c r="D110" i="7"/>
  <c r="F110" i="7"/>
  <c r="H110" i="7"/>
  <c r="J110" i="7"/>
  <c r="L110" i="7"/>
  <c r="Q110" i="7"/>
  <c r="Q114" i="7"/>
  <c r="Q106" i="7"/>
  <c r="Q102" i="7"/>
  <c r="Q98" i="7"/>
  <c r="Q94" i="7"/>
  <c r="Q90" i="7"/>
  <c r="Q86" i="7"/>
  <c r="Q82" i="7"/>
  <c r="Q78" i="7"/>
  <c r="Q74" i="7"/>
  <c r="P95" i="7"/>
  <c r="P91" i="7"/>
  <c r="P87" i="7"/>
  <c r="P83" i="7"/>
  <c r="P79" i="7"/>
  <c r="P75" i="7"/>
  <c r="O97" i="7"/>
  <c r="O93" i="7"/>
  <c r="O89" i="7"/>
  <c r="O85" i="7"/>
  <c r="O81" i="7"/>
  <c r="O77" i="7"/>
  <c r="O73" i="7"/>
  <c r="N93" i="7"/>
  <c r="N89" i="7"/>
  <c r="N85" i="7"/>
  <c r="N81" i="7"/>
  <c r="N77" i="7"/>
  <c r="J84" i="7"/>
  <c r="J86" i="7"/>
  <c r="J85" i="7"/>
  <c r="N73" i="7"/>
  <c r="P111" i="7"/>
  <c r="O106" i="7"/>
  <c r="N114" i="7"/>
  <c r="P108" i="7"/>
  <c r="O103" i="7"/>
  <c r="N111" i="7"/>
  <c r="P105" i="7"/>
  <c r="O113" i="7"/>
  <c r="N108" i="7"/>
  <c r="P102" i="7"/>
  <c r="O102" i="7"/>
  <c r="Q112" i="7"/>
  <c r="Q108" i="7"/>
  <c r="Q104" i="7"/>
  <c r="Q100" i="7"/>
  <c r="Q96" i="7"/>
  <c r="Q92" i="7"/>
  <c r="Q88" i="7"/>
  <c r="Q84" i="7"/>
  <c r="Q80" i="7"/>
  <c r="Q76" i="7"/>
  <c r="P97" i="7"/>
  <c r="P93" i="7"/>
  <c r="P89" i="7"/>
  <c r="P85" i="7"/>
  <c r="P81" i="7"/>
  <c r="P77" i="7"/>
  <c r="P73" i="7"/>
  <c r="O99" i="7"/>
  <c r="O95" i="7"/>
  <c r="O91" i="7"/>
  <c r="O87" i="7"/>
  <c r="O83" i="7"/>
  <c r="O79" i="7"/>
  <c r="O75" i="7"/>
  <c r="N99" i="7"/>
  <c r="N95" i="7"/>
  <c r="N91" i="7"/>
  <c r="N87" i="7"/>
  <c r="N83" i="7"/>
  <c r="N79" i="7"/>
  <c r="N75" i="7"/>
  <c r="O110" i="7"/>
  <c r="N105" i="7"/>
  <c r="P112" i="7"/>
  <c r="O107" i="7"/>
  <c r="N102" i="7"/>
  <c r="N115" i="7"/>
  <c r="P109" i="7"/>
  <c r="O104" i="7"/>
  <c r="N112" i="7"/>
  <c r="P106" i="7"/>
  <c r="N101" i="7"/>
  <c r="Q115" i="7"/>
  <c r="Q111" i="7"/>
  <c r="Q107" i="7"/>
  <c r="Q103" i="7"/>
  <c r="Q99" i="7"/>
  <c r="Q95" i="7"/>
  <c r="Q91" i="7"/>
  <c r="Q87" i="7"/>
  <c r="Q83" i="7"/>
  <c r="Q79" i="7"/>
  <c r="Q75" i="7"/>
  <c r="P100" i="7"/>
  <c r="P96" i="7"/>
  <c r="P92" i="7"/>
  <c r="P88" i="7"/>
  <c r="P84" i="7"/>
  <c r="P80" i="7"/>
  <c r="P76" i="7"/>
  <c r="O98" i="7"/>
  <c r="O94" i="7"/>
  <c r="O90" i="7"/>
  <c r="O86" i="7"/>
  <c r="O82" i="7"/>
  <c r="O78" i="7"/>
  <c r="O74" i="7"/>
  <c r="N98" i="7"/>
  <c r="N94" i="7"/>
  <c r="N90" i="7"/>
  <c r="N86" i="7"/>
  <c r="N82" i="7"/>
  <c r="N78" i="7"/>
  <c r="N74" i="7"/>
  <c r="N106" i="7"/>
  <c r="P113" i="7"/>
  <c r="O108" i="7"/>
  <c r="N103" i="7"/>
  <c r="P110" i="7"/>
  <c r="O105" i="7"/>
  <c r="P99" i="7"/>
  <c r="O101" i="7"/>
  <c r="N97" i="7"/>
  <c r="N113" i="7"/>
  <c r="P107" i="7"/>
  <c r="N100" i="7"/>
  <c r="O115" i="7"/>
  <c r="N110" i="7"/>
  <c r="P104" i="7"/>
  <c r="O112" i="7"/>
  <c r="N107" i="7"/>
  <c r="P101" i="7"/>
  <c r="P114" i="7"/>
  <c r="O109" i="7"/>
  <c r="N104" i="7"/>
  <c r="O114" i="7"/>
  <c r="Q113" i="7"/>
  <c r="Q109" i="7"/>
  <c r="Q105" i="7"/>
  <c r="Q101" i="7"/>
  <c r="Q97" i="7"/>
  <c r="Q93" i="7"/>
  <c r="Q89" i="7"/>
  <c r="Q85" i="7"/>
  <c r="Q81" i="7"/>
  <c r="Q77" i="7"/>
  <c r="Q73" i="7"/>
  <c r="P98" i="7"/>
  <c r="P94" i="7"/>
  <c r="P90" i="7"/>
  <c r="P86" i="7"/>
  <c r="P82" i="7"/>
  <c r="P78" i="7"/>
  <c r="P74" i="7"/>
  <c r="O100" i="7"/>
  <c r="O96" i="7"/>
  <c r="O92" i="7"/>
  <c r="O88" i="7"/>
  <c r="O84" i="7"/>
  <c r="O80" i="7"/>
  <c r="O76" i="7"/>
  <c r="N96" i="7"/>
  <c r="N92" i="7"/>
  <c r="N88" i="7"/>
  <c r="N84" i="7"/>
  <c r="N80" i="7"/>
  <c r="N76" i="7"/>
  <c r="M110" i="7"/>
  <c r="M111" i="7"/>
  <c r="M112" i="7"/>
  <c r="J73" i="7"/>
  <c r="C512" i="6"/>
  <c r="C639" i="6"/>
  <c r="T512" i="6"/>
  <c r="T639" i="6"/>
  <c r="P513" i="6"/>
  <c r="P640" i="6"/>
  <c r="L80" i="7"/>
  <c r="T513" i="6"/>
  <c r="T640" i="6"/>
  <c r="C511" i="6"/>
  <c r="C638" i="6"/>
  <c r="H512" i="6"/>
  <c r="H639" i="6"/>
  <c r="C513" i="6"/>
  <c r="C640" i="6"/>
  <c r="P512" i="6"/>
  <c r="P639" i="6"/>
  <c r="AB513" i="6"/>
  <c r="AG386" i="6"/>
  <c r="H513" i="6"/>
  <c r="H36" i="4"/>
  <c r="G36" i="4"/>
  <c r="Q238" i="6"/>
  <c r="Q239" i="6"/>
  <c r="AP362" i="6"/>
  <c r="AB3" i="6"/>
  <c r="C257" i="6"/>
  <c r="C384" i="6"/>
  <c r="AG4" i="6"/>
  <c r="H385" i="6"/>
  <c r="H258" i="6"/>
  <c r="L36" i="4"/>
  <c r="AC519" i="6"/>
  <c r="AB4" i="6"/>
  <c r="C258" i="6"/>
  <c r="C385" i="6"/>
  <c r="AG5" i="6"/>
  <c r="H259" i="6"/>
  <c r="H386" i="6"/>
  <c r="C386" i="6"/>
  <c r="C259" i="6"/>
  <c r="AB259" i="6"/>
  <c r="E75" i="7"/>
  <c r="I75" i="7"/>
  <c r="M75" i="7"/>
  <c r="B75" i="7"/>
  <c r="F75" i="7"/>
  <c r="J75" i="7"/>
  <c r="C75" i="7"/>
  <c r="G75" i="7"/>
  <c r="K75" i="7"/>
  <c r="D75" i="7"/>
  <c r="H75" i="7"/>
  <c r="L75" i="7"/>
  <c r="B115" i="7"/>
  <c r="F115" i="7"/>
  <c r="J115" i="7"/>
  <c r="P385" i="6"/>
  <c r="P258" i="6"/>
  <c r="P386" i="6"/>
  <c r="P259" i="6"/>
  <c r="H257" i="6"/>
  <c r="H384" i="6"/>
  <c r="T258" i="6"/>
  <c r="T385" i="6"/>
  <c r="D115" i="7"/>
  <c r="H115" i="7"/>
  <c r="L115" i="7"/>
  <c r="T259" i="6"/>
  <c r="T386" i="6"/>
  <c r="F72" i="7"/>
  <c r="J72" i="7"/>
  <c r="C72" i="7"/>
  <c r="G72" i="7"/>
  <c r="K72" i="7"/>
  <c r="D72" i="7"/>
  <c r="H72" i="7"/>
  <c r="L72" i="7"/>
  <c r="E72" i="7"/>
  <c r="I72" i="7"/>
  <c r="F36" i="4"/>
  <c r="AH56" i="6"/>
  <c r="Y70" i="6"/>
  <c r="I72" i="6"/>
  <c r="Q73" i="6"/>
  <c r="Y74" i="6"/>
  <c r="I76" i="6"/>
  <c r="Q77" i="6"/>
  <c r="Y78" i="6"/>
  <c r="I80" i="6"/>
  <c r="Q81" i="6"/>
  <c r="Y82" i="6"/>
  <c r="I84" i="6"/>
  <c r="Q85" i="6"/>
  <c r="Y86" i="6"/>
  <c r="I88" i="6"/>
  <c r="Q89" i="6"/>
  <c r="Y90" i="6"/>
  <c r="I92" i="6"/>
  <c r="Q93" i="6"/>
  <c r="Y94" i="6"/>
  <c r="Y95" i="6"/>
  <c r="I97" i="6"/>
  <c r="Q98" i="6"/>
  <c r="Y99" i="6"/>
  <c r="I101" i="6"/>
  <c r="Q102" i="6"/>
  <c r="Y103" i="6"/>
  <c r="I105" i="6"/>
  <c r="Q106" i="6"/>
  <c r="Y107" i="6"/>
  <c r="I109" i="6"/>
  <c r="Q110" i="6"/>
  <c r="Y111" i="6"/>
  <c r="I113" i="6"/>
  <c r="I36" i="4"/>
  <c r="AH138" i="6"/>
  <c r="AH142" i="6"/>
  <c r="AH146" i="6"/>
  <c r="AH150" i="6"/>
  <c r="AH154" i="6"/>
  <c r="AH158" i="6"/>
  <c r="AH162" i="6"/>
  <c r="AH166" i="6"/>
  <c r="AH170" i="6"/>
  <c r="AH174" i="6"/>
  <c r="AH182" i="6"/>
  <c r="AH183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AP231" i="6"/>
  <c r="Q232" i="6"/>
  <c r="Q234" i="6"/>
  <c r="Q236" i="6"/>
  <c r="AP264" i="6"/>
  <c r="AP265" i="6"/>
  <c r="AP268" i="6"/>
  <c r="AP269" i="6"/>
  <c r="AP272" i="6"/>
  <c r="AP273" i="6"/>
  <c r="AP276" i="6"/>
  <c r="AP277" i="6"/>
  <c r="AP280" i="6"/>
  <c r="AP281" i="6"/>
  <c r="AP284" i="6"/>
  <c r="AP285" i="6"/>
  <c r="AP288" i="6"/>
  <c r="AP289" i="6"/>
  <c r="AP292" i="6"/>
  <c r="AP293" i="6"/>
  <c r="AP296" i="6"/>
  <c r="AP297" i="6"/>
  <c r="AP300" i="6"/>
  <c r="AP301" i="6"/>
  <c r="AP304" i="6"/>
  <c r="AP305" i="6"/>
  <c r="AP308" i="6"/>
  <c r="AP309" i="6"/>
  <c r="Q324" i="6"/>
  <c r="Q326" i="6"/>
  <c r="AP235" i="6"/>
  <c r="AP324" i="6"/>
  <c r="AP328" i="6"/>
  <c r="AP332" i="6"/>
  <c r="AP336" i="6"/>
  <c r="AP340" i="6"/>
  <c r="AP344" i="6"/>
  <c r="AP348" i="6"/>
  <c r="AP352" i="6"/>
  <c r="AH54" i="6"/>
  <c r="AH55" i="6"/>
  <c r="I70" i="6"/>
  <c r="Q71" i="6"/>
  <c r="Y72" i="6"/>
  <c r="I74" i="6"/>
  <c r="Q75" i="6"/>
  <c r="Y76" i="6"/>
  <c r="I78" i="6"/>
  <c r="Q79" i="6"/>
  <c r="Y80" i="6"/>
  <c r="I82" i="6"/>
  <c r="Q83" i="6"/>
  <c r="Y84" i="6"/>
  <c r="I86" i="6"/>
  <c r="Q87" i="6"/>
  <c r="Y88" i="6"/>
  <c r="I90" i="6"/>
  <c r="Q91" i="6"/>
  <c r="Y92" i="6"/>
  <c r="I94" i="6"/>
  <c r="Q95" i="6"/>
  <c r="Q96" i="6"/>
  <c r="Y97" i="6"/>
  <c r="I99" i="6"/>
  <c r="Q100" i="6"/>
  <c r="Y101" i="6"/>
  <c r="I103" i="6"/>
  <c r="Q104" i="6"/>
  <c r="Y105" i="6"/>
  <c r="I107" i="6"/>
  <c r="Q108" i="6"/>
  <c r="Y109" i="6"/>
  <c r="I111" i="6"/>
  <c r="Q112" i="6"/>
  <c r="Y113" i="6"/>
  <c r="AH136" i="6"/>
  <c r="AH140" i="6"/>
  <c r="AH144" i="6"/>
  <c r="AH148" i="6"/>
  <c r="AH152" i="6"/>
  <c r="AH156" i="6"/>
  <c r="AH160" i="6"/>
  <c r="AH164" i="6"/>
  <c r="AH168" i="6"/>
  <c r="AH172" i="6"/>
  <c r="AH181" i="6"/>
  <c r="I197" i="6"/>
  <c r="I198" i="6"/>
  <c r="I199" i="6"/>
  <c r="I200" i="6"/>
  <c r="I201" i="6"/>
  <c r="I202" i="6"/>
  <c r="I203" i="6"/>
  <c r="AP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Q233" i="6"/>
  <c r="Q235" i="6"/>
  <c r="Q237" i="6"/>
  <c r="Q240" i="6"/>
  <c r="Q325" i="6"/>
  <c r="AP325" i="6"/>
  <c r="AP329" i="6"/>
  <c r="AP333" i="6"/>
  <c r="AP337" i="6"/>
  <c r="AP341" i="6"/>
  <c r="AP345" i="6"/>
  <c r="AP349" i="6"/>
  <c r="AP353" i="6"/>
  <c r="J36" i="4"/>
  <c r="AP326" i="6"/>
  <c r="AP330" i="6"/>
  <c r="AP334" i="6"/>
  <c r="AP338" i="6"/>
  <c r="AP342" i="6"/>
  <c r="AP346" i="6"/>
  <c r="AP350" i="6"/>
  <c r="Y231" i="6"/>
  <c r="AP263" i="6"/>
  <c r="AP266" i="6"/>
  <c r="AP267" i="6"/>
  <c r="AP270" i="6"/>
  <c r="AP271" i="6"/>
  <c r="AP274" i="6"/>
  <c r="AP275" i="6"/>
  <c r="AP278" i="6"/>
  <c r="AP279" i="6"/>
  <c r="AP282" i="6"/>
  <c r="AP283" i="6"/>
  <c r="AP286" i="6"/>
  <c r="AP287" i="6"/>
  <c r="AP290" i="6"/>
  <c r="AP291" i="6"/>
  <c r="AP294" i="6"/>
  <c r="AP295" i="6"/>
  <c r="AP298" i="6"/>
  <c r="AP299" i="6"/>
  <c r="AP302" i="6"/>
  <c r="AP303" i="6"/>
  <c r="AP306" i="6"/>
  <c r="AP307" i="6"/>
  <c r="AP310" i="6"/>
  <c r="Y366" i="6"/>
  <c r="Y367" i="6"/>
  <c r="M36" i="4"/>
  <c r="I452" i="6"/>
  <c r="Q453" i="6"/>
  <c r="Y454" i="6"/>
  <c r="I456" i="6"/>
  <c r="Q457" i="6"/>
  <c r="Y458" i="6"/>
  <c r="I460" i="6"/>
  <c r="Q461" i="6"/>
  <c r="Y462" i="6"/>
  <c r="I464" i="6"/>
  <c r="Q465" i="6"/>
  <c r="Y466" i="6"/>
  <c r="I468" i="6"/>
  <c r="Q469" i="6"/>
  <c r="Y470" i="6"/>
  <c r="I472" i="6"/>
  <c r="Q473" i="6"/>
  <c r="Y474" i="6"/>
  <c r="I476" i="6"/>
  <c r="Q477" i="6"/>
  <c r="Y478" i="6"/>
  <c r="I480" i="6"/>
  <c r="Q481" i="6"/>
  <c r="Y482" i="6"/>
  <c r="I484" i="6"/>
  <c r="Q485" i="6"/>
  <c r="Y486" i="6"/>
  <c r="I488" i="6"/>
  <c r="Q489" i="6"/>
  <c r="Y490" i="6"/>
  <c r="AG259" i="6"/>
  <c r="AG513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I366" i="6"/>
  <c r="I367" i="6"/>
  <c r="Q451" i="6"/>
  <c r="Y452" i="6"/>
  <c r="I454" i="6"/>
  <c r="Q455" i="6"/>
  <c r="Y456" i="6"/>
  <c r="I458" i="6"/>
  <c r="Q459" i="6"/>
  <c r="Y460" i="6"/>
  <c r="I462" i="6"/>
  <c r="Q463" i="6"/>
  <c r="Y464" i="6"/>
  <c r="I466" i="6"/>
  <c r="Q467" i="6"/>
  <c r="Y468" i="6"/>
  <c r="I470" i="6"/>
  <c r="Q471" i="6"/>
  <c r="Y472" i="6"/>
  <c r="I474" i="6"/>
  <c r="Q475" i="6"/>
  <c r="Y476" i="6"/>
  <c r="I478" i="6"/>
  <c r="Q479" i="6"/>
  <c r="Y480" i="6"/>
  <c r="I482" i="6"/>
  <c r="Q483" i="6"/>
  <c r="Y484" i="6"/>
  <c r="I486" i="6"/>
  <c r="Q487" i="6"/>
  <c r="Y488" i="6"/>
  <c r="I490" i="6"/>
  <c r="AB5" i="6"/>
  <c r="AB386" i="6"/>
  <c r="F76" i="7"/>
  <c r="F77" i="7"/>
  <c r="F78" i="7"/>
  <c r="M72" i="7"/>
  <c r="B72" i="7"/>
  <c r="AG3" i="6"/>
  <c r="AG384" i="6"/>
  <c r="P132" i="6"/>
  <c r="T132" i="6"/>
  <c r="P131" i="6"/>
  <c r="T131" i="6"/>
  <c r="AB258" i="6"/>
  <c r="AB385" i="6"/>
  <c r="AB512" i="6"/>
  <c r="AB384" i="6"/>
  <c r="AB257" i="6"/>
  <c r="AB511" i="6"/>
  <c r="AG258" i="6"/>
  <c r="AG385" i="6"/>
  <c r="AG512" i="6"/>
  <c r="G101" i="7"/>
  <c r="Q491" i="6"/>
  <c r="C131" i="6"/>
  <c r="H130" i="6"/>
  <c r="H132" i="6"/>
  <c r="AG130" i="6"/>
  <c r="AG131" i="6"/>
  <c r="AB132" i="6"/>
  <c r="C130" i="6"/>
  <c r="C132" i="6"/>
  <c r="H131" i="6"/>
  <c r="AB130" i="6"/>
  <c r="AB131" i="6"/>
  <c r="AG132" i="6"/>
  <c r="I492" i="6"/>
  <c r="AI70" i="6"/>
  <c r="R35" i="4" s="1"/>
  <c r="AH72" i="6"/>
  <c r="AH74" i="6"/>
  <c r="AH76" i="6"/>
  <c r="AH82" i="6"/>
  <c r="AH84" i="6"/>
  <c r="AH88" i="6"/>
  <c r="AH92" i="6"/>
  <c r="AH96" i="6"/>
  <c r="AH98" i="6"/>
  <c r="AH100" i="6"/>
  <c r="AH104" i="6"/>
  <c r="AH106" i="6"/>
  <c r="AH108" i="6"/>
  <c r="AP54" i="6"/>
  <c r="Q70" i="6"/>
  <c r="I71" i="6"/>
  <c r="Y71" i="6"/>
  <c r="Q72" i="6"/>
  <c r="I73" i="6"/>
  <c r="Y73" i="6"/>
  <c r="Q74" i="6"/>
  <c r="I75" i="6"/>
  <c r="Y75" i="6"/>
  <c r="Q76" i="6"/>
  <c r="I77" i="6"/>
  <c r="Y77" i="6"/>
  <c r="Q78" i="6"/>
  <c r="I79" i="6"/>
  <c r="Y79" i="6"/>
  <c r="Q80" i="6"/>
  <c r="I81" i="6"/>
  <c r="Y81" i="6"/>
  <c r="Q82" i="6"/>
  <c r="I83" i="6"/>
  <c r="Y83" i="6"/>
  <c r="Q84" i="6"/>
  <c r="I85" i="6"/>
  <c r="Y85" i="6"/>
  <c r="Q86" i="6"/>
  <c r="I87" i="6"/>
  <c r="Y87" i="6"/>
  <c r="Q88" i="6"/>
  <c r="I89" i="6"/>
  <c r="Y89" i="6"/>
  <c r="Q90" i="6"/>
  <c r="I91" i="6"/>
  <c r="Y91" i="6"/>
  <c r="Q92" i="6"/>
  <c r="I93" i="6"/>
  <c r="Y93" i="6"/>
  <c r="Q94" i="6"/>
  <c r="I95" i="6"/>
  <c r="I96" i="6"/>
  <c r="Y96" i="6"/>
  <c r="Q97" i="6"/>
  <c r="I98" i="6"/>
  <c r="Y98" i="6"/>
  <c r="Q99" i="6"/>
  <c r="I100" i="6"/>
  <c r="Y100" i="6"/>
  <c r="Q101" i="6"/>
  <c r="I102" i="6"/>
  <c r="Y102" i="6"/>
  <c r="Q103" i="6"/>
  <c r="I104" i="6"/>
  <c r="Y104" i="6"/>
  <c r="Q105" i="6"/>
  <c r="I106" i="6"/>
  <c r="Y106" i="6"/>
  <c r="Q107" i="6"/>
  <c r="I108" i="6"/>
  <c r="Y108" i="6"/>
  <c r="Q109" i="6"/>
  <c r="I110" i="6"/>
  <c r="Y110" i="6"/>
  <c r="Q111" i="6"/>
  <c r="I112" i="6"/>
  <c r="Y112" i="6"/>
  <c r="Q113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Q197" i="6"/>
  <c r="AP197" i="6"/>
  <c r="Q198" i="6"/>
  <c r="AP198" i="6"/>
  <c r="Q199" i="6"/>
  <c r="AP199" i="6"/>
  <c r="Q200" i="6"/>
  <c r="AP200" i="6"/>
  <c r="Q201" i="6"/>
  <c r="AP201" i="6"/>
  <c r="Q202" i="6"/>
  <c r="AP202" i="6"/>
  <c r="Q203" i="6"/>
  <c r="Q204" i="6"/>
  <c r="AP204" i="6"/>
  <c r="Q205" i="6"/>
  <c r="AP205" i="6"/>
  <c r="Q206" i="6"/>
  <c r="AP206" i="6"/>
  <c r="Q207" i="6"/>
  <c r="AP207" i="6"/>
  <c r="Q208" i="6"/>
  <c r="AP208" i="6"/>
  <c r="Q209" i="6"/>
  <c r="AP209" i="6"/>
  <c r="Q210" i="6"/>
  <c r="AP210" i="6"/>
  <c r="Q211" i="6"/>
  <c r="AP211" i="6"/>
  <c r="Q212" i="6"/>
  <c r="AP212" i="6"/>
  <c r="Q213" i="6"/>
  <c r="AP213" i="6"/>
  <c r="Q214" i="6"/>
  <c r="AP214" i="6"/>
  <c r="Q215" i="6"/>
  <c r="AP215" i="6"/>
  <c r="Q216" i="6"/>
  <c r="AP216" i="6"/>
  <c r="Q217" i="6"/>
  <c r="AP217" i="6"/>
  <c r="Q218" i="6"/>
  <c r="AP218" i="6"/>
  <c r="Q219" i="6"/>
  <c r="AP219" i="6"/>
  <c r="Q220" i="6"/>
  <c r="AP220" i="6"/>
  <c r="Q221" i="6"/>
  <c r="AP221" i="6"/>
  <c r="Q222" i="6"/>
  <c r="AP222" i="6"/>
  <c r="Q223" i="6"/>
  <c r="AP223" i="6"/>
  <c r="Q224" i="6"/>
  <c r="AP224" i="6"/>
  <c r="Q225" i="6"/>
  <c r="AP225" i="6"/>
  <c r="Q226" i="6"/>
  <c r="AP226" i="6"/>
  <c r="Q227" i="6"/>
  <c r="AP227" i="6"/>
  <c r="Q228" i="6"/>
  <c r="AP228" i="6"/>
  <c r="Q229" i="6"/>
  <c r="AP229" i="6"/>
  <c r="Q230" i="6"/>
  <c r="AP230" i="6"/>
  <c r="Q231" i="6"/>
  <c r="I232" i="6"/>
  <c r="Y232" i="6"/>
  <c r="I233" i="6"/>
  <c r="Y233" i="6"/>
  <c r="I234" i="6"/>
  <c r="Y234" i="6"/>
  <c r="I235" i="6"/>
  <c r="Y235" i="6"/>
  <c r="I236" i="6"/>
  <c r="Y236" i="6"/>
  <c r="I237" i="6"/>
  <c r="Y237" i="6"/>
  <c r="I238" i="6"/>
  <c r="Y238" i="6"/>
  <c r="I239" i="6"/>
  <c r="Y239" i="6"/>
  <c r="I240" i="6"/>
  <c r="Y240" i="6"/>
  <c r="AH327" i="6"/>
  <c r="AH339" i="6"/>
  <c r="AH308" i="6"/>
  <c r="AH309" i="6"/>
  <c r="AH310" i="6"/>
  <c r="I324" i="6"/>
  <c r="Y324" i="6"/>
  <c r="I325" i="6"/>
  <c r="Y325" i="6"/>
  <c r="I326" i="6"/>
  <c r="Y326" i="6"/>
  <c r="I327" i="6"/>
  <c r="Y327" i="6"/>
  <c r="I328" i="6"/>
  <c r="Y328" i="6"/>
  <c r="I329" i="6"/>
  <c r="Y329" i="6"/>
  <c r="I330" i="6"/>
  <c r="Y330" i="6"/>
  <c r="I331" i="6"/>
  <c r="Y331" i="6"/>
  <c r="I332" i="6"/>
  <c r="Y332" i="6"/>
  <c r="I333" i="6"/>
  <c r="Y333" i="6"/>
  <c r="I334" i="6"/>
  <c r="Y334" i="6"/>
  <c r="I335" i="6"/>
  <c r="Y335" i="6"/>
  <c r="I336" i="6"/>
  <c r="Y336" i="6"/>
  <c r="I337" i="6"/>
  <c r="Y337" i="6"/>
  <c r="I338" i="6"/>
  <c r="Y338" i="6"/>
  <c r="I339" i="6"/>
  <c r="Y339" i="6"/>
  <c r="I340" i="6"/>
  <c r="Y340" i="6"/>
  <c r="I341" i="6"/>
  <c r="Y341" i="6"/>
  <c r="I342" i="6"/>
  <c r="Y342" i="6"/>
  <c r="I343" i="6"/>
  <c r="Y343" i="6"/>
  <c r="I344" i="6"/>
  <c r="Y344" i="6"/>
  <c r="I345" i="6"/>
  <c r="Y345" i="6"/>
  <c r="I346" i="6"/>
  <c r="Y346" i="6"/>
  <c r="I347" i="6"/>
  <c r="Y347" i="6"/>
  <c r="I348" i="6"/>
  <c r="Y348" i="6"/>
  <c r="I349" i="6"/>
  <c r="Y349" i="6"/>
  <c r="I350" i="6"/>
  <c r="Y350" i="6"/>
  <c r="I351" i="6"/>
  <c r="Y351" i="6"/>
  <c r="I352" i="6"/>
  <c r="Y352" i="6"/>
  <c r="I353" i="6"/>
  <c r="Y353" i="6"/>
  <c r="I354" i="6"/>
  <c r="Y354" i="6"/>
  <c r="I355" i="6"/>
  <c r="Y355" i="6"/>
  <c r="I356" i="6"/>
  <c r="Y356" i="6"/>
  <c r="I357" i="6"/>
  <c r="Y357" i="6"/>
  <c r="I358" i="6"/>
  <c r="Y358" i="6"/>
  <c r="I359" i="6"/>
  <c r="Y359" i="6"/>
  <c r="I360" i="6"/>
  <c r="Y360" i="6"/>
  <c r="I361" i="6"/>
  <c r="Y361" i="6"/>
  <c r="I362" i="6"/>
  <c r="Y362" i="6"/>
  <c r="I363" i="6"/>
  <c r="Y363" i="6"/>
  <c r="I364" i="6"/>
  <c r="Y364" i="6"/>
  <c r="I365" i="6"/>
  <c r="Y365" i="6"/>
  <c r="Q366" i="6"/>
  <c r="AP366" i="6"/>
  <c r="Q367" i="6"/>
  <c r="AP367" i="6"/>
  <c r="AP454" i="6"/>
  <c r="I451" i="6"/>
  <c r="Y451" i="6"/>
  <c r="Q452" i="6"/>
  <c r="I453" i="6"/>
  <c r="Y453" i="6"/>
  <c r="Q454" i="6"/>
  <c r="I455" i="6"/>
  <c r="Y455" i="6"/>
  <c r="Q456" i="6"/>
  <c r="I457" i="6"/>
  <c r="Y457" i="6"/>
  <c r="Q458" i="6"/>
  <c r="I459" i="6"/>
  <c r="Y459" i="6"/>
  <c r="Q460" i="6"/>
  <c r="I461" i="6"/>
  <c r="Y461" i="6"/>
  <c r="Q462" i="6"/>
  <c r="I463" i="6"/>
  <c r="Y463" i="6"/>
  <c r="Q464" i="6"/>
  <c r="I465" i="6"/>
  <c r="Y465" i="6"/>
  <c r="Q466" i="6"/>
  <c r="I467" i="6"/>
  <c r="Y467" i="6"/>
  <c r="Q468" i="6"/>
  <c r="I469" i="6"/>
  <c r="Y469" i="6"/>
  <c r="Q470" i="6"/>
  <c r="I471" i="6"/>
  <c r="Y471" i="6"/>
  <c r="Q472" i="6"/>
  <c r="I473" i="6"/>
  <c r="Y473" i="6"/>
  <c r="Q474" i="6"/>
  <c r="I475" i="6"/>
  <c r="Y475" i="6"/>
  <c r="Q476" i="6"/>
  <c r="I477" i="6"/>
  <c r="Y477" i="6"/>
  <c r="Q478" i="6"/>
  <c r="I479" i="6"/>
  <c r="Y479" i="6"/>
  <c r="Q480" i="6"/>
  <c r="I481" i="6"/>
  <c r="Y481" i="6"/>
  <c r="Q482" i="6"/>
  <c r="I483" i="6"/>
  <c r="Y483" i="6"/>
  <c r="Q484" i="6"/>
  <c r="I485" i="6"/>
  <c r="Y485" i="6"/>
  <c r="Q486" i="6"/>
  <c r="I487" i="6"/>
  <c r="Y487" i="6"/>
  <c r="Q488" i="6"/>
  <c r="I489" i="6"/>
  <c r="Y489" i="6"/>
  <c r="Q490" i="6"/>
  <c r="I491" i="6"/>
  <c r="Y491" i="6"/>
  <c r="Q492" i="6"/>
  <c r="I493" i="6"/>
  <c r="Y493" i="6"/>
  <c r="Q494" i="6"/>
  <c r="Y492" i="6"/>
  <c r="Q493" i="6"/>
  <c r="I494" i="6"/>
  <c r="Y494" i="6"/>
  <c r="AH70" i="6"/>
  <c r="AH80" i="6"/>
  <c r="AH90" i="6"/>
  <c r="AH112" i="6"/>
  <c r="AH200" i="6"/>
  <c r="AH10" i="6"/>
  <c r="AP10" i="6"/>
  <c r="AH12" i="6"/>
  <c r="AP12" i="6"/>
  <c r="AH14" i="6"/>
  <c r="AP14" i="6"/>
  <c r="AH16" i="6"/>
  <c r="AP16" i="6"/>
  <c r="AH18" i="6"/>
  <c r="AP18" i="6"/>
  <c r="AH20" i="6"/>
  <c r="AP20" i="6"/>
  <c r="AH22" i="6"/>
  <c r="AP22" i="6"/>
  <c r="AH24" i="6"/>
  <c r="AP24" i="6"/>
  <c r="AH26" i="6"/>
  <c r="AP26" i="6"/>
  <c r="AH28" i="6"/>
  <c r="AP28" i="6"/>
  <c r="AH30" i="6"/>
  <c r="AP30" i="6"/>
  <c r="AH32" i="6"/>
  <c r="AP32" i="6"/>
  <c r="AH34" i="6"/>
  <c r="AP34" i="6"/>
  <c r="AH36" i="6"/>
  <c r="AP36" i="6"/>
  <c r="AH38" i="6"/>
  <c r="AP38" i="6"/>
  <c r="AH40" i="6"/>
  <c r="AP40" i="6"/>
  <c r="AH42" i="6"/>
  <c r="AP42" i="6"/>
  <c r="AH44" i="6"/>
  <c r="AP44" i="6"/>
  <c r="AH46" i="6"/>
  <c r="AP46" i="6"/>
  <c r="AH48" i="6"/>
  <c r="AP48" i="6"/>
  <c r="AH50" i="6"/>
  <c r="AP50" i="6"/>
  <c r="AH52" i="6"/>
  <c r="AP52" i="6"/>
  <c r="AH137" i="6"/>
  <c r="AH139" i="6"/>
  <c r="AH141" i="6"/>
  <c r="AH143" i="6"/>
  <c r="AH145" i="6"/>
  <c r="AH147" i="6"/>
  <c r="AH149" i="6"/>
  <c r="AH151" i="6"/>
  <c r="AH153" i="6"/>
  <c r="AH155" i="6"/>
  <c r="AH157" i="6"/>
  <c r="AH159" i="6"/>
  <c r="AH161" i="6"/>
  <c r="AH163" i="6"/>
  <c r="AH165" i="6"/>
  <c r="AH167" i="6"/>
  <c r="AH169" i="6"/>
  <c r="AH171" i="6"/>
  <c r="AH173" i="6"/>
  <c r="AH175" i="6"/>
  <c r="AH177" i="6"/>
  <c r="AH179" i="6"/>
  <c r="AH197" i="6"/>
  <c r="AH205" i="6"/>
  <c r="AH213" i="6"/>
  <c r="AH221" i="6"/>
  <c r="AH229" i="6"/>
  <c r="AH324" i="6"/>
  <c r="AH340" i="6"/>
  <c r="AH9" i="6"/>
  <c r="AP9" i="6"/>
  <c r="AH11" i="6"/>
  <c r="AP11" i="6"/>
  <c r="AH13" i="6"/>
  <c r="AP13" i="6"/>
  <c r="AH15" i="6"/>
  <c r="AP15" i="6"/>
  <c r="AH17" i="6"/>
  <c r="AP17" i="6"/>
  <c r="AH19" i="6"/>
  <c r="AP19" i="6"/>
  <c r="AH21" i="6"/>
  <c r="AP21" i="6"/>
  <c r="AH23" i="6"/>
  <c r="AP23" i="6"/>
  <c r="AH25" i="6"/>
  <c r="AP25" i="6"/>
  <c r="AH27" i="6"/>
  <c r="AP27" i="6"/>
  <c r="AH29" i="6"/>
  <c r="AP29" i="6"/>
  <c r="AH31" i="6"/>
  <c r="AP31" i="6"/>
  <c r="AH33" i="6"/>
  <c r="AP33" i="6"/>
  <c r="AH35" i="6"/>
  <c r="AP35" i="6"/>
  <c r="AH37" i="6"/>
  <c r="AP37" i="6"/>
  <c r="AH39" i="6"/>
  <c r="AP39" i="6"/>
  <c r="AH41" i="6"/>
  <c r="AP41" i="6"/>
  <c r="AH43" i="6"/>
  <c r="AP43" i="6"/>
  <c r="AH45" i="6"/>
  <c r="AP45" i="6"/>
  <c r="AH47" i="6"/>
  <c r="AP47" i="6"/>
  <c r="AH49" i="6"/>
  <c r="AP49" i="6"/>
  <c r="AH51" i="6"/>
  <c r="AP51" i="6"/>
  <c r="AH53" i="6"/>
  <c r="AP53" i="6"/>
  <c r="AH176" i="6"/>
  <c r="AH178" i="6"/>
  <c r="AH180" i="6"/>
  <c r="AA523" i="6"/>
  <c r="AC523" i="6"/>
  <c r="AE523" i="6"/>
  <c r="AG523" i="6"/>
  <c r="AA525" i="6"/>
  <c r="AC525" i="6"/>
  <c r="AE525" i="6"/>
  <c r="AG525" i="6"/>
  <c r="AB526" i="6"/>
  <c r="AD526" i="6"/>
  <c r="AF526" i="6"/>
  <c r="AA527" i="6"/>
  <c r="AC527" i="6"/>
  <c r="AE527" i="6"/>
  <c r="AG527" i="6"/>
  <c r="AB528" i="6"/>
  <c r="AD528" i="6"/>
  <c r="AF528" i="6"/>
  <c r="AA529" i="6"/>
  <c r="AC529" i="6"/>
  <c r="AE529" i="6"/>
  <c r="AG529" i="6"/>
  <c r="AB530" i="6"/>
  <c r="AD530" i="6"/>
  <c r="AF530" i="6"/>
  <c r="AA531" i="6"/>
  <c r="AC531" i="6"/>
  <c r="AE531" i="6"/>
  <c r="AG531" i="6"/>
  <c r="AB532" i="6"/>
  <c r="AD532" i="6"/>
  <c r="AF532" i="6"/>
  <c r="AA533" i="6"/>
  <c r="AC533" i="6"/>
  <c r="AE533" i="6"/>
  <c r="AG533" i="6"/>
  <c r="AB534" i="6"/>
  <c r="AD534" i="6"/>
  <c r="AF534" i="6"/>
  <c r="AA535" i="6"/>
  <c r="AC535" i="6"/>
  <c r="AE535" i="6"/>
  <c r="AG535" i="6"/>
  <c r="AB536" i="6"/>
  <c r="AD536" i="6"/>
  <c r="AF536" i="6"/>
  <c r="AA537" i="6"/>
  <c r="AC537" i="6"/>
  <c r="AE537" i="6"/>
  <c r="AG537" i="6"/>
  <c r="AB538" i="6"/>
  <c r="AD538" i="6"/>
  <c r="AF538" i="6"/>
  <c r="AA539" i="6"/>
  <c r="AC539" i="6"/>
  <c r="AE539" i="6"/>
  <c r="AG539" i="6"/>
  <c r="AB540" i="6"/>
  <c r="AD540" i="6"/>
  <c r="AF540" i="6"/>
  <c r="AA541" i="6"/>
  <c r="AC541" i="6"/>
  <c r="AE541" i="6"/>
  <c r="AG541" i="6"/>
  <c r="AB542" i="6"/>
  <c r="AD542" i="6"/>
  <c r="AF542" i="6"/>
  <c r="AA543" i="6"/>
  <c r="AC543" i="6"/>
  <c r="AE543" i="6"/>
  <c r="AG543" i="6"/>
  <c r="AB544" i="6"/>
  <c r="AD544" i="6"/>
  <c r="AF544" i="6"/>
  <c r="AA545" i="6"/>
  <c r="AC545" i="6"/>
  <c r="AE545" i="6"/>
  <c r="AG545" i="6"/>
  <c r="AB546" i="6"/>
  <c r="AD546" i="6"/>
  <c r="AF546" i="6"/>
  <c r="AA547" i="6"/>
  <c r="AC547" i="6"/>
  <c r="AE547" i="6"/>
  <c r="AG547" i="6"/>
  <c r="AB548" i="6"/>
  <c r="AD548" i="6"/>
  <c r="AF548" i="6"/>
  <c r="AA549" i="6"/>
  <c r="AC549" i="6"/>
  <c r="AE549" i="6"/>
  <c r="AG549" i="6"/>
  <c r="AB550" i="6"/>
  <c r="AD550" i="6"/>
  <c r="AF550" i="6"/>
  <c r="AA551" i="6"/>
  <c r="AC551" i="6"/>
  <c r="AE551" i="6"/>
  <c r="AG551" i="6"/>
  <c r="AB552" i="6"/>
  <c r="AD552" i="6"/>
  <c r="AF552" i="6"/>
  <c r="AA553" i="6"/>
  <c r="AC553" i="6"/>
  <c r="AE553" i="6"/>
  <c r="AG553" i="6"/>
  <c r="AB554" i="6"/>
  <c r="AD554" i="6"/>
  <c r="AF554" i="6"/>
  <c r="AA555" i="6"/>
  <c r="AC555" i="6"/>
  <c r="AE555" i="6"/>
  <c r="AG555" i="6"/>
  <c r="AB556" i="6"/>
  <c r="AD556" i="6"/>
  <c r="AF556" i="6"/>
  <c r="AA557" i="6"/>
  <c r="AC557" i="6"/>
  <c r="AE557" i="6"/>
  <c r="AG557" i="6"/>
  <c r="AB558" i="6"/>
  <c r="AD558" i="6"/>
  <c r="AF558" i="6"/>
  <c r="AA559" i="6"/>
  <c r="AC559" i="6"/>
  <c r="AE559" i="6"/>
  <c r="AG559" i="6"/>
  <c r="AB560" i="6"/>
  <c r="AD560" i="6"/>
  <c r="AF560" i="6"/>
  <c r="AA561" i="6"/>
  <c r="AC561" i="6"/>
  <c r="AE561" i="6"/>
  <c r="AG561" i="6"/>
  <c r="AH264" i="6"/>
  <c r="AH266" i="6"/>
  <c r="AH268" i="6"/>
  <c r="AH270" i="6"/>
  <c r="AH272" i="6"/>
  <c r="AH274" i="6"/>
  <c r="AH276" i="6"/>
  <c r="AH278" i="6"/>
  <c r="AH280" i="6"/>
  <c r="AH282" i="6"/>
  <c r="AH284" i="6"/>
  <c r="AH286" i="6"/>
  <c r="AH288" i="6"/>
  <c r="AH290" i="6"/>
  <c r="AH292" i="6"/>
  <c r="AH294" i="6"/>
  <c r="AH296" i="6"/>
  <c r="AH298" i="6"/>
  <c r="AH300" i="6"/>
  <c r="AH302" i="6"/>
  <c r="AH304" i="6"/>
  <c r="AH306" i="6"/>
  <c r="AA517" i="6"/>
  <c r="AC517" i="6"/>
  <c r="AE517" i="6"/>
  <c r="AG517" i="6"/>
  <c r="AB518" i="6"/>
  <c r="AD518" i="6"/>
  <c r="AF518" i="6"/>
  <c r="AA519" i="6"/>
  <c r="AE519" i="6"/>
  <c r="AG519" i="6"/>
  <c r="AB520" i="6"/>
  <c r="AD520" i="6"/>
  <c r="AF520" i="6"/>
  <c r="AA521" i="6"/>
  <c r="AC521" i="6"/>
  <c r="AE521" i="6"/>
  <c r="AG521" i="6"/>
  <c r="AB522" i="6"/>
  <c r="AD522" i="6"/>
  <c r="AF522" i="6"/>
  <c r="AB524" i="6"/>
  <c r="AD524" i="6"/>
  <c r="AF524" i="6"/>
  <c r="AB562" i="6"/>
  <c r="AD562" i="6"/>
  <c r="AF562" i="6"/>
  <c r="AA563" i="6"/>
  <c r="AC563" i="6"/>
  <c r="AE563" i="6"/>
  <c r="AG563" i="6"/>
  <c r="AA522" i="6"/>
  <c r="AC522" i="6"/>
  <c r="AE522" i="6"/>
  <c r="AG522" i="6"/>
  <c r="AA524" i="6"/>
  <c r="AC524" i="6"/>
  <c r="AE524" i="6"/>
  <c r="AG524" i="6"/>
  <c r="AA526" i="6"/>
  <c r="AC526" i="6"/>
  <c r="AE526" i="6"/>
  <c r="AG526" i="6"/>
  <c r="AB527" i="6"/>
  <c r="AD527" i="6"/>
  <c r="AF527" i="6"/>
  <c r="AA528" i="6"/>
  <c r="AC528" i="6"/>
  <c r="AE528" i="6"/>
  <c r="AG528" i="6"/>
  <c r="AB529" i="6"/>
  <c r="AD529" i="6"/>
  <c r="AF529" i="6"/>
  <c r="AA530" i="6"/>
  <c r="AC530" i="6"/>
  <c r="AE530" i="6"/>
  <c r="AG530" i="6"/>
  <c r="AB531" i="6"/>
  <c r="AD531" i="6"/>
  <c r="AF531" i="6"/>
  <c r="AA532" i="6"/>
  <c r="AC532" i="6"/>
  <c r="AE532" i="6"/>
  <c r="AG532" i="6"/>
  <c r="AB533" i="6"/>
  <c r="AD533" i="6"/>
  <c r="AF533" i="6"/>
  <c r="AA534" i="6"/>
  <c r="AC534" i="6"/>
  <c r="AE534" i="6"/>
  <c r="AG534" i="6"/>
  <c r="AB535" i="6"/>
  <c r="AD535" i="6"/>
  <c r="AF535" i="6"/>
  <c r="AA536" i="6"/>
  <c r="AC536" i="6"/>
  <c r="AE536" i="6"/>
  <c r="AG536" i="6"/>
  <c r="AB537" i="6"/>
  <c r="AD537" i="6"/>
  <c r="AF537" i="6"/>
  <c r="AA538" i="6"/>
  <c r="AC538" i="6"/>
  <c r="AE538" i="6"/>
  <c r="AG538" i="6"/>
  <c r="AB539" i="6"/>
  <c r="AD539" i="6"/>
  <c r="AF539" i="6"/>
  <c r="AA540" i="6"/>
  <c r="AC540" i="6"/>
  <c r="AE540" i="6"/>
  <c r="AG540" i="6"/>
  <c r="AB541" i="6"/>
  <c r="AD541" i="6"/>
  <c r="AF541" i="6"/>
  <c r="AA542" i="6"/>
  <c r="AC542" i="6"/>
  <c r="AE542" i="6"/>
  <c r="AG542" i="6"/>
  <c r="AB543" i="6"/>
  <c r="AD543" i="6"/>
  <c r="AF543" i="6"/>
  <c r="AA544" i="6"/>
  <c r="AC544" i="6"/>
  <c r="AE544" i="6"/>
  <c r="AG544" i="6"/>
  <c r="AB545" i="6"/>
  <c r="AD545" i="6"/>
  <c r="AF545" i="6"/>
  <c r="AA546" i="6"/>
  <c r="AC546" i="6"/>
  <c r="AE546" i="6"/>
  <c r="AG546" i="6"/>
  <c r="AB547" i="6"/>
  <c r="AD547" i="6"/>
  <c r="AF547" i="6"/>
  <c r="AA548" i="6"/>
  <c r="AC548" i="6"/>
  <c r="AE548" i="6"/>
  <c r="AG548" i="6"/>
  <c r="AB549" i="6"/>
  <c r="AD549" i="6"/>
  <c r="AF549" i="6"/>
  <c r="AA550" i="6"/>
  <c r="AC550" i="6"/>
  <c r="AE550" i="6"/>
  <c r="AG550" i="6"/>
  <c r="AB551" i="6"/>
  <c r="AD551" i="6"/>
  <c r="AF551" i="6"/>
  <c r="AA552" i="6"/>
  <c r="AC552" i="6"/>
  <c r="AE552" i="6"/>
  <c r="AG552" i="6"/>
  <c r="AB553" i="6"/>
  <c r="AD553" i="6"/>
  <c r="AF553" i="6"/>
  <c r="AA554" i="6"/>
  <c r="AC554" i="6"/>
  <c r="AE554" i="6"/>
  <c r="AG554" i="6"/>
  <c r="AB555" i="6"/>
  <c r="AD555" i="6"/>
  <c r="AF555" i="6"/>
  <c r="AA556" i="6"/>
  <c r="AC556" i="6"/>
  <c r="AE556" i="6"/>
  <c r="AG556" i="6"/>
  <c r="AB557" i="6"/>
  <c r="AD557" i="6"/>
  <c r="AF557" i="6"/>
  <c r="AA558" i="6"/>
  <c r="AC558" i="6"/>
  <c r="AE558" i="6"/>
  <c r="AG558" i="6"/>
  <c r="AB559" i="6"/>
  <c r="AD559" i="6"/>
  <c r="AF559" i="6"/>
  <c r="AA560" i="6"/>
  <c r="AC560" i="6"/>
  <c r="AE560" i="6"/>
  <c r="AG560" i="6"/>
  <c r="AB561" i="6"/>
  <c r="AD561" i="6"/>
  <c r="AF561" i="6"/>
  <c r="AH263" i="6"/>
  <c r="AH265" i="6"/>
  <c r="AH267" i="6"/>
  <c r="AH269" i="6"/>
  <c r="AH271" i="6"/>
  <c r="AH273" i="6"/>
  <c r="AH275" i="6"/>
  <c r="AH277" i="6"/>
  <c r="AH279" i="6"/>
  <c r="AH281" i="6"/>
  <c r="AH283" i="6"/>
  <c r="AH285" i="6"/>
  <c r="AH287" i="6"/>
  <c r="AH289" i="6"/>
  <c r="AH291" i="6"/>
  <c r="AH293" i="6"/>
  <c r="AH295" i="6"/>
  <c r="AH297" i="6"/>
  <c r="AH299" i="6"/>
  <c r="AH301" i="6"/>
  <c r="AH303" i="6"/>
  <c r="AH305" i="6"/>
  <c r="AH307" i="6"/>
  <c r="AB517" i="6"/>
  <c r="AD517" i="6"/>
  <c r="AF517" i="6"/>
  <c r="AA518" i="6"/>
  <c r="AC518" i="6"/>
  <c r="AE518" i="6"/>
  <c r="AG518" i="6"/>
  <c r="AB519" i="6"/>
  <c r="AD519" i="6"/>
  <c r="AF519" i="6"/>
  <c r="AA520" i="6"/>
  <c r="AC520" i="6"/>
  <c r="AE520" i="6"/>
  <c r="AG520" i="6"/>
  <c r="AB521" i="6"/>
  <c r="AD521" i="6"/>
  <c r="AF521" i="6"/>
  <c r="AB523" i="6"/>
  <c r="AD523" i="6"/>
  <c r="AF523" i="6"/>
  <c r="AB525" i="6"/>
  <c r="AD525" i="6"/>
  <c r="AF525" i="6"/>
  <c r="AP464" i="6"/>
  <c r="AA562" i="6"/>
  <c r="AC562" i="6"/>
  <c r="AE562" i="6"/>
  <c r="AG562" i="6"/>
  <c r="AB563" i="6"/>
  <c r="AD563" i="6"/>
  <c r="AF563" i="6"/>
  <c r="P42" i="4" l="1"/>
  <c r="K183" i="4"/>
  <c r="L183" i="4" s="1"/>
  <c r="S181" i="4"/>
  <c r="C50" i="4"/>
  <c r="D50" i="4" s="1"/>
  <c r="L45" i="4"/>
  <c r="W42" i="4"/>
  <c r="C47" i="4"/>
  <c r="D47" i="4" s="1"/>
  <c r="K185" i="4"/>
  <c r="L185" i="4" s="1"/>
  <c r="K184" i="4"/>
  <c r="L184" i="4" s="1"/>
  <c r="Z14" i="7"/>
  <c r="C49" i="4"/>
  <c r="D49" i="4" s="1"/>
  <c r="C41" i="4"/>
  <c r="D41" i="4" s="1"/>
  <c r="C54" i="4"/>
  <c r="D54" i="4" s="1"/>
  <c r="C55" i="4"/>
  <c r="D55" i="4" s="1"/>
  <c r="C52" i="4"/>
  <c r="D52" i="4" s="1"/>
  <c r="C43" i="4"/>
  <c r="D43" i="4" s="1"/>
  <c r="C42" i="4"/>
  <c r="D42" i="4" s="1"/>
  <c r="C45" i="4"/>
  <c r="D45" i="4" s="1"/>
  <c r="C44" i="4"/>
  <c r="D44" i="4" s="1"/>
  <c r="C51" i="4"/>
  <c r="D51" i="4" s="1"/>
  <c r="C46" i="4"/>
  <c r="D46" i="4" s="1"/>
  <c r="C56" i="4"/>
  <c r="D56" i="4" s="1"/>
  <c r="C53" i="4"/>
  <c r="D53" i="4" s="1"/>
  <c r="C48" i="4"/>
  <c r="D48" i="4" s="1"/>
  <c r="S180" i="4"/>
  <c r="S179" i="4"/>
  <c r="J191" i="4"/>
  <c r="J193" i="4"/>
  <c r="K192" i="4"/>
  <c r="L192" i="4" s="1"/>
  <c r="K194" i="4"/>
  <c r="L194" i="4" s="1"/>
  <c r="K189" i="4"/>
  <c r="L189" i="4" s="1"/>
  <c r="J187" i="4"/>
  <c r="S188" i="4"/>
  <c r="T188" i="4" s="1"/>
  <c r="J188" i="4"/>
  <c r="S185" i="4"/>
  <c r="U185" i="4" s="1"/>
  <c r="V185" i="4" s="1"/>
  <c r="S189" i="4"/>
  <c r="T189" i="4" s="1"/>
  <c r="S183" i="4"/>
  <c r="U183" i="4" s="1"/>
  <c r="V183" i="4" s="1"/>
  <c r="S191" i="4"/>
  <c r="T191" i="4" s="1"/>
  <c r="S187" i="4"/>
  <c r="T187" i="4" s="1"/>
  <c r="S186" i="4"/>
  <c r="T186" i="4" s="1"/>
  <c r="S184" i="4"/>
  <c r="T184" i="4" s="1"/>
  <c r="S182" i="4"/>
  <c r="S190" i="4"/>
  <c r="T190" i="4" s="1"/>
  <c r="AH518" i="6"/>
  <c r="F136" i="4" s="1"/>
  <c r="AH558" i="6"/>
  <c r="F176" i="4" s="1"/>
  <c r="AH550" i="6"/>
  <c r="F168" i="4" s="1"/>
  <c r="AH542" i="6"/>
  <c r="F160" i="4" s="1"/>
  <c r="AH534" i="6"/>
  <c r="F152" i="4" s="1"/>
  <c r="AH526" i="6"/>
  <c r="F144" i="4" s="1"/>
  <c r="AH524" i="6"/>
  <c r="F142" i="4" s="1"/>
  <c r="AH522" i="6"/>
  <c r="F140" i="4" s="1"/>
  <c r="J182" i="4"/>
  <c r="K182" i="4"/>
  <c r="J190" i="4"/>
  <c r="K190" i="4"/>
  <c r="L190" i="4" s="1"/>
  <c r="N35" i="4"/>
  <c r="W41" i="4" s="1"/>
  <c r="J186" i="4"/>
  <c r="K186" i="4"/>
  <c r="L186" i="4" s="1"/>
  <c r="AH552" i="6"/>
  <c r="F170" i="4" s="1"/>
  <c r="AH544" i="6"/>
  <c r="F162" i="4" s="1"/>
  <c r="AH536" i="6"/>
  <c r="F154" i="4" s="1"/>
  <c r="AH528" i="6"/>
  <c r="AH517" i="6"/>
  <c r="F135" i="4" s="1"/>
  <c r="AH557" i="6"/>
  <c r="F175" i="4" s="1"/>
  <c r="AH549" i="6"/>
  <c r="F167" i="4" s="1"/>
  <c r="AH541" i="6"/>
  <c r="F159" i="4" s="1"/>
  <c r="AH533" i="6"/>
  <c r="F151" i="4" s="1"/>
  <c r="AH525" i="6"/>
  <c r="F143" i="4" s="1"/>
  <c r="AH523" i="6"/>
  <c r="F141" i="4" s="1"/>
  <c r="AH520" i="6"/>
  <c r="F138" i="4" s="1"/>
  <c r="AH560" i="6"/>
  <c r="F178" i="4" s="1"/>
  <c r="AH554" i="6"/>
  <c r="F172" i="4" s="1"/>
  <c r="AH546" i="6"/>
  <c r="F164" i="4" s="1"/>
  <c r="AH538" i="6"/>
  <c r="F156" i="4" s="1"/>
  <c r="AH530" i="6"/>
  <c r="F148" i="4" s="1"/>
  <c r="AH519" i="6"/>
  <c r="F137" i="4" s="1"/>
  <c r="AH559" i="6"/>
  <c r="F177" i="4" s="1"/>
  <c r="AH551" i="6"/>
  <c r="F169" i="4" s="1"/>
  <c r="AH543" i="6"/>
  <c r="F161" i="4" s="1"/>
  <c r="AH535" i="6"/>
  <c r="F153" i="4" s="1"/>
  <c r="AH527" i="6"/>
  <c r="F145" i="4" s="1"/>
  <c r="AH562" i="6"/>
  <c r="F180" i="4" s="1"/>
  <c r="AH556" i="6"/>
  <c r="F174" i="4" s="1"/>
  <c r="AH548" i="6"/>
  <c r="F166" i="4" s="1"/>
  <c r="AH540" i="6"/>
  <c r="F158" i="4" s="1"/>
  <c r="AH532" i="6"/>
  <c r="F150" i="4" s="1"/>
  <c r="AH563" i="6"/>
  <c r="F181" i="4" s="1"/>
  <c r="AH561" i="6"/>
  <c r="F179" i="4" s="1"/>
  <c r="AH553" i="6"/>
  <c r="F171" i="4" s="1"/>
  <c r="AH545" i="6"/>
  <c r="AH537" i="6"/>
  <c r="F155" i="4" s="1"/>
  <c r="AH529" i="6"/>
  <c r="F147" i="4" s="1"/>
  <c r="AH521" i="6"/>
  <c r="F139" i="4" s="1"/>
  <c r="AH555" i="6"/>
  <c r="AH547" i="6"/>
  <c r="F165" i="4" s="1"/>
  <c r="AH539" i="6"/>
  <c r="F157" i="4" s="1"/>
  <c r="AH531" i="6"/>
  <c r="F149" i="4" s="1"/>
  <c r="AA624" i="6"/>
  <c r="AA625" i="6"/>
  <c r="AA622" i="6"/>
  <c r="AA623" i="6"/>
  <c r="AG624" i="6"/>
  <c r="AG625" i="6"/>
  <c r="AG622" i="6"/>
  <c r="AG623" i="6"/>
  <c r="AF624" i="6"/>
  <c r="AF625" i="6"/>
  <c r="AF622" i="6"/>
  <c r="AF623" i="6"/>
  <c r="AE624" i="6"/>
  <c r="AE625" i="6"/>
  <c r="AE622" i="6"/>
  <c r="AE623" i="6"/>
  <c r="AD622" i="6"/>
  <c r="AD623" i="6"/>
  <c r="AD624" i="6"/>
  <c r="AD625" i="6"/>
  <c r="AC624" i="6"/>
  <c r="AC625" i="6"/>
  <c r="AC622" i="6"/>
  <c r="AC623" i="6"/>
  <c r="AB624" i="6"/>
  <c r="AB625" i="6"/>
  <c r="AB622" i="6"/>
  <c r="AB623" i="6"/>
  <c r="AH564" i="6"/>
  <c r="F182" i="4" s="1"/>
  <c r="AG582" i="6"/>
  <c r="AB584" i="6"/>
  <c r="AD582" i="6"/>
  <c r="AC581" i="6"/>
  <c r="AF580" i="6"/>
  <c r="AE579" i="6"/>
  <c r="AB620" i="6"/>
  <c r="AA619" i="6"/>
  <c r="AG617" i="6"/>
  <c r="AF616" i="6"/>
  <c r="AE615" i="6"/>
  <c r="AD614" i="6"/>
  <c r="AC613" i="6"/>
  <c r="AB612" i="6"/>
  <c r="AA611" i="6"/>
  <c r="AG609" i="6"/>
  <c r="AF608" i="6"/>
  <c r="AE607" i="6"/>
  <c r="AD606" i="6"/>
  <c r="AC605" i="6"/>
  <c r="AB604" i="6"/>
  <c r="AA603" i="6"/>
  <c r="AG601" i="6"/>
  <c r="AF600" i="6"/>
  <c r="AE599" i="6"/>
  <c r="AD598" i="6"/>
  <c r="AC597" i="6"/>
  <c r="AB596" i="6"/>
  <c r="AA595" i="6"/>
  <c r="AG593" i="6"/>
  <c r="AF592" i="6"/>
  <c r="AE591" i="6"/>
  <c r="AD590" i="6"/>
  <c r="AC589" i="6"/>
  <c r="AB588" i="6"/>
  <c r="AA587" i="6"/>
  <c r="AF585" i="6"/>
  <c r="AE582" i="6"/>
  <c r="AF621" i="6"/>
  <c r="AE620" i="6"/>
  <c r="AC584" i="6"/>
  <c r="Z485" i="6"/>
  <c r="A612" i="6"/>
  <c r="A105" i="8"/>
  <c r="A109" i="7"/>
  <c r="Z107" i="6"/>
  <c r="A234" i="6"/>
  <c r="A300" i="6"/>
  <c r="Z173" i="6"/>
  <c r="A486" i="6"/>
  <c r="Z359" i="6"/>
  <c r="A45" i="8"/>
  <c r="A108" i="6"/>
  <c r="O173" i="4" s="1"/>
  <c r="W173" i="4" s="1"/>
  <c r="A48" i="6"/>
  <c r="E174" i="4" s="1"/>
  <c r="M174" i="4" s="1"/>
  <c r="Z47" i="6"/>
  <c r="A49" i="7"/>
  <c r="A174" i="6"/>
  <c r="Z425" i="6"/>
  <c r="A552" i="6"/>
  <c r="Z233" i="6"/>
  <c r="A360" i="6"/>
  <c r="Z551" i="6"/>
  <c r="A678" i="6"/>
  <c r="Z299" i="6"/>
  <c r="A426" i="6"/>
  <c r="Z611" i="6"/>
  <c r="A738" i="6"/>
  <c r="AA583" i="6"/>
  <c r="AG579" i="6"/>
  <c r="AB578" i="6"/>
  <c r="S166" i="4"/>
  <c r="S164" i="4"/>
  <c r="S162" i="4"/>
  <c r="S148" i="4"/>
  <c r="S146" i="4"/>
  <c r="S168" i="4"/>
  <c r="S156" i="4"/>
  <c r="S150" i="4"/>
  <c r="S142" i="4"/>
  <c r="S135" i="4"/>
  <c r="S138" i="4"/>
  <c r="S171" i="4"/>
  <c r="S169" i="4"/>
  <c r="S167" i="4"/>
  <c r="S165" i="4"/>
  <c r="S163" i="4"/>
  <c r="S161" i="4"/>
  <c r="S159" i="4"/>
  <c r="S157" i="4"/>
  <c r="S155" i="4"/>
  <c r="S153" i="4"/>
  <c r="S151" i="4"/>
  <c r="S149" i="4"/>
  <c r="S147" i="4"/>
  <c r="S145" i="4"/>
  <c r="S143" i="4"/>
  <c r="S141" i="4"/>
  <c r="S139" i="4"/>
  <c r="S170" i="4"/>
  <c r="S158" i="4"/>
  <c r="S152" i="4"/>
  <c r="S177" i="4"/>
  <c r="S175" i="4"/>
  <c r="S136" i="4"/>
  <c r="S172" i="4"/>
  <c r="S160" i="4"/>
  <c r="S154" i="4"/>
  <c r="S144" i="4"/>
  <c r="S140" i="4"/>
  <c r="S178" i="4"/>
  <c r="S173" i="4"/>
  <c r="S176" i="4"/>
  <c r="S174" i="4"/>
  <c r="S137" i="4"/>
  <c r="R36" i="4"/>
  <c r="K181" i="4"/>
  <c r="J181" i="4"/>
  <c r="J178" i="4"/>
  <c r="K178" i="4"/>
  <c r="J171" i="4"/>
  <c r="K171" i="4"/>
  <c r="K169" i="4"/>
  <c r="J169" i="4"/>
  <c r="J167" i="4"/>
  <c r="K167" i="4"/>
  <c r="K165" i="4"/>
  <c r="J165" i="4"/>
  <c r="J163" i="4"/>
  <c r="K163" i="4"/>
  <c r="J161" i="4"/>
  <c r="K161" i="4"/>
  <c r="J159" i="4"/>
  <c r="K159" i="4"/>
  <c r="J157" i="4"/>
  <c r="K157" i="4"/>
  <c r="J155" i="4"/>
  <c r="K155" i="4"/>
  <c r="J153" i="4"/>
  <c r="K153" i="4"/>
  <c r="J151" i="4"/>
  <c r="K151" i="4"/>
  <c r="J149" i="4"/>
  <c r="K149" i="4"/>
  <c r="J147" i="4"/>
  <c r="K147" i="4"/>
  <c r="J145" i="4"/>
  <c r="K145" i="4"/>
  <c r="J143" i="4"/>
  <c r="K143" i="4"/>
  <c r="J141" i="4"/>
  <c r="K141" i="4"/>
  <c r="J139" i="4"/>
  <c r="K139" i="4"/>
  <c r="J180" i="4"/>
  <c r="K180" i="4"/>
  <c r="K177" i="4"/>
  <c r="J177" i="4"/>
  <c r="J175" i="4"/>
  <c r="K175" i="4"/>
  <c r="K173" i="4"/>
  <c r="J173" i="4"/>
  <c r="J136" i="4"/>
  <c r="K136" i="4"/>
  <c r="J179" i="4"/>
  <c r="K179" i="4"/>
  <c r="J172" i="4"/>
  <c r="K172" i="4"/>
  <c r="J170" i="4"/>
  <c r="K170" i="4"/>
  <c r="J168" i="4"/>
  <c r="K168" i="4"/>
  <c r="J166" i="4"/>
  <c r="K166" i="4"/>
  <c r="J164" i="4"/>
  <c r="K164" i="4"/>
  <c r="J162" i="4"/>
  <c r="K162" i="4"/>
  <c r="J160" i="4"/>
  <c r="K160" i="4"/>
  <c r="J158" i="4"/>
  <c r="K158" i="4"/>
  <c r="J156" i="4"/>
  <c r="K156" i="4"/>
  <c r="J154" i="4"/>
  <c r="K154" i="4"/>
  <c r="J152" i="4"/>
  <c r="K152" i="4"/>
  <c r="J150" i="4"/>
  <c r="K150" i="4"/>
  <c r="J148" i="4"/>
  <c r="K148" i="4"/>
  <c r="J146" i="4"/>
  <c r="K146" i="4"/>
  <c r="J144" i="4"/>
  <c r="K144" i="4"/>
  <c r="J142" i="4"/>
  <c r="K142" i="4"/>
  <c r="J140" i="4"/>
  <c r="K140" i="4"/>
  <c r="J138" i="4"/>
  <c r="K138" i="4"/>
  <c r="J176" i="4"/>
  <c r="K176" i="4"/>
  <c r="J174" i="4"/>
  <c r="K174" i="4"/>
  <c r="J137" i="4"/>
  <c r="K137" i="4"/>
  <c r="K135" i="4"/>
  <c r="J135" i="4"/>
  <c r="AC621" i="6"/>
  <c r="AF583" i="6"/>
  <c r="AE580" i="6"/>
  <c r="AC618" i="6"/>
  <c r="AF613" i="6"/>
  <c r="AC610" i="6"/>
  <c r="AG606" i="6"/>
  <c r="AD603" i="6"/>
  <c r="AA600" i="6"/>
  <c r="AD595" i="6"/>
  <c r="AA592" i="6"/>
  <c r="AF589" i="6"/>
  <c r="AC586" i="6"/>
  <c r="AA581" i="6"/>
  <c r="AC579" i="6"/>
  <c r="AA621" i="6"/>
  <c r="AF618" i="6"/>
  <c r="AD616" i="6"/>
  <c r="AA613" i="6"/>
  <c r="AF610" i="6"/>
  <c r="AD608" i="6"/>
  <c r="AB606" i="6"/>
  <c r="AG603" i="6"/>
  <c r="AE601" i="6"/>
  <c r="AC599" i="6"/>
  <c r="AA597" i="6"/>
  <c r="AE593" i="6"/>
  <c r="AC591" i="6"/>
  <c r="AA589" i="6"/>
  <c r="AG585" i="6"/>
  <c r="AD586" i="6"/>
  <c r="AF584" i="6"/>
  <c r="AG581" i="6"/>
  <c r="AB580" i="6"/>
  <c r="AA579" i="6"/>
  <c r="AD578" i="6"/>
  <c r="AG621" i="6"/>
  <c r="AF620" i="6"/>
  <c r="AE619" i="6"/>
  <c r="AD618" i="6"/>
  <c r="AC617" i="6"/>
  <c r="AB616" i="6"/>
  <c r="AA615" i="6"/>
  <c r="AG613" i="6"/>
  <c r="AF612" i="6"/>
  <c r="AE611" i="6"/>
  <c r="AD610" i="6"/>
  <c r="AC609" i="6"/>
  <c r="AB608" i="6"/>
  <c r="AA607" i="6"/>
  <c r="AG605" i="6"/>
  <c r="AF604" i="6"/>
  <c r="AE603" i="6"/>
  <c r="AD602" i="6"/>
  <c r="AC601" i="6"/>
  <c r="AB600" i="6"/>
  <c r="AA599" i="6"/>
  <c r="AG597" i="6"/>
  <c r="AF596" i="6"/>
  <c r="AE595" i="6"/>
  <c r="AD594" i="6"/>
  <c r="AC593" i="6"/>
  <c r="AB592" i="6"/>
  <c r="AA591" i="6"/>
  <c r="AG589" i="6"/>
  <c r="AF588" i="6"/>
  <c r="AE587" i="6"/>
  <c r="AE585" i="6"/>
  <c r="AE583" i="6"/>
  <c r="AB585" i="6"/>
  <c r="AB583" i="6"/>
  <c r="AA582" i="6"/>
  <c r="AB581" i="6"/>
  <c r="AG578" i="6"/>
  <c r="AB621" i="6"/>
  <c r="AA620" i="6"/>
  <c r="AG618" i="6"/>
  <c r="AF617" i="6"/>
  <c r="AE616" i="6"/>
  <c r="AD615" i="6"/>
  <c r="AC614" i="6"/>
  <c r="AB613" i="6"/>
  <c r="AA612" i="6"/>
  <c r="AG610" i="6"/>
  <c r="AF609" i="6"/>
  <c r="AE608" i="6"/>
  <c r="AD607" i="6"/>
  <c r="AC606" i="6"/>
  <c r="AB605" i="6"/>
  <c r="AA604" i="6"/>
  <c r="AG602" i="6"/>
  <c r="AF601" i="6"/>
  <c r="AE600" i="6"/>
  <c r="AD599" i="6"/>
  <c r="AC598" i="6"/>
  <c r="AB597" i="6"/>
  <c r="AA596" i="6"/>
  <c r="AG594" i="6"/>
  <c r="AF593" i="6"/>
  <c r="AE592" i="6"/>
  <c r="AD591" i="6"/>
  <c r="AC590" i="6"/>
  <c r="AB589" i="6"/>
  <c r="AA588" i="6"/>
  <c r="AG586" i="6"/>
  <c r="AG584" i="6"/>
  <c r="AA585" i="6"/>
  <c r="AF581" i="6"/>
  <c r="AC578" i="6"/>
  <c r="AD619" i="6"/>
  <c r="AA616" i="6"/>
  <c r="AE612" i="6"/>
  <c r="AA608" i="6"/>
  <c r="AE604" i="6"/>
  <c r="AB601" i="6"/>
  <c r="AF597" i="6"/>
  <c r="AB593" i="6"/>
  <c r="AE588" i="6"/>
  <c r="AB586" i="6"/>
  <c r="AD584" i="6"/>
  <c r="AF582" i="6"/>
  <c r="AE581" i="6"/>
  <c r="AE621" i="6"/>
  <c r="AD620" i="6"/>
  <c r="AC619" i="6"/>
  <c r="AB618" i="6"/>
  <c r="AA617" i="6"/>
  <c r="AG615" i="6"/>
  <c r="AF614" i="6"/>
  <c r="AE613" i="6"/>
  <c r="AD612" i="6"/>
  <c r="AC611" i="6"/>
  <c r="AB610" i="6"/>
  <c r="AA609" i="6"/>
  <c r="AG607" i="6"/>
  <c r="AF606" i="6"/>
  <c r="AE605" i="6"/>
  <c r="AD604" i="6"/>
  <c r="AC603" i="6"/>
  <c r="AB602" i="6"/>
  <c r="AA601" i="6"/>
  <c r="AG599" i="6"/>
  <c r="AF598" i="6"/>
  <c r="AE597" i="6"/>
  <c r="AD596" i="6"/>
  <c r="AC595" i="6"/>
  <c r="AB594" i="6"/>
  <c r="AA593" i="6"/>
  <c r="AG591" i="6"/>
  <c r="AF590" i="6"/>
  <c r="AE589" i="6"/>
  <c r="AD588" i="6"/>
  <c r="AC587" i="6"/>
  <c r="AC585" i="6"/>
  <c r="AC583" i="6"/>
  <c r="AG580" i="6"/>
  <c r="AF579" i="6"/>
  <c r="AE578" i="6"/>
  <c r="AG620" i="6"/>
  <c r="AF619" i="6"/>
  <c r="AE618" i="6"/>
  <c r="AD617" i="6"/>
  <c r="AC616" i="6"/>
  <c r="AB615" i="6"/>
  <c r="AA614" i="6"/>
  <c r="AG612" i="6"/>
  <c r="AF611" i="6"/>
  <c r="AE610" i="6"/>
  <c r="AD609" i="6"/>
  <c r="AC608" i="6"/>
  <c r="AB607" i="6"/>
  <c r="AA606" i="6"/>
  <c r="AG604" i="6"/>
  <c r="AF603" i="6"/>
  <c r="AE602" i="6"/>
  <c r="AD601" i="6"/>
  <c r="AC600" i="6"/>
  <c r="AB599" i="6"/>
  <c r="AA598" i="6"/>
  <c r="AG596" i="6"/>
  <c r="AF595" i="6"/>
  <c r="AE594" i="6"/>
  <c r="AD593" i="6"/>
  <c r="AC592" i="6"/>
  <c r="AB591" i="6"/>
  <c r="AA590" i="6"/>
  <c r="AG588" i="6"/>
  <c r="AF587" i="6"/>
  <c r="AE586" i="6"/>
  <c r="AE584" i="6"/>
  <c r="AC580" i="6"/>
  <c r="AD579" i="6"/>
  <c r="AB617" i="6"/>
  <c r="AG614" i="6"/>
  <c r="AD611" i="6"/>
  <c r="AB609" i="6"/>
  <c r="AF605" i="6"/>
  <c r="AC602" i="6"/>
  <c r="AG598" i="6"/>
  <c r="AE596" i="6"/>
  <c r="AC594" i="6"/>
  <c r="AG590" i="6"/>
  <c r="AD587" i="6"/>
  <c r="AF586" i="6"/>
  <c r="AB582" i="6"/>
  <c r="AD580" i="6"/>
  <c r="AF578" i="6"/>
  <c r="AG619" i="6"/>
  <c r="AE617" i="6"/>
  <c r="AC615" i="6"/>
  <c r="AB614" i="6"/>
  <c r="AG611" i="6"/>
  <c r="AE609" i="6"/>
  <c r="AC607" i="6"/>
  <c r="AA605" i="6"/>
  <c r="AF602" i="6"/>
  <c r="AD600" i="6"/>
  <c r="AB598" i="6"/>
  <c r="AG595" i="6"/>
  <c r="AF594" i="6"/>
  <c r="AD592" i="6"/>
  <c r="AB590" i="6"/>
  <c r="AG587" i="6"/>
  <c r="AG583" i="6"/>
  <c r="AD585" i="6"/>
  <c r="AD583" i="6"/>
  <c r="AC582" i="6"/>
  <c r="AD581" i="6"/>
  <c r="AA580" i="6"/>
  <c r="AB579" i="6"/>
  <c r="AA578" i="6"/>
  <c r="AD621" i="6"/>
  <c r="AC620" i="6"/>
  <c r="AB619" i="6"/>
  <c r="AA618" i="6"/>
  <c r="AG616" i="6"/>
  <c r="AF615" i="6"/>
  <c r="AE614" i="6"/>
  <c r="AD613" i="6"/>
  <c r="AC612" i="6"/>
  <c r="AB611" i="6"/>
  <c r="AA610" i="6"/>
  <c r="AG608" i="6"/>
  <c r="AF607" i="6"/>
  <c r="AE606" i="6"/>
  <c r="AD605" i="6"/>
  <c r="AC604" i="6"/>
  <c r="AB603" i="6"/>
  <c r="AA602" i="6"/>
  <c r="AG600" i="6"/>
  <c r="AF599" i="6"/>
  <c r="AE598" i="6"/>
  <c r="AD597" i="6"/>
  <c r="AC596" i="6"/>
  <c r="AB595" i="6"/>
  <c r="AA594" i="6"/>
  <c r="AG592" i="6"/>
  <c r="AF591" i="6"/>
  <c r="AE590" i="6"/>
  <c r="AD589" i="6"/>
  <c r="AC588" i="6"/>
  <c r="AB587" i="6"/>
  <c r="AA586" i="6"/>
  <c r="AA584" i="6"/>
  <c r="AP239" i="6"/>
  <c r="AH356" i="6"/>
  <c r="AH224" i="6"/>
  <c r="AH216" i="6"/>
  <c r="AH208" i="6"/>
  <c r="AP358" i="6"/>
  <c r="AP465" i="6"/>
  <c r="AH364" i="6"/>
  <c r="AP354" i="6"/>
  <c r="AH358" i="6"/>
  <c r="AH348" i="6"/>
  <c r="AH342" i="6"/>
  <c r="AH332" i="6"/>
  <c r="AH232" i="6"/>
  <c r="AP364" i="6"/>
  <c r="AH240" i="6"/>
  <c r="AP365" i="6"/>
  <c r="AP357" i="6"/>
  <c r="AP453" i="6"/>
  <c r="AH220" i="6"/>
  <c r="AP109" i="6"/>
  <c r="AP101" i="6"/>
  <c r="AP93" i="6"/>
  <c r="AP85" i="6"/>
  <c r="AP234" i="6"/>
  <c r="AP360" i="6"/>
  <c r="AP361" i="6"/>
  <c r="AP456" i="6"/>
  <c r="AP455" i="6"/>
  <c r="AH234" i="6"/>
  <c r="AH230" i="6"/>
  <c r="AH222" i="6"/>
  <c r="AH214" i="6"/>
  <c r="AH206" i="6"/>
  <c r="AH204" i="6"/>
  <c r="AH198" i="6"/>
  <c r="AP111" i="6"/>
  <c r="AP107" i="6"/>
  <c r="AP103" i="6"/>
  <c r="AP99" i="6"/>
  <c r="AP95" i="6"/>
  <c r="AP91" i="6"/>
  <c r="AP87" i="6"/>
  <c r="AP83" i="6"/>
  <c r="AP79" i="6"/>
  <c r="AP77" i="6"/>
  <c r="AP75" i="6"/>
  <c r="AP71" i="6"/>
  <c r="AH238" i="6"/>
  <c r="AH360" i="6"/>
  <c r="AH354" i="6"/>
  <c r="AH352" i="6"/>
  <c r="AH346" i="6"/>
  <c r="AH344" i="6"/>
  <c r="AH338" i="6"/>
  <c r="AH336" i="6"/>
  <c r="AH330" i="6"/>
  <c r="AH329" i="6"/>
  <c r="AH328" i="6"/>
  <c r="AH236" i="6"/>
  <c r="AH202" i="6"/>
  <c r="AP237" i="6"/>
  <c r="AH335" i="6"/>
  <c r="AH325" i="6"/>
  <c r="AH228" i="6"/>
  <c r="AH212" i="6"/>
  <c r="AH110" i="6"/>
  <c r="AH102" i="6"/>
  <c r="AH94" i="6"/>
  <c r="AH86" i="6"/>
  <c r="AP73" i="6"/>
  <c r="AP356" i="6"/>
  <c r="AP466" i="6"/>
  <c r="AP462" i="6"/>
  <c r="AP460" i="6"/>
  <c r="AP458" i="6"/>
  <c r="AP452" i="6"/>
  <c r="AP451" i="6"/>
  <c r="AH367" i="6"/>
  <c r="AH366" i="6"/>
  <c r="AH362" i="6"/>
  <c r="AH347" i="6"/>
  <c r="AH331" i="6"/>
  <c r="AH326" i="6"/>
  <c r="AH218" i="6"/>
  <c r="AP468" i="6"/>
  <c r="AP461" i="6"/>
  <c r="AP457" i="6"/>
  <c r="AP359" i="6"/>
  <c r="AP351" i="6"/>
  <c r="AP343" i="6"/>
  <c r="AP335" i="6"/>
  <c r="AP327" i="6"/>
  <c r="AH350" i="6"/>
  <c r="AH334" i="6"/>
  <c r="AH226" i="6"/>
  <c r="AH210" i="6"/>
  <c r="AP105" i="6"/>
  <c r="AP97" i="6"/>
  <c r="AP89" i="6"/>
  <c r="AP81" i="6"/>
  <c r="AH78" i="6"/>
  <c r="AH223" i="6"/>
  <c r="AH215" i="6"/>
  <c r="AH207" i="6"/>
  <c r="AH199" i="6"/>
  <c r="AP238" i="6"/>
  <c r="AH227" i="6"/>
  <c r="AH219" i="6"/>
  <c r="AH211" i="6"/>
  <c r="AH203" i="6"/>
  <c r="AP232" i="6"/>
  <c r="AH225" i="6"/>
  <c r="AH217" i="6"/>
  <c r="AH209" i="6"/>
  <c r="AH201" i="6"/>
  <c r="AP363" i="6"/>
  <c r="AP355" i="6"/>
  <c r="AP347" i="6"/>
  <c r="AP339" i="6"/>
  <c r="AP331" i="6"/>
  <c r="AP236" i="6"/>
  <c r="AP233" i="6"/>
  <c r="AP240" i="6"/>
  <c r="AH359" i="6"/>
  <c r="AH355" i="6"/>
  <c r="AH351" i="6"/>
  <c r="AH343" i="6"/>
  <c r="AH231" i="6"/>
  <c r="AH365" i="6"/>
  <c r="AH361" i="6"/>
  <c r="AP493" i="6"/>
  <c r="AP489" i="6"/>
  <c r="AP485" i="6"/>
  <c r="AP481" i="6"/>
  <c r="AP477" i="6"/>
  <c r="AP469" i="6"/>
  <c r="AP467" i="6"/>
  <c r="AP463" i="6"/>
  <c r="AP459" i="6"/>
  <c r="AH363" i="6"/>
  <c r="AH357" i="6"/>
  <c r="AH353" i="6"/>
  <c r="AH349" i="6"/>
  <c r="AH345" i="6"/>
  <c r="AH341" i="6"/>
  <c r="AH337" i="6"/>
  <c r="AH333" i="6"/>
  <c r="AP473" i="6"/>
  <c r="AP491" i="6"/>
  <c r="AP487" i="6"/>
  <c r="AP483" i="6"/>
  <c r="AP479" i="6"/>
  <c r="AP475" i="6"/>
  <c r="AP471" i="6"/>
  <c r="AP112" i="6"/>
  <c r="AH111" i="6"/>
  <c r="AP110" i="6"/>
  <c r="AH109" i="6"/>
  <c r="AP108" i="6"/>
  <c r="AH107" i="6"/>
  <c r="AP106" i="6"/>
  <c r="AH105" i="6"/>
  <c r="AP104" i="6"/>
  <c r="AH103" i="6"/>
  <c r="AP102" i="6"/>
  <c r="AH101" i="6"/>
  <c r="AP100" i="6"/>
  <c r="AH99" i="6"/>
  <c r="AP98" i="6"/>
  <c r="AH97" i="6"/>
  <c r="AP96" i="6"/>
  <c r="AH95" i="6"/>
  <c r="AP94" i="6"/>
  <c r="AH93" i="6"/>
  <c r="AP92" i="6"/>
  <c r="AH91" i="6"/>
  <c r="AP90" i="6"/>
  <c r="AH89" i="6"/>
  <c r="AP88" i="6"/>
  <c r="AH87" i="6"/>
  <c r="AP86" i="6"/>
  <c r="AH85" i="6"/>
  <c r="AP84" i="6"/>
  <c r="AH83" i="6"/>
  <c r="AP82" i="6"/>
  <c r="AH81" i="6"/>
  <c r="AP80" i="6"/>
  <c r="AH79" i="6"/>
  <c r="AP78" i="6"/>
  <c r="AH77" i="6"/>
  <c r="AP76" i="6"/>
  <c r="AH75" i="6"/>
  <c r="AP74" i="6"/>
  <c r="AH73" i="6"/>
  <c r="AP72" i="6"/>
  <c r="AH71" i="6"/>
  <c r="AP70" i="6"/>
  <c r="F146" i="4"/>
  <c r="F173" i="4"/>
  <c r="F163" i="4"/>
  <c r="AP494" i="6"/>
  <c r="AP490" i="6"/>
  <c r="AP486" i="6"/>
  <c r="AP482" i="6"/>
  <c r="AP478" i="6"/>
  <c r="AP474" i="6"/>
  <c r="AP470" i="6"/>
  <c r="AH235" i="6"/>
  <c r="AH455" i="6"/>
  <c r="AH454" i="6"/>
  <c r="AH453" i="6"/>
  <c r="AH452" i="6"/>
  <c r="AH451" i="6"/>
  <c r="AP492" i="6"/>
  <c r="AP488" i="6"/>
  <c r="AP484" i="6"/>
  <c r="AP480" i="6"/>
  <c r="AP476" i="6"/>
  <c r="AP472" i="6"/>
  <c r="AH494" i="6"/>
  <c r="AH492" i="6"/>
  <c r="AH490" i="6"/>
  <c r="AH488" i="6"/>
  <c r="AH486" i="6"/>
  <c r="AH484" i="6"/>
  <c r="AH482" i="6"/>
  <c r="AH480" i="6"/>
  <c r="AH478" i="6"/>
  <c r="AH476" i="6"/>
  <c r="AH474" i="6"/>
  <c r="AH472" i="6"/>
  <c r="AH470" i="6"/>
  <c r="AH468" i="6"/>
  <c r="AH466" i="6"/>
  <c r="AH464" i="6"/>
  <c r="AH462" i="6"/>
  <c r="AH460" i="6"/>
  <c r="AH458" i="6"/>
  <c r="AH456" i="6"/>
  <c r="AH493" i="6"/>
  <c r="AH491" i="6"/>
  <c r="AH489" i="6"/>
  <c r="AH487" i="6"/>
  <c r="AH485" i="6"/>
  <c r="AH483" i="6"/>
  <c r="AH481" i="6"/>
  <c r="AH479" i="6"/>
  <c r="AH477" i="6"/>
  <c r="AH475" i="6"/>
  <c r="AH473" i="6"/>
  <c r="AH471" i="6"/>
  <c r="AH469" i="6"/>
  <c r="AH467" i="6"/>
  <c r="AH465" i="6"/>
  <c r="AH463" i="6"/>
  <c r="AH461" i="6"/>
  <c r="AH459" i="6"/>
  <c r="AH457" i="6"/>
  <c r="AH239" i="6"/>
  <c r="AH237" i="6"/>
  <c r="AH233" i="6"/>
  <c r="N36" i="4" l="1"/>
  <c r="U187" i="4"/>
  <c r="V187" i="4" s="1"/>
  <c r="T183" i="4"/>
  <c r="W43" i="4"/>
  <c r="T146" i="4"/>
  <c r="U189" i="4"/>
  <c r="V189" i="4" s="1"/>
  <c r="T162" i="4"/>
  <c r="U190" i="4"/>
  <c r="V190" i="4" s="1"/>
  <c r="U191" i="4"/>
  <c r="V191" i="4" s="1"/>
  <c r="U184" i="4"/>
  <c r="V184" i="4" s="1"/>
  <c r="T185" i="4"/>
  <c r="D57" i="4"/>
  <c r="T182" i="4"/>
  <c r="U188" i="4"/>
  <c r="V188" i="4" s="1"/>
  <c r="L182" i="4"/>
  <c r="U186" i="4"/>
  <c r="V186" i="4" s="1"/>
  <c r="U166" i="4"/>
  <c r="T166" i="4"/>
  <c r="G182" i="4"/>
  <c r="H182" i="4"/>
  <c r="U181" i="4"/>
  <c r="T181" i="4"/>
  <c r="T180" i="4"/>
  <c r="U180" i="4"/>
  <c r="U179" i="4"/>
  <c r="T179" i="4"/>
  <c r="U182" i="4"/>
  <c r="Y35" i="4"/>
  <c r="Y36" i="4" s="1"/>
  <c r="AH623" i="6"/>
  <c r="P180" i="4" s="1"/>
  <c r="AH622" i="6"/>
  <c r="P179" i="4" s="1"/>
  <c r="AH625" i="6"/>
  <c r="P182" i="4" s="1"/>
  <c r="AH624" i="6"/>
  <c r="P181" i="4" s="1"/>
  <c r="T148" i="4"/>
  <c r="T164" i="4"/>
  <c r="Z426" i="6"/>
  <c r="A553" i="6"/>
  <c r="Z360" i="6"/>
  <c r="A487" i="6"/>
  <c r="A301" i="6"/>
  <c r="Z174" i="6"/>
  <c r="Z108" i="6"/>
  <c r="A235" i="6"/>
  <c r="A106" i="8"/>
  <c r="A110" i="7"/>
  <c r="A427" i="6"/>
  <c r="Z300" i="6"/>
  <c r="A679" i="6"/>
  <c r="Z552" i="6"/>
  <c r="A361" i="6"/>
  <c r="Z234" i="6"/>
  <c r="Z612" i="6"/>
  <c r="A739" i="6"/>
  <c r="A50" i="7"/>
  <c r="A175" i="6"/>
  <c r="A49" i="6"/>
  <c r="E175" i="4" s="1"/>
  <c r="M175" i="4" s="1"/>
  <c r="A109" i="6"/>
  <c r="O174" i="4" s="1"/>
  <c r="W174" i="4" s="1"/>
  <c r="A46" i="8"/>
  <c r="Z48" i="6"/>
  <c r="Z486" i="6"/>
  <c r="A613" i="6"/>
  <c r="G143" i="4"/>
  <c r="H143" i="4"/>
  <c r="G151" i="4"/>
  <c r="H151" i="4"/>
  <c r="G159" i="4"/>
  <c r="H159" i="4"/>
  <c r="G167" i="4"/>
  <c r="H167" i="4"/>
  <c r="G175" i="4"/>
  <c r="H175" i="4"/>
  <c r="G137" i="4"/>
  <c r="H137" i="4"/>
  <c r="H144" i="4"/>
  <c r="G144" i="4"/>
  <c r="H152" i="4"/>
  <c r="G152" i="4"/>
  <c r="H160" i="4"/>
  <c r="G160" i="4"/>
  <c r="H168" i="4"/>
  <c r="G168" i="4"/>
  <c r="H176" i="4"/>
  <c r="G176" i="4"/>
  <c r="L144" i="4"/>
  <c r="L152" i="4"/>
  <c r="L160" i="4"/>
  <c r="L168" i="4"/>
  <c r="L175" i="4"/>
  <c r="U148" i="4"/>
  <c r="U162" i="4"/>
  <c r="H145" i="4"/>
  <c r="G145" i="4"/>
  <c r="G162" i="4"/>
  <c r="H162" i="4"/>
  <c r="L145" i="4"/>
  <c r="H161" i="4"/>
  <c r="L161" i="4" s="1"/>
  <c r="G161" i="4"/>
  <c r="H177" i="4"/>
  <c r="G177" i="4"/>
  <c r="G146" i="4"/>
  <c r="H146" i="4"/>
  <c r="G154" i="4"/>
  <c r="H154" i="4"/>
  <c r="G178" i="4"/>
  <c r="H178" i="4"/>
  <c r="L178" i="4" s="1"/>
  <c r="G147" i="4"/>
  <c r="H147" i="4"/>
  <c r="G155" i="4"/>
  <c r="H155" i="4"/>
  <c r="G163" i="4"/>
  <c r="H163" i="4"/>
  <c r="G171" i="4"/>
  <c r="H171" i="4"/>
  <c r="G179" i="4"/>
  <c r="H179" i="4"/>
  <c r="L179" i="4" s="1"/>
  <c r="H140" i="4"/>
  <c r="L140" i="4" s="1"/>
  <c r="G140" i="4"/>
  <c r="H148" i="4"/>
  <c r="L148" i="4" s="1"/>
  <c r="G148" i="4"/>
  <c r="H156" i="4"/>
  <c r="L156" i="4" s="1"/>
  <c r="G156" i="4"/>
  <c r="H164" i="4"/>
  <c r="L164" i="4" s="1"/>
  <c r="G164" i="4"/>
  <c r="H172" i="4"/>
  <c r="L172" i="4" s="1"/>
  <c r="G172" i="4"/>
  <c r="G136" i="4"/>
  <c r="H136" i="4"/>
  <c r="L136" i="4" s="1"/>
  <c r="L137" i="4"/>
  <c r="L176" i="4"/>
  <c r="L146" i="4"/>
  <c r="L154" i="4"/>
  <c r="L162" i="4"/>
  <c r="U146" i="4"/>
  <c r="U164" i="4"/>
  <c r="G138" i="4"/>
  <c r="H138" i="4"/>
  <c r="L138" i="4" s="1"/>
  <c r="G153" i="4"/>
  <c r="H153" i="4"/>
  <c r="L153" i="4" s="1"/>
  <c r="G169" i="4"/>
  <c r="H169" i="4"/>
  <c r="L169" i="4" s="1"/>
  <c r="G139" i="4"/>
  <c r="H139" i="4"/>
  <c r="G170" i="4"/>
  <c r="H170" i="4"/>
  <c r="L170" i="4" s="1"/>
  <c r="H180" i="4"/>
  <c r="L180" i="4" s="1"/>
  <c r="G180" i="4"/>
  <c r="H181" i="4"/>
  <c r="L181" i="4" s="1"/>
  <c r="G181" i="4"/>
  <c r="H141" i="4"/>
  <c r="L141" i="4" s="1"/>
  <c r="G141" i="4"/>
  <c r="G149" i="4"/>
  <c r="H149" i="4"/>
  <c r="L149" i="4" s="1"/>
  <c r="H157" i="4"/>
  <c r="L157" i="4" s="1"/>
  <c r="G157" i="4"/>
  <c r="H165" i="4"/>
  <c r="L165" i="4" s="1"/>
  <c r="G165" i="4"/>
  <c r="H173" i="4"/>
  <c r="L173" i="4" s="1"/>
  <c r="G173" i="4"/>
  <c r="G135" i="4"/>
  <c r="H135" i="4"/>
  <c r="L135" i="4" s="1"/>
  <c r="G142" i="4"/>
  <c r="H142" i="4"/>
  <c r="L142" i="4" s="1"/>
  <c r="G150" i="4"/>
  <c r="H150" i="4"/>
  <c r="L150" i="4" s="1"/>
  <c r="G158" i="4"/>
  <c r="H158" i="4"/>
  <c r="L158" i="4" s="1"/>
  <c r="G166" i="4"/>
  <c r="H166" i="4"/>
  <c r="L166" i="4" s="1"/>
  <c r="G174" i="4"/>
  <c r="H174" i="4"/>
  <c r="L174" i="4" s="1"/>
  <c r="L177" i="4"/>
  <c r="L139" i="4"/>
  <c r="L143" i="4"/>
  <c r="L147" i="4"/>
  <c r="L151" i="4"/>
  <c r="L155" i="4"/>
  <c r="L159" i="4"/>
  <c r="L163" i="4"/>
  <c r="L167" i="4"/>
  <c r="L171" i="4"/>
  <c r="T176" i="4"/>
  <c r="U176" i="4"/>
  <c r="T144" i="4"/>
  <c r="U144" i="4"/>
  <c r="T160" i="4"/>
  <c r="U160" i="4"/>
  <c r="T136" i="4"/>
  <c r="U136" i="4"/>
  <c r="U141" i="4"/>
  <c r="T141" i="4"/>
  <c r="U149" i="4"/>
  <c r="T149" i="4"/>
  <c r="U157" i="4"/>
  <c r="T157" i="4"/>
  <c r="U165" i="4"/>
  <c r="T165" i="4"/>
  <c r="T138" i="4"/>
  <c r="U138" i="4"/>
  <c r="T156" i="4"/>
  <c r="U156" i="4"/>
  <c r="U137" i="4"/>
  <c r="T137" i="4"/>
  <c r="U173" i="4"/>
  <c r="T173" i="4"/>
  <c r="T175" i="4"/>
  <c r="U175" i="4"/>
  <c r="T152" i="4"/>
  <c r="U152" i="4"/>
  <c r="T170" i="4"/>
  <c r="U170" i="4"/>
  <c r="T143" i="4"/>
  <c r="U143" i="4"/>
  <c r="T151" i="4"/>
  <c r="U151" i="4"/>
  <c r="T159" i="4"/>
  <c r="U159" i="4"/>
  <c r="T167" i="4"/>
  <c r="U167" i="4"/>
  <c r="U135" i="4"/>
  <c r="T135" i="4"/>
  <c r="T174" i="4"/>
  <c r="U174" i="4"/>
  <c r="T178" i="4"/>
  <c r="U178" i="4"/>
  <c r="U177" i="4"/>
  <c r="T177" i="4"/>
  <c r="T158" i="4"/>
  <c r="U158" i="4"/>
  <c r="U145" i="4"/>
  <c r="T145" i="4"/>
  <c r="U153" i="4"/>
  <c r="T153" i="4"/>
  <c r="U161" i="4"/>
  <c r="T161" i="4"/>
  <c r="U169" i="4"/>
  <c r="T169" i="4"/>
  <c r="T142" i="4"/>
  <c r="U142" i="4"/>
  <c r="T140" i="4"/>
  <c r="U140" i="4"/>
  <c r="T154" i="4"/>
  <c r="U154" i="4"/>
  <c r="T172" i="4"/>
  <c r="U172" i="4"/>
  <c r="T139" i="4"/>
  <c r="U139" i="4"/>
  <c r="T147" i="4"/>
  <c r="U147" i="4"/>
  <c r="T155" i="4"/>
  <c r="U155" i="4"/>
  <c r="T163" i="4"/>
  <c r="U163" i="4"/>
  <c r="T171" i="4"/>
  <c r="U171" i="4"/>
  <c r="T150" i="4"/>
  <c r="U150" i="4"/>
  <c r="T168" i="4"/>
  <c r="U168" i="4"/>
  <c r="AH584" i="6"/>
  <c r="P141" i="4" s="1"/>
  <c r="AH586" i="6"/>
  <c r="P143" i="4" s="1"/>
  <c r="AH588" i="6"/>
  <c r="P145" i="4" s="1"/>
  <c r="AH590" i="6"/>
  <c r="P147" i="4" s="1"/>
  <c r="AH592" i="6"/>
  <c r="P149" i="4" s="1"/>
  <c r="AH594" i="6"/>
  <c r="P151" i="4" s="1"/>
  <c r="AH596" i="6"/>
  <c r="P153" i="4" s="1"/>
  <c r="AH598" i="6"/>
  <c r="P155" i="4" s="1"/>
  <c r="AH600" i="6"/>
  <c r="P157" i="4" s="1"/>
  <c r="AH602" i="6"/>
  <c r="P159" i="4" s="1"/>
  <c r="AH604" i="6"/>
  <c r="P161" i="4" s="1"/>
  <c r="AH606" i="6"/>
  <c r="P163" i="4" s="1"/>
  <c r="AH608" i="6"/>
  <c r="P165" i="4" s="1"/>
  <c r="AH610" i="6"/>
  <c r="P167" i="4" s="1"/>
  <c r="AH612" i="6"/>
  <c r="P169" i="4" s="1"/>
  <c r="AH614" i="6"/>
  <c r="P171" i="4" s="1"/>
  <c r="AH616" i="6"/>
  <c r="P173" i="4" s="1"/>
  <c r="AH618" i="6"/>
  <c r="P175" i="4" s="1"/>
  <c r="AH620" i="6"/>
  <c r="P177" i="4" s="1"/>
  <c r="AH578" i="6"/>
  <c r="P135" i="4" s="1"/>
  <c r="AH580" i="6"/>
  <c r="P137" i="4" s="1"/>
  <c r="AH582" i="6"/>
  <c r="P139" i="4" s="1"/>
  <c r="AH583" i="6"/>
  <c r="P140" i="4" s="1"/>
  <c r="AH585" i="6"/>
  <c r="P142" i="4" s="1"/>
  <c r="AH587" i="6"/>
  <c r="P144" i="4" s="1"/>
  <c r="AH589" i="6"/>
  <c r="P146" i="4" s="1"/>
  <c r="AH591" i="6"/>
  <c r="P148" i="4" s="1"/>
  <c r="AH593" i="6"/>
  <c r="P150" i="4" s="1"/>
  <c r="AH595" i="6"/>
  <c r="P152" i="4" s="1"/>
  <c r="AH597" i="6"/>
  <c r="P154" i="4" s="1"/>
  <c r="AH599" i="6"/>
  <c r="P156" i="4" s="1"/>
  <c r="AH601" i="6"/>
  <c r="P158" i="4" s="1"/>
  <c r="AH603" i="6"/>
  <c r="P160" i="4" s="1"/>
  <c r="AH605" i="6"/>
  <c r="P162" i="4" s="1"/>
  <c r="AH607" i="6"/>
  <c r="P164" i="4" s="1"/>
  <c r="AH609" i="6"/>
  <c r="P166" i="4" s="1"/>
  <c r="AH611" i="6"/>
  <c r="P168" i="4" s="1"/>
  <c r="AH613" i="6"/>
  <c r="P170" i="4" s="1"/>
  <c r="AH615" i="6"/>
  <c r="P172" i="4" s="1"/>
  <c r="AH617" i="6"/>
  <c r="P174" i="4" s="1"/>
  <c r="AH619" i="6"/>
  <c r="P176" i="4" s="1"/>
  <c r="AH621" i="6"/>
  <c r="P178" i="4" s="1"/>
  <c r="AH579" i="6"/>
  <c r="P136" i="4" s="1"/>
  <c r="AH581" i="6"/>
  <c r="P138" i="4" s="1"/>
  <c r="M15" i="8" l="1"/>
  <c r="M13" i="8"/>
  <c r="I13" i="8" s="1"/>
  <c r="K13" i="8" s="1"/>
  <c r="M14" i="8"/>
  <c r="I14" i="8" s="1"/>
  <c r="K14" i="8" s="1"/>
  <c r="D58" i="4"/>
  <c r="V49" i="4" s="1"/>
  <c r="S49" i="4"/>
  <c r="V180" i="4"/>
  <c r="V182" i="4"/>
  <c r="V181" i="4"/>
  <c r="V179" i="4"/>
  <c r="Q182" i="4"/>
  <c r="R182" i="4"/>
  <c r="Q179" i="4"/>
  <c r="R179" i="4"/>
  <c r="Q180" i="4"/>
  <c r="R180" i="4"/>
  <c r="Q181" i="4"/>
  <c r="R181" i="4"/>
  <c r="A302" i="6"/>
  <c r="Z175" i="6"/>
  <c r="A362" i="6"/>
  <c r="Z235" i="6"/>
  <c r="Z487" i="6"/>
  <c r="A614" i="6"/>
  <c r="A488" i="6"/>
  <c r="Z361" i="6"/>
  <c r="A554" i="6"/>
  <c r="Z427" i="6"/>
  <c r="A740" i="6"/>
  <c r="Z613" i="6"/>
  <c r="A107" i="8"/>
  <c r="A111" i="7"/>
  <c r="A236" i="6"/>
  <c r="Z109" i="6"/>
  <c r="Z553" i="6"/>
  <c r="A680" i="6"/>
  <c r="A50" i="6"/>
  <c r="E176" i="4" s="1"/>
  <c r="M176" i="4" s="1"/>
  <c r="A110" i="6"/>
  <c r="O175" i="4" s="1"/>
  <c r="W175" i="4" s="1"/>
  <c r="A47" i="8"/>
  <c r="A176" i="6"/>
  <c r="A51" i="7"/>
  <c r="Z49" i="6"/>
  <c r="Z301" i="6"/>
  <c r="A428" i="6"/>
  <c r="R156" i="4"/>
  <c r="V156" i="4" s="1"/>
  <c r="Q156" i="4"/>
  <c r="Q171" i="4"/>
  <c r="R171" i="4"/>
  <c r="V171" i="4" s="1"/>
  <c r="R164" i="4"/>
  <c r="V164" i="4" s="1"/>
  <c r="Q164" i="4"/>
  <c r="Q140" i="4"/>
  <c r="R140" i="4"/>
  <c r="V140" i="4" s="1"/>
  <c r="Q163" i="4"/>
  <c r="R163" i="4"/>
  <c r="V163" i="4" s="1"/>
  <c r="Q178" i="4"/>
  <c r="R178" i="4"/>
  <c r="V178" i="4" s="1"/>
  <c r="Q162" i="4"/>
  <c r="R162" i="4"/>
  <c r="V162" i="4" s="1"/>
  <c r="R154" i="4"/>
  <c r="V154" i="4" s="1"/>
  <c r="Q154" i="4"/>
  <c r="Q146" i="4"/>
  <c r="R146" i="4"/>
  <c r="V146" i="4" s="1"/>
  <c r="Q139" i="4"/>
  <c r="R139" i="4"/>
  <c r="V139" i="4" s="1"/>
  <c r="Q177" i="4"/>
  <c r="R177" i="4"/>
  <c r="V177" i="4" s="1"/>
  <c r="Q169" i="4"/>
  <c r="R169" i="4"/>
  <c r="V169" i="4" s="1"/>
  <c r="Q161" i="4"/>
  <c r="R161" i="4"/>
  <c r="V161" i="4" s="1"/>
  <c r="Q153" i="4"/>
  <c r="R153" i="4"/>
  <c r="V153" i="4" s="1"/>
  <c r="Q145" i="4"/>
  <c r="R145" i="4"/>
  <c r="V145" i="4" s="1"/>
  <c r="Q136" i="4"/>
  <c r="R136" i="4"/>
  <c r="V136" i="4" s="1"/>
  <c r="Q148" i="4"/>
  <c r="R148" i="4"/>
  <c r="V148" i="4" s="1"/>
  <c r="Q155" i="4"/>
  <c r="R155" i="4"/>
  <c r="V155" i="4" s="1"/>
  <c r="R170" i="4"/>
  <c r="V170" i="4" s="1"/>
  <c r="Q170" i="4"/>
  <c r="R176" i="4"/>
  <c r="V176" i="4" s="1"/>
  <c r="Q176" i="4"/>
  <c r="R168" i="4"/>
  <c r="V168" i="4" s="1"/>
  <c r="Q168" i="4"/>
  <c r="R160" i="4"/>
  <c r="V160" i="4" s="1"/>
  <c r="Q160" i="4"/>
  <c r="Q152" i="4"/>
  <c r="R152" i="4"/>
  <c r="V152" i="4" s="1"/>
  <c r="Q144" i="4"/>
  <c r="R144" i="4"/>
  <c r="V144" i="4" s="1"/>
  <c r="Q137" i="4"/>
  <c r="R137" i="4"/>
  <c r="V137" i="4" s="1"/>
  <c r="Q175" i="4"/>
  <c r="R175" i="4"/>
  <c r="V175" i="4" s="1"/>
  <c r="Q167" i="4"/>
  <c r="R167" i="4"/>
  <c r="V167" i="4" s="1"/>
  <c r="Q159" i="4"/>
  <c r="R159" i="4"/>
  <c r="V159" i="4" s="1"/>
  <c r="Q151" i="4"/>
  <c r="R151" i="4"/>
  <c r="V151" i="4" s="1"/>
  <c r="Q143" i="4"/>
  <c r="R143" i="4"/>
  <c r="V143" i="4" s="1"/>
  <c r="Q172" i="4"/>
  <c r="R172" i="4"/>
  <c r="V172" i="4" s="1"/>
  <c r="Q147" i="4"/>
  <c r="R147" i="4"/>
  <c r="V147" i="4" s="1"/>
  <c r="Q138" i="4"/>
  <c r="R138" i="4"/>
  <c r="V138" i="4" s="1"/>
  <c r="Q174" i="4"/>
  <c r="R174" i="4"/>
  <c r="V174" i="4" s="1"/>
  <c r="Q166" i="4"/>
  <c r="R166" i="4"/>
  <c r="V166" i="4" s="1"/>
  <c r="Q158" i="4"/>
  <c r="R158" i="4"/>
  <c r="V158" i="4" s="1"/>
  <c r="Q150" i="4"/>
  <c r="R150" i="4"/>
  <c r="V150" i="4" s="1"/>
  <c r="Q142" i="4"/>
  <c r="R142" i="4"/>
  <c r="V142" i="4" s="1"/>
  <c r="R135" i="4"/>
  <c r="V135" i="4" s="1"/>
  <c r="Q135" i="4"/>
  <c r="Q173" i="4"/>
  <c r="R173" i="4"/>
  <c r="V173" i="4" s="1"/>
  <c r="Q165" i="4"/>
  <c r="R165" i="4"/>
  <c r="V165" i="4" s="1"/>
  <c r="Q157" i="4"/>
  <c r="R157" i="4"/>
  <c r="V157" i="4" s="1"/>
  <c r="Q149" i="4"/>
  <c r="R149" i="4"/>
  <c r="V149" i="4" s="1"/>
  <c r="Q141" i="4"/>
  <c r="R141" i="4"/>
  <c r="V141" i="4" s="1"/>
  <c r="A15" i="5"/>
  <c r="A17" i="5" s="1"/>
  <c r="J8" i="5" s="1"/>
  <c r="M30" i="8" l="1"/>
  <c r="I30" i="8" s="1"/>
  <c r="K30" i="8" s="1"/>
  <c r="M31" i="8"/>
  <c r="I31" i="8" s="1"/>
  <c r="K31" i="8" s="1"/>
  <c r="M32" i="8"/>
  <c r="A108" i="8"/>
  <c r="A112" i="7"/>
  <c r="Z110" i="6"/>
  <c r="A237" i="6"/>
  <c r="A51" i="6"/>
  <c r="E177" i="4" s="1"/>
  <c r="M177" i="4" s="1"/>
  <c r="A177" i="6"/>
  <c r="A48" i="8"/>
  <c r="Z50" i="6"/>
  <c r="A52" i="7"/>
  <c r="A111" i="6"/>
  <c r="O176" i="4" s="1"/>
  <c r="W176" i="4" s="1"/>
  <c r="A363" i="6"/>
  <c r="Z236" i="6"/>
  <c r="A615" i="6"/>
  <c r="Z488" i="6"/>
  <c r="Z362" i="6"/>
  <c r="A489" i="6"/>
  <c r="Z428" i="6"/>
  <c r="A555" i="6"/>
  <c r="Z176" i="6"/>
  <c r="A303" i="6"/>
  <c r="Z614" i="6"/>
  <c r="A741" i="6"/>
  <c r="A681" i="6"/>
  <c r="Z554" i="6"/>
  <c r="Z302" i="6"/>
  <c r="A429" i="6"/>
  <c r="B4" i="5"/>
  <c r="B5" i="5"/>
  <c r="H3" i="5"/>
  <c r="H4" i="5"/>
  <c r="H5" i="5"/>
  <c r="B3" i="5"/>
  <c r="Z303" i="6" l="1"/>
  <c r="A430" i="6"/>
  <c r="Z489" i="6"/>
  <c r="A616" i="6"/>
  <c r="Z237" i="6"/>
  <c r="A364" i="6"/>
  <c r="Z363" i="6"/>
  <c r="A490" i="6"/>
  <c r="A556" i="6"/>
  <c r="Z429" i="6"/>
  <c r="Z555" i="6"/>
  <c r="A682" i="6"/>
  <c r="A238" i="6"/>
  <c r="Z111" i="6"/>
  <c r="A113" i="7"/>
  <c r="A109" i="8"/>
  <c r="A304" i="6"/>
  <c r="Z177" i="6"/>
  <c r="A742" i="6"/>
  <c r="Z615" i="6"/>
  <c r="A49" i="8"/>
  <c r="Z51" i="6"/>
  <c r="A52" i="6"/>
  <c r="A178" i="6"/>
  <c r="A53" i="7"/>
  <c r="A112" i="6"/>
  <c r="O177" i="4" s="1"/>
  <c r="W177" i="4" s="1"/>
  <c r="E178" i="4" l="1"/>
  <c r="M178" i="4" s="1"/>
  <c r="A50" i="8"/>
  <c r="A305" i="6"/>
  <c r="Z178" i="6"/>
  <c r="Z490" i="6"/>
  <c r="A617" i="6"/>
  <c r="Z616" i="6"/>
  <c r="A743" i="6"/>
  <c r="A53" i="6"/>
  <c r="A51" i="8" s="1"/>
  <c r="A113" i="6"/>
  <c r="A54" i="7"/>
  <c r="Z52" i="6"/>
  <c r="A179" i="6"/>
  <c r="A239" i="6"/>
  <c r="Z112" i="6"/>
  <c r="A110" i="8"/>
  <c r="A114" i="7"/>
  <c r="Z364" i="6"/>
  <c r="A491" i="6"/>
  <c r="Z430" i="6"/>
  <c r="A557" i="6"/>
  <c r="A431" i="6"/>
  <c r="Z304" i="6"/>
  <c r="A365" i="6"/>
  <c r="Z238" i="6"/>
  <c r="A683" i="6"/>
  <c r="Z556" i="6"/>
  <c r="O178" i="4" l="1"/>
  <c r="W178" i="4" s="1"/>
  <c r="Z113" i="6"/>
  <c r="E179" i="4"/>
  <c r="M179" i="4" s="1"/>
  <c r="I15" i="8" s="1"/>
  <c r="A114" i="6"/>
  <c r="O179" i="4" s="1"/>
  <c r="W179" i="4" s="1"/>
  <c r="I32" i="8" s="1"/>
  <c r="Z557" i="6"/>
  <c r="A684" i="6"/>
  <c r="A306" i="6"/>
  <c r="Z179" i="6"/>
  <c r="A240" i="6"/>
  <c r="A111" i="8"/>
  <c r="A115" i="7"/>
  <c r="Z617" i="6"/>
  <c r="A744" i="6"/>
  <c r="Z365" i="6"/>
  <c r="A492" i="6"/>
  <c r="A180" i="6"/>
  <c r="A55" i="7"/>
  <c r="Z53" i="6"/>
  <c r="A54" i="6"/>
  <c r="A52" i="8" s="1"/>
  <c r="Z491" i="6"/>
  <c r="A618" i="6"/>
  <c r="A558" i="6"/>
  <c r="Z431" i="6"/>
  <c r="Z239" i="6"/>
  <c r="A366" i="6"/>
  <c r="Z305" i="6"/>
  <c r="A432" i="6"/>
  <c r="A116" i="7" l="1"/>
  <c r="A112" i="8"/>
  <c r="Z114" i="6"/>
  <c r="A241" i="6"/>
  <c r="E180" i="4"/>
  <c r="M180" i="4" s="1"/>
  <c r="A115" i="6"/>
  <c r="O180" i="4" s="1"/>
  <c r="W180" i="4" s="1"/>
  <c r="Z366" i="6"/>
  <c r="A493" i="6"/>
  <c r="A745" i="6"/>
  <c r="Z618" i="6"/>
  <c r="A619" i="6"/>
  <c r="Z492" i="6"/>
  <c r="A433" i="6"/>
  <c r="Z306" i="6"/>
  <c r="A559" i="6"/>
  <c r="Z432" i="6"/>
  <c r="Z180" i="6"/>
  <c r="A307" i="6"/>
  <c r="Z558" i="6"/>
  <c r="A685" i="6"/>
  <c r="A56" i="7"/>
  <c r="Z54" i="6"/>
  <c r="A55" i="6"/>
  <c r="A53" i="8" s="1"/>
  <c r="A181" i="6"/>
  <c r="A367" i="6"/>
  <c r="Z240" i="6"/>
  <c r="A117" i="7" l="1"/>
  <c r="A113" i="8"/>
  <c r="Z241" i="6"/>
  <c r="A368" i="6"/>
  <c r="Z115" i="6"/>
  <c r="A242" i="6"/>
  <c r="E181" i="4"/>
  <c r="M181" i="4" s="1"/>
  <c r="A116" i="6"/>
  <c r="O181" i="4" s="1"/>
  <c r="W181" i="4" s="1"/>
  <c r="A182" i="6"/>
  <c r="A56" i="6"/>
  <c r="E182" i="4" s="1"/>
  <c r="M182" i="4" s="1"/>
  <c r="Z55" i="6"/>
  <c r="A57" i="7"/>
  <c r="Z307" i="6"/>
  <c r="A434" i="6"/>
  <c r="Z433" i="6"/>
  <c r="A560" i="6"/>
  <c r="A494" i="6"/>
  <c r="Z367" i="6"/>
  <c r="Z559" i="6"/>
  <c r="A686" i="6"/>
  <c r="Z493" i="6"/>
  <c r="A620" i="6"/>
  <c r="A308" i="6"/>
  <c r="Z181" i="6"/>
  <c r="A746" i="6"/>
  <c r="Z619" i="6"/>
  <c r="A118" i="7" l="1"/>
  <c r="A114" i="8"/>
  <c r="A117" i="6"/>
  <c r="O182" i="4" s="1"/>
  <c r="W182" i="4" s="1"/>
  <c r="A54" i="8"/>
  <c r="A58" i="7"/>
  <c r="Z368" i="6"/>
  <c r="A495" i="6"/>
  <c r="Z242" i="6"/>
  <c r="A369" i="6"/>
  <c r="Z116" i="6"/>
  <c r="A243" i="6"/>
  <c r="A57" i="6"/>
  <c r="E183" i="4" s="1"/>
  <c r="M183" i="4" s="1"/>
  <c r="A747" i="6"/>
  <c r="Z620" i="6"/>
  <c r="A183" i="6"/>
  <c r="Z56" i="6"/>
  <c r="A687" i="6"/>
  <c r="Z560" i="6"/>
  <c r="A435" i="6"/>
  <c r="Z308" i="6"/>
  <c r="A309" i="6"/>
  <c r="Z182" i="6"/>
  <c r="Z494" i="6"/>
  <c r="A621" i="6"/>
  <c r="Z434" i="6"/>
  <c r="A561" i="6"/>
  <c r="Z117" i="6" l="1"/>
  <c r="A55" i="8"/>
  <c r="A59" i="7"/>
  <c r="A115" i="8"/>
  <c r="A119" i="7"/>
  <c r="A244" i="6"/>
  <c r="Z244" i="6" s="1"/>
  <c r="Z495" i="6"/>
  <c r="A622" i="6"/>
  <c r="Z369" i="6"/>
  <c r="A496" i="6"/>
  <c r="Z243" i="6"/>
  <c r="A370" i="6"/>
  <c r="A118" i="6"/>
  <c r="O183" i="4" s="1"/>
  <c r="W183" i="4" s="1"/>
  <c r="A184" i="6"/>
  <c r="Z57" i="6"/>
  <c r="A58" i="6"/>
  <c r="E184" i="4" s="1"/>
  <c r="M184" i="4" s="1"/>
  <c r="A310" i="6"/>
  <c r="A437" i="6" s="1"/>
  <c r="A564" i="6" s="1"/>
  <c r="Z183" i="6"/>
  <c r="Z435" i="6"/>
  <c r="A562" i="6"/>
  <c r="Z561" i="6"/>
  <c r="A688" i="6"/>
  <c r="Z621" i="6"/>
  <c r="A748" i="6"/>
  <c r="A436" i="6"/>
  <c r="Z309" i="6"/>
  <c r="A371" i="6" l="1"/>
  <c r="A498" i="6" s="1"/>
  <c r="A120" i="7"/>
  <c r="A116" i="8"/>
  <c r="A56" i="8"/>
  <c r="A60" i="7"/>
  <c r="Z622" i="6"/>
  <c r="A749" i="6"/>
  <c r="Z564" i="6"/>
  <c r="A691" i="6"/>
  <c r="Z496" i="6"/>
  <c r="A623" i="6"/>
  <c r="Z370" i="6"/>
  <c r="A497" i="6"/>
  <c r="Z371" i="6"/>
  <c r="Z184" i="6"/>
  <c r="A311" i="6"/>
  <c r="Z118" i="6"/>
  <c r="A245" i="6"/>
  <c r="A119" i="6"/>
  <c r="O184" i="4" s="1"/>
  <c r="W184" i="4" s="1"/>
  <c r="A185" i="6"/>
  <c r="Z58" i="6"/>
  <c r="A59" i="6"/>
  <c r="E185" i="4" s="1"/>
  <c r="M185" i="4" s="1"/>
  <c r="A563" i="6"/>
  <c r="Z436" i="6"/>
  <c r="Z562" i="6"/>
  <c r="A689" i="6"/>
  <c r="Z310" i="6"/>
  <c r="A57" i="8" l="1"/>
  <c r="A61" i="7"/>
  <c r="A121" i="7"/>
  <c r="A117" i="8"/>
  <c r="Z623" i="6"/>
  <c r="A750" i="6"/>
  <c r="Z498" i="6"/>
  <c r="A625" i="6"/>
  <c r="Z497" i="6"/>
  <c r="A624" i="6"/>
  <c r="Z311" i="6"/>
  <c r="A438" i="6"/>
  <c r="Z245" i="6"/>
  <c r="A372" i="6"/>
  <c r="Z185" i="6"/>
  <c r="A312" i="6"/>
  <c r="Z119" i="6"/>
  <c r="A246" i="6"/>
  <c r="A120" i="6"/>
  <c r="O185" i="4" s="1"/>
  <c r="W185" i="4" s="1"/>
  <c r="A186" i="6"/>
  <c r="Z59" i="6"/>
  <c r="A60" i="6"/>
  <c r="E186" i="4" s="1"/>
  <c r="M186" i="4" s="1"/>
  <c r="Z563" i="6"/>
  <c r="A690" i="6"/>
  <c r="Z437" i="6"/>
  <c r="A122" i="7" l="1"/>
  <c r="A118" i="8"/>
  <c r="A58" i="8"/>
  <c r="A62" i="7"/>
  <c r="Z624" i="6"/>
  <c r="A751" i="6"/>
  <c r="Z625" i="6"/>
  <c r="A752" i="6"/>
  <c r="Z438" i="6"/>
  <c r="A565" i="6"/>
  <c r="Z372" i="6"/>
  <c r="A499" i="6"/>
  <c r="Z312" i="6"/>
  <c r="A439" i="6"/>
  <c r="Z246" i="6"/>
  <c r="A373" i="6"/>
  <c r="Z186" i="6"/>
  <c r="A313" i="6"/>
  <c r="Z120" i="6"/>
  <c r="A247" i="6"/>
  <c r="A121" i="6"/>
  <c r="O186" i="4" s="1"/>
  <c r="W186" i="4" s="1"/>
  <c r="A187" i="6"/>
  <c r="A61" i="6"/>
  <c r="E187" i="4" s="1"/>
  <c r="M187" i="4" s="1"/>
  <c r="Z60" i="6"/>
  <c r="A59" i="8" l="1"/>
  <c r="A63" i="7"/>
  <c r="A119" i="8"/>
  <c r="A123" i="7"/>
  <c r="Z565" i="6"/>
  <c r="A692" i="6"/>
  <c r="Z499" i="6"/>
  <c r="A626" i="6"/>
  <c r="Z439" i="6"/>
  <c r="A566" i="6"/>
  <c r="Z373" i="6"/>
  <c r="A500" i="6"/>
  <c r="Z313" i="6"/>
  <c r="A440" i="6"/>
  <c r="Z247" i="6"/>
  <c r="A374" i="6"/>
  <c r="Z187" i="6"/>
  <c r="A314" i="6"/>
  <c r="Z121" i="6"/>
  <c r="A248" i="6"/>
  <c r="A122" i="6"/>
  <c r="O187" i="4" s="1"/>
  <c r="W187" i="4" s="1"/>
  <c r="A188" i="6"/>
  <c r="A62" i="6"/>
  <c r="E188" i="4" s="1"/>
  <c r="M188" i="4" s="1"/>
  <c r="Z61" i="6"/>
  <c r="A60" i="8" l="1"/>
  <c r="A64" i="7"/>
  <c r="A124" i="7"/>
  <c r="A120" i="8"/>
  <c r="Z626" i="6"/>
  <c r="A753" i="6"/>
  <c r="Z566" i="6"/>
  <c r="A693" i="6"/>
  <c r="Z500" i="6"/>
  <c r="A627" i="6"/>
  <c r="Z440" i="6"/>
  <c r="A567" i="6"/>
  <c r="Z374" i="6"/>
  <c r="A501" i="6"/>
  <c r="Z314" i="6"/>
  <c r="A441" i="6"/>
  <c r="Z248" i="6"/>
  <c r="A375" i="6"/>
  <c r="Z188" i="6"/>
  <c r="A315" i="6"/>
  <c r="Z122" i="6"/>
  <c r="A249" i="6"/>
  <c r="A123" i="6"/>
  <c r="O188" i="4" s="1"/>
  <c r="W188" i="4" s="1"/>
  <c r="A189" i="6"/>
  <c r="A63" i="6"/>
  <c r="E189" i="4" s="1"/>
  <c r="M189" i="4" s="1"/>
  <c r="Z62" i="6"/>
  <c r="A121" i="8" l="1"/>
  <c r="A125" i="7"/>
  <c r="A61" i="8"/>
  <c r="A65" i="7"/>
  <c r="Z627" i="6"/>
  <c r="A754" i="6"/>
  <c r="Z567" i="6"/>
  <c r="A694" i="6"/>
  <c r="Z501" i="6"/>
  <c r="A628" i="6"/>
  <c r="Z441" i="6"/>
  <c r="A568" i="6"/>
  <c r="Z375" i="6"/>
  <c r="A502" i="6"/>
  <c r="Z315" i="6"/>
  <c r="A442" i="6"/>
  <c r="Z249" i="6"/>
  <c r="A376" i="6"/>
  <c r="Z189" i="6"/>
  <c r="A316" i="6"/>
  <c r="Z123" i="6"/>
  <c r="A250" i="6"/>
  <c r="A124" i="6"/>
  <c r="O189" i="4" s="1"/>
  <c r="W189" i="4" s="1"/>
  <c r="A190" i="6"/>
  <c r="A64" i="6"/>
  <c r="E190" i="4" s="1"/>
  <c r="M190" i="4" s="1"/>
  <c r="Z63" i="6"/>
  <c r="A122" i="8" l="1"/>
  <c r="A126" i="7"/>
  <c r="A62" i="8"/>
  <c r="A66" i="7"/>
  <c r="Z628" i="6"/>
  <c r="A755" i="6"/>
  <c r="Z568" i="6"/>
  <c r="A695" i="6"/>
  <c r="Z502" i="6"/>
  <c r="A629" i="6"/>
  <c r="Z442" i="6"/>
  <c r="A569" i="6"/>
  <c r="Z376" i="6"/>
  <c r="A503" i="6"/>
  <c r="Z316" i="6"/>
  <c r="A443" i="6"/>
  <c r="Z250" i="6"/>
  <c r="A377" i="6"/>
  <c r="Z190" i="6"/>
  <c r="A317" i="6"/>
  <c r="Z124" i="6"/>
  <c r="A251" i="6"/>
  <c r="A125" i="6"/>
  <c r="O190" i="4" s="1"/>
  <c r="W190" i="4" s="1"/>
  <c r="A191" i="6"/>
  <c r="A65" i="6"/>
  <c r="E191" i="4" s="1"/>
  <c r="M191" i="4" s="1"/>
  <c r="Z64" i="6"/>
  <c r="A63" i="8" l="1"/>
  <c r="A67" i="7"/>
  <c r="A123" i="8"/>
  <c r="A127" i="7"/>
  <c r="Z629" i="6"/>
  <c r="A756" i="6"/>
  <c r="Z569" i="6"/>
  <c r="A696" i="6"/>
  <c r="Z503" i="6"/>
  <c r="A630" i="6"/>
  <c r="Z443" i="6"/>
  <c r="A570" i="6"/>
  <c r="Z377" i="6"/>
  <c r="A504" i="6"/>
  <c r="Z317" i="6"/>
  <c r="A444" i="6"/>
  <c r="Z251" i="6"/>
  <c r="A378" i="6"/>
  <c r="Z191" i="6"/>
  <c r="A318" i="6"/>
  <c r="Z125" i="6"/>
  <c r="A252" i="6"/>
  <c r="A126" i="6"/>
  <c r="O191" i="4" s="1"/>
  <c r="W191" i="4" s="1"/>
  <c r="A192" i="6"/>
  <c r="A66" i="6"/>
  <c r="E192" i="4" s="1"/>
  <c r="M192" i="4" s="1"/>
  <c r="Z65" i="6"/>
  <c r="A128" i="7" l="1"/>
  <c r="A124" i="8"/>
  <c r="A64" i="8"/>
  <c r="A68" i="7"/>
  <c r="Z630" i="6"/>
  <c r="A757" i="6"/>
  <c r="Z570" i="6"/>
  <c r="A697" i="6"/>
  <c r="Z504" i="6"/>
  <c r="A631" i="6"/>
  <c r="Z444" i="6"/>
  <c r="A571" i="6"/>
  <c r="Z378" i="6"/>
  <c r="A505" i="6"/>
  <c r="Z318" i="6"/>
  <c r="A445" i="6"/>
  <c r="Z252" i="6"/>
  <c r="A379" i="6"/>
  <c r="Z192" i="6"/>
  <c r="A319" i="6"/>
  <c r="Z126" i="6"/>
  <c r="A253" i="6"/>
  <c r="A193" i="6"/>
  <c r="A67" i="6"/>
  <c r="E193" i="4" s="1"/>
  <c r="M193" i="4" s="1"/>
  <c r="Z66" i="6"/>
  <c r="A65" i="8" l="1"/>
  <c r="A69" i="7"/>
  <c r="Z631" i="6"/>
  <c r="A758" i="6"/>
  <c r="Z571" i="6"/>
  <c r="A698" i="6"/>
  <c r="Z505" i="6"/>
  <c r="A632" i="6"/>
  <c r="Z445" i="6"/>
  <c r="A572" i="6"/>
  <c r="Z379" i="6"/>
  <c r="A506" i="6"/>
  <c r="Z319" i="6"/>
  <c r="A446" i="6"/>
  <c r="Z253" i="6"/>
  <c r="A380" i="6"/>
  <c r="Z193" i="6"/>
  <c r="A320" i="6"/>
  <c r="A194" i="6"/>
  <c r="A68" i="6"/>
  <c r="E194" i="4" s="1"/>
  <c r="M194" i="4" s="1"/>
  <c r="Z67" i="6"/>
  <c r="A66" i="8" l="1"/>
  <c r="A70" i="7"/>
  <c r="Z632" i="6"/>
  <c r="A759" i="6"/>
  <c r="Z572" i="6"/>
  <c r="A699" i="6"/>
  <c r="Z506" i="6"/>
  <c r="A633" i="6"/>
  <c r="Z446" i="6"/>
  <c r="A573" i="6"/>
  <c r="Z380" i="6"/>
  <c r="A507" i="6"/>
  <c r="Z320" i="6"/>
  <c r="A447" i="6"/>
  <c r="Z194" i="6"/>
  <c r="A321" i="6"/>
  <c r="A195" i="6"/>
  <c r="Z68" i="6"/>
  <c r="Z633" i="6" l="1"/>
  <c r="A760" i="6"/>
  <c r="Z573" i="6"/>
  <c r="A700" i="6"/>
  <c r="Z507" i="6"/>
  <c r="A634" i="6"/>
  <c r="Z447" i="6"/>
  <c r="A574" i="6"/>
  <c r="Z321" i="6"/>
  <c r="A448" i="6"/>
  <c r="Z195" i="6"/>
  <c r="A322" i="6"/>
  <c r="Z634" i="6" l="1"/>
  <c r="A761" i="6"/>
  <c r="Z574" i="6"/>
  <c r="A701" i="6"/>
  <c r="Z448" i="6"/>
  <c r="A575" i="6"/>
  <c r="Z322" i="6"/>
  <c r="A449" i="6"/>
  <c r="Z575" i="6" l="1"/>
  <c r="A702" i="6"/>
  <c r="Z449" i="6"/>
  <c r="A576" i="6"/>
  <c r="Z576" i="6" l="1"/>
  <c r="A703" i="6"/>
  <c r="K15" i="8"/>
  <c r="K32" i="8" l="1"/>
  <c r="O99" i="4" l="1"/>
  <c r="Y99" i="4"/>
  <c r="I117" i="4"/>
  <c r="W99" i="4"/>
  <c r="Z99" i="4"/>
  <c r="G117" i="4"/>
  <c r="G99" i="4"/>
  <c r="R99" i="4"/>
  <c r="J99" i="4"/>
  <c r="J117" i="4"/>
  <c r="I99" i="4"/>
  <c r="Q99" i="4"/>
  <c r="R117" i="4"/>
  <c r="Q117" i="4"/>
  <c r="O117" i="4"/>
  <c r="I126" i="4" l="1"/>
  <c r="G126" i="4"/>
  <c r="Q126" i="4"/>
  <c r="P40" i="8" s="1"/>
  <c r="AB99" i="4"/>
  <c r="G122" i="4"/>
  <c r="W104" i="4"/>
  <c r="L99" i="4"/>
  <c r="O104" i="4"/>
  <c r="G104" i="4"/>
  <c r="L117" i="4"/>
  <c r="T99" i="4"/>
  <c r="R126" i="4"/>
  <c r="Q40" i="8" s="1"/>
  <c r="O126" i="4"/>
  <c r="N40" i="8" s="1"/>
  <c r="Y108" i="4"/>
  <c r="J126" i="4"/>
  <c r="Z108" i="4"/>
  <c r="O108" i="4"/>
  <c r="H109" i="4"/>
  <c r="H111" i="4"/>
  <c r="G110" i="4"/>
  <c r="G111" i="4"/>
  <c r="I108" i="4"/>
  <c r="L111" i="4"/>
  <c r="J110" i="4"/>
  <c r="H110" i="4"/>
  <c r="J111" i="4"/>
  <c r="J108" i="4"/>
  <c r="G113" i="4"/>
  <c r="H113" i="4"/>
  <c r="J109" i="4"/>
  <c r="G108" i="4"/>
  <c r="L110" i="4"/>
  <c r="I111" i="4"/>
  <c r="L109" i="4"/>
  <c r="I109" i="4"/>
  <c r="G109" i="4"/>
  <c r="I110" i="4"/>
  <c r="J113" i="4"/>
  <c r="H108" i="4"/>
  <c r="L108" i="4"/>
  <c r="I113" i="4"/>
  <c r="G100" i="4"/>
  <c r="G118" i="4"/>
  <c r="P99" i="4"/>
  <c r="S99" i="4" s="1"/>
  <c r="H100" i="4"/>
  <c r="H127" i="4" s="1"/>
  <c r="F41" i="8" s="1"/>
  <c r="X100" i="4"/>
  <c r="X109" i="4" s="1"/>
  <c r="H99" i="4"/>
  <c r="K99" i="4" s="1"/>
  <c r="H118" i="4"/>
  <c r="X99" i="4"/>
  <c r="AA99" i="4" s="1"/>
  <c r="P100" i="4"/>
  <c r="P109" i="4" s="1"/>
  <c r="H117" i="4"/>
  <c r="K117" i="4" s="1"/>
  <c r="W100" i="4"/>
  <c r="O100" i="4"/>
  <c r="P118" i="4"/>
  <c r="P117" i="4"/>
  <c r="O118" i="4"/>
  <c r="Q108" i="4"/>
  <c r="R108" i="4"/>
  <c r="W108" i="4"/>
  <c r="S126" i="4" l="1"/>
  <c r="R40" i="8" s="1"/>
  <c r="H112" i="4"/>
  <c r="J112" i="4"/>
  <c r="K109" i="4"/>
  <c r="K110" i="4"/>
  <c r="S117" i="4"/>
  <c r="I112" i="4"/>
  <c r="K111" i="4"/>
  <c r="P127" i="4"/>
  <c r="O41" i="8" s="1"/>
  <c r="G127" i="4"/>
  <c r="Q101" i="4"/>
  <c r="Q110" i="4" s="1"/>
  <c r="Z100" i="4"/>
  <c r="I119" i="4"/>
  <c r="Q100" i="4"/>
  <c r="I118" i="4"/>
  <c r="I101" i="4"/>
  <c r="I128" i="4" s="1"/>
  <c r="G42" i="8" s="1"/>
  <c r="J100" i="4"/>
  <c r="Y100" i="4"/>
  <c r="I100" i="4"/>
  <c r="R100" i="4"/>
  <c r="J118" i="4"/>
  <c r="Y101" i="4"/>
  <c r="Y110" i="4" s="1"/>
  <c r="Q119" i="4"/>
  <c r="R118" i="4"/>
  <c r="Q118" i="4"/>
  <c r="AB100" i="4"/>
  <c r="L100" i="4"/>
  <c r="P104" i="4"/>
  <c r="T100" i="4"/>
  <c r="H104" i="4"/>
  <c r="H122" i="4"/>
  <c r="X104" i="4"/>
  <c r="L118" i="4"/>
  <c r="O109" i="4"/>
  <c r="X108" i="4"/>
  <c r="AA108" i="4" s="1"/>
  <c r="G40" i="8"/>
  <c r="W109" i="4"/>
  <c r="P108" i="4"/>
  <c r="S108" i="4" s="1"/>
  <c r="E40" i="8"/>
  <c r="P126" i="4"/>
  <c r="O40" i="8" s="1"/>
  <c r="H126" i="4"/>
  <c r="K126" i="4" s="1"/>
  <c r="I40" i="8" s="1"/>
  <c r="O127" i="4"/>
  <c r="N41" i="8" s="1"/>
  <c r="G112" i="4"/>
  <c r="K108" i="4"/>
  <c r="H40" i="8"/>
  <c r="Q60" i="4"/>
  <c r="Y60" i="4"/>
  <c r="R78" i="4"/>
  <c r="Z60" i="4"/>
  <c r="J60" i="4"/>
  <c r="Q78" i="4"/>
  <c r="W60" i="4"/>
  <c r="O78" i="4"/>
  <c r="G60" i="4"/>
  <c r="G78" i="4"/>
  <c r="I78" i="4"/>
  <c r="R60" i="4"/>
  <c r="J78" i="4"/>
  <c r="O60" i="4"/>
  <c r="I60" i="4"/>
  <c r="K118" i="4" l="1"/>
  <c r="K100" i="4"/>
  <c r="S118" i="4"/>
  <c r="Y109" i="4"/>
  <c r="Q109" i="4"/>
  <c r="K112" i="4"/>
  <c r="S100" i="4"/>
  <c r="R127" i="4"/>
  <c r="Q41" i="8" s="1"/>
  <c r="J127" i="4"/>
  <c r="R109" i="4"/>
  <c r="Z109" i="4"/>
  <c r="AA100" i="4"/>
  <c r="I127" i="4"/>
  <c r="Q128" i="4"/>
  <c r="P42" i="8" s="1"/>
  <c r="Q127" i="4"/>
  <c r="P41" i="8" s="1"/>
  <c r="R101" i="4"/>
  <c r="R110" i="4" s="1"/>
  <c r="P101" i="4"/>
  <c r="J101" i="4"/>
  <c r="J128" i="4" s="1"/>
  <c r="H42" i="8" s="1"/>
  <c r="X101" i="4"/>
  <c r="G119" i="4"/>
  <c r="G101" i="4"/>
  <c r="H119" i="4"/>
  <c r="Z101" i="4"/>
  <c r="Z110" i="4" s="1"/>
  <c r="H101" i="4"/>
  <c r="O101" i="4"/>
  <c r="W101" i="4"/>
  <c r="J119" i="4"/>
  <c r="R119" i="4"/>
  <c r="P119" i="4"/>
  <c r="O119" i="4"/>
  <c r="Q104" i="4"/>
  <c r="I104" i="4"/>
  <c r="L119" i="4"/>
  <c r="Y104" i="4"/>
  <c r="I122" i="4"/>
  <c r="T101" i="4"/>
  <c r="L101" i="4"/>
  <c r="AB101" i="4"/>
  <c r="F40" i="8"/>
  <c r="E41" i="8"/>
  <c r="T60" i="4"/>
  <c r="W65" i="4"/>
  <c r="G65" i="4"/>
  <c r="G83" i="4"/>
  <c r="AB60" i="4"/>
  <c r="L60" i="4"/>
  <c r="O65" i="4"/>
  <c r="L78" i="4"/>
  <c r="R69" i="4"/>
  <c r="Z69" i="4"/>
  <c r="W69" i="4"/>
  <c r="O69" i="4"/>
  <c r="Y69" i="4"/>
  <c r="P61" i="4"/>
  <c r="P70" i="4" s="1"/>
  <c r="O79" i="4"/>
  <c r="P78" i="4"/>
  <c r="S78" i="4" s="1"/>
  <c r="H78" i="4"/>
  <c r="G61" i="4"/>
  <c r="G79" i="4"/>
  <c r="X61" i="4"/>
  <c r="X70" i="4" s="1"/>
  <c r="H61" i="4"/>
  <c r="P79" i="4"/>
  <c r="X60" i="4"/>
  <c r="W61" i="4"/>
  <c r="H60" i="4"/>
  <c r="H79" i="4"/>
  <c r="P60" i="4"/>
  <c r="S60" i="4" s="1"/>
  <c r="O61" i="4"/>
  <c r="G69" i="4"/>
  <c r="I70" i="4"/>
  <c r="L71" i="4"/>
  <c r="J70" i="4"/>
  <c r="G70" i="4"/>
  <c r="H74" i="4"/>
  <c r="I71" i="4"/>
  <c r="L72" i="4"/>
  <c r="J74" i="4"/>
  <c r="I72" i="4"/>
  <c r="H70" i="4"/>
  <c r="G72" i="4"/>
  <c r="G74" i="4"/>
  <c r="J71" i="4"/>
  <c r="H72" i="4"/>
  <c r="H69" i="4"/>
  <c r="J69" i="4"/>
  <c r="R87" i="4" s="1"/>
  <c r="Q23" i="8" s="1"/>
  <c r="G71" i="4"/>
  <c r="L69" i="4"/>
  <c r="L70" i="4"/>
  <c r="I69" i="4"/>
  <c r="H71" i="4"/>
  <c r="I74" i="4"/>
  <c r="J72" i="4"/>
  <c r="K60" i="4"/>
  <c r="Q69" i="4"/>
  <c r="S127" i="4" l="1"/>
  <c r="R41" i="8" s="1"/>
  <c r="K127" i="4"/>
  <c r="I41" i="8" s="1"/>
  <c r="S109" i="4"/>
  <c r="AA109" i="4"/>
  <c r="H88" i="4"/>
  <c r="F24" i="8" s="1"/>
  <c r="H128" i="4"/>
  <c r="X110" i="4"/>
  <c r="G41" i="8"/>
  <c r="H41" i="8"/>
  <c r="S119" i="4"/>
  <c r="P110" i="4"/>
  <c r="P128" i="4"/>
  <c r="O42" i="8" s="1"/>
  <c r="Y102" i="4"/>
  <c r="Q102" i="4"/>
  <c r="Z102" i="4"/>
  <c r="Z111" i="4" s="1"/>
  <c r="Z112" i="4" s="1"/>
  <c r="P102" i="4"/>
  <c r="P111" i="4" s="1"/>
  <c r="X102" i="4"/>
  <c r="X111" i="4" s="1"/>
  <c r="I102" i="4"/>
  <c r="I120" i="4"/>
  <c r="R102" i="4"/>
  <c r="R111" i="4" s="1"/>
  <c r="R112" i="4" s="1"/>
  <c r="J120" i="4"/>
  <c r="J102" i="4"/>
  <c r="J129" i="4" s="1"/>
  <c r="H43" i="8" s="1"/>
  <c r="H120" i="4"/>
  <c r="H121" i="4" s="1"/>
  <c r="H102" i="4"/>
  <c r="H129" i="4" s="1"/>
  <c r="F43" i="8" s="1"/>
  <c r="P120" i="4"/>
  <c r="P121" i="4" s="1"/>
  <c r="Q120" i="4"/>
  <c r="Q121" i="4" s="1"/>
  <c r="R120" i="4"/>
  <c r="R121" i="4" s="1"/>
  <c r="W110" i="4"/>
  <c r="AA101" i="4"/>
  <c r="R104" i="4"/>
  <c r="L120" i="4"/>
  <c r="T102" i="4"/>
  <c r="J122" i="4"/>
  <c r="AB102" i="4"/>
  <c r="Z104" i="4"/>
  <c r="J104" i="4"/>
  <c r="L102" i="4"/>
  <c r="S101" i="4"/>
  <c r="O110" i="4"/>
  <c r="K101" i="4"/>
  <c r="G128" i="4"/>
  <c r="K119" i="4"/>
  <c r="O128" i="4"/>
  <c r="N42" i="8" s="1"/>
  <c r="R128" i="4"/>
  <c r="Q42" i="8" s="1"/>
  <c r="O87" i="4"/>
  <c r="N23" i="8" s="1"/>
  <c r="P88" i="4"/>
  <c r="O24" i="8" s="1"/>
  <c r="L79" i="4"/>
  <c r="AB61" i="4"/>
  <c r="H83" i="4"/>
  <c r="H65" i="4"/>
  <c r="L61" i="4"/>
  <c r="T61" i="4"/>
  <c r="X65" i="4"/>
  <c r="P65" i="4"/>
  <c r="I73" i="4"/>
  <c r="I87" i="4"/>
  <c r="J87" i="4"/>
  <c r="J73" i="4"/>
  <c r="K70" i="4"/>
  <c r="G87" i="4"/>
  <c r="G73" i="4"/>
  <c r="K69" i="4"/>
  <c r="Q87" i="4"/>
  <c r="P23" i="8" s="1"/>
  <c r="I61" i="4"/>
  <c r="J79" i="4"/>
  <c r="I79" i="4"/>
  <c r="Q61" i="4"/>
  <c r="Q80" i="4"/>
  <c r="Q79" i="4"/>
  <c r="R61" i="4"/>
  <c r="R79" i="4"/>
  <c r="Z61" i="4"/>
  <c r="Y61" i="4"/>
  <c r="I80" i="4"/>
  <c r="J61" i="4"/>
  <c r="Q62" i="4"/>
  <c r="Q71" i="4" s="1"/>
  <c r="Y62" i="4"/>
  <c r="Y71" i="4" s="1"/>
  <c r="I62" i="4"/>
  <c r="K71" i="4"/>
  <c r="H73" i="4"/>
  <c r="K72" i="4"/>
  <c r="O70" i="4"/>
  <c r="W70" i="4"/>
  <c r="P69" i="4"/>
  <c r="S69" i="4" s="1"/>
  <c r="X69" i="4"/>
  <c r="AA69" i="4" s="1"/>
  <c r="O88" i="4"/>
  <c r="N24" i="8" s="1"/>
  <c r="K78" i="4"/>
  <c r="AA60" i="4"/>
  <c r="X112" i="4" l="1"/>
  <c r="S61" i="4"/>
  <c r="K79" i="4"/>
  <c r="R103" i="4"/>
  <c r="J130" i="4"/>
  <c r="H44" i="8" s="1"/>
  <c r="P103" i="4"/>
  <c r="R129" i="4"/>
  <c r="Q43" i="8" s="1"/>
  <c r="J121" i="4"/>
  <c r="Y111" i="4"/>
  <c r="Y112" i="4" s="1"/>
  <c r="Y103" i="4"/>
  <c r="AA110" i="4"/>
  <c r="P112" i="4"/>
  <c r="X103" i="4"/>
  <c r="H103" i="4"/>
  <c r="P130" i="4" s="1"/>
  <c r="O44" i="8" s="1"/>
  <c r="S110" i="4"/>
  <c r="Q129" i="4"/>
  <c r="P43" i="8" s="1"/>
  <c r="I121" i="4"/>
  <c r="Z103" i="4"/>
  <c r="F42" i="8"/>
  <c r="H130" i="4"/>
  <c r="F44" i="8" s="1"/>
  <c r="I129" i="4"/>
  <c r="I103" i="4"/>
  <c r="Q111" i="4"/>
  <c r="Q112" i="4" s="1"/>
  <c r="Q103" i="4"/>
  <c r="J103" i="4"/>
  <c r="S79" i="4"/>
  <c r="G102" i="4"/>
  <c r="G103" i="4" s="1"/>
  <c r="W102" i="4"/>
  <c r="W103" i="4" s="1"/>
  <c r="G120" i="4"/>
  <c r="G121" i="4" s="1"/>
  <c r="O102" i="4"/>
  <c r="O103" i="4" s="1"/>
  <c r="O120" i="4"/>
  <c r="P129" i="4"/>
  <c r="O43" i="8" s="1"/>
  <c r="S128" i="4"/>
  <c r="R42" i="8" s="1"/>
  <c r="E42" i="8"/>
  <c r="K128" i="4"/>
  <c r="I42" i="8" s="1"/>
  <c r="AA61" i="4"/>
  <c r="I89" i="4"/>
  <c r="G25" i="8" s="1"/>
  <c r="K61" i="4"/>
  <c r="G88" i="4"/>
  <c r="E24" i="8" s="1"/>
  <c r="S87" i="4"/>
  <c r="R23" i="8" s="1"/>
  <c r="Y70" i="4"/>
  <c r="G23" i="8"/>
  <c r="Z70" i="4"/>
  <c r="Q89" i="4"/>
  <c r="P25" i="8" s="1"/>
  <c r="O62" i="4"/>
  <c r="O80" i="4"/>
  <c r="R62" i="4"/>
  <c r="R71" i="4" s="1"/>
  <c r="X62" i="4"/>
  <c r="P62" i="4"/>
  <c r="G62" i="4"/>
  <c r="Z62" i="4"/>
  <c r="Z71" i="4" s="1"/>
  <c r="J62" i="4"/>
  <c r="H62" i="4"/>
  <c r="J80" i="4"/>
  <c r="P80" i="4"/>
  <c r="G80" i="4"/>
  <c r="W62" i="4"/>
  <c r="R80" i="4"/>
  <c r="H80" i="4"/>
  <c r="AB62" i="4"/>
  <c r="I65" i="4"/>
  <c r="T62" i="4"/>
  <c r="Q65" i="4"/>
  <c r="L62" i="4"/>
  <c r="I83" i="4"/>
  <c r="L80" i="4"/>
  <c r="Y65" i="4"/>
  <c r="P87" i="4"/>
  <c r="O23" i="8" s="1"/>
  <c r="H87" i="4"/>
  <c r="K87" i="4" s="1"/>
  <c r="I23" i="8" s="1"/>
  <c r="Q70" i="4"/>
  <c r="K73" i="4"/>
  <c r="R70" i="4"/>
  <c r="J88" i="4" s="1"/>
  <c r="H24" i="8" s="1"/>
  <c r="E23" i="8"/>
  <c r="H23" i="8"/>
  <c r="AA103" i="4" l="1"/>
  <c r="R130" i="4"/>
  <c r="Q44" i="8" s="1"/>
  <c r="S103" i="4"/>
  <c r="O130" i="4"/>
  <c r="N44" i="8" s="1"/>
  <c r="K121" i="4"/>
  <c r="G43" i="8"/>
  <c r="I130" i="4"/>
  <c r="G44" i="8" s="1"/>
  <c r="Q130" i="4"/>
  <c r="P44" i="8" s="1"/>
  <c r="S120" i="4"/>
  <c r="O121" i="4"/>
  <c r="S121" i="4" s="1"/>
  <c r="K103" i="4"/>
  <c r="K130" i="4" s="1"/>
  <c r="I44" i="8" s="1"/>
  <c r="O111" i="4"/>
  <c r="S102" i="4"/>
  <c r="K120" i="4"/>
  <c r="O129" i="4"/>
  <c r="N43" i="8" s="1"/>
  <c r="AA102" i="4"/>
  <c r="W111" i="4"/>
  <c r="K102" i="4"/>
  <c r="G129" i="4"/>
  <c r="G130" i="4" s="1"/>
  <c r="E44" i="8" s="1"/>
  <c r="R89" i="4"/>
  <c r="Q25" i="8" s="1"/>
  <c r="AA70" i="4"/>
  <c r="K62" i="4"/>
  <c r="S80" i="4"/>
  <c r="S70" i="4"/>
  <c r="I88" i="4"/>
  <c r="J65" i="4"/>
  <c r="J83" i="4"/>
  <c r="R65" i="4"/>
  <c r="Z65" i="4"/>
  <c r="AB63" i="4"/>
  <c r="L63" i="4"/>
  <c r="T63" i="4"/>
  <c r="L81" i="4"/>
  <c r="R88" i="4"/>
  <c r="Q24" i="8" s="1"/>
  <c r="W71" i="4"/>
  <c r="AA62" i="4"/>
  <c r="P71" i="4"/>
  <c r="S62" i="4"/>
  <c r="O71" i="4"/>
  <c r="K80" i="4"/>
  <c r="X71" i="4"/>
  <c r="Q88" i="4"/>
  <c r="P24" i="8" s="1"/>
  <c r="P81" i="4"/>
  <c r="P82" i="4" s="1"/>
  <c r="H81" i="4"/>
  <c r="H82" i="4" s="1"/>
  <c r="R63" i="4"/>
  <c r="R81" i="4"/>
  <c r="I63" i="4"/>
  <c r="I64" i="4" s="1"/>
  <c r="Y63" i="4"/>
  <c r="H63" i="4"/>
  <c r="H64" i="4" s="1"/>
  <c r="X63" i="4"/>
  <c r="X72" i="4" s="1"/>
  <c r="Z63" i="4"/>
  <c r="Z72" i="4" s="1"/>
  <c r="Z73" i="4" s="1"/>
  <c r="P63" i="4"/>
  <c r="P72" i="4" s="1"/>
  <c r="Q81" i="4"/>
  <c r="J63" i="4"/>
  <c r="J64" i="4" s="1"/>
  <c r="Q63" i="4"/>
  <c r="I81" i="4"/>
  <c r="I82" i="4" s="1"/>
  <c r="J81" i="4"/>
  <c r="J82" i="4" s="1"/>
  <c r="F23" i="8"/>
  <c r="J89" i="4"/>
  <c r="H25" i="8" s="1"/>
  <c r="X73" i="4" l="1"/>
  <c r="S111" i="4"/>
  <c r="O112" i="4"/>
  <c r="S112" i="4" s="1"/>
  <c r="AA111" i="4"/>
  <c r="W112" i="4"/>
  <c r="AA112" i="4" s="1"/>
  <c r="S130" i="4"/>
  <c r="R44" i="8" s="1"/>
  <c r="E43" i="8"/>
  <c r="K129" i="4"/>
  <c r="I43" i="8" s="1"/>
  <c r="S129" i="4"/>
  <c r="R43" i="8" s="1"/>
  <c r="H89" i="4"/>
  <c r="F25" i="8" s="1"/>
  <c r="P89" i="4"/>
  <c r="O25" i="8" s="1"/>
  <c r="S88" i="4"/>
  <c r="R24" i="8" s="1"/>
  <c r="O81" i="4"/>
  <c r="G63" i="4"/>
  <c r="W63" i="4"/>
  <c r="G81" i="4"/>
  <c r="O63" i="4"/>
  <c r="P73" i="4"/>
  <c r="P91" i="4" s="1"/>
  <c r="O27" i="8" s="1"/>
  <c r="H90" i="4"/>
  <c r="Y72" i="4"/>
  <c r="Y73" i="4" s="1"/>
  <c r="Y64" i="4"/>
  <c r="P64" i="4"/>
  <c r="P90" i="4"/>
  <c r="O26" i="8" s="1"/>
  <c r="AA71" i="4"/>
  <c r="Z64" i="4"/>
  <c r="Q72" i="4"/>
  <c r="Q64" i="4"/>
  <c r="R82" i="4"/>
  <c r="S71" i="4"/>
  <c r="S89" i="4" s="1"/>
  <c r="R25" i="8" s="1"/>
  <c r="G89" i="4"/>
  <c r="Q90" i="4"/>
  <c r="P26" i="8" s="1"/>
  <c r="Q82" i="4"/>
  <c r="R72" i="4"/>
  <c r="R90" i="4" s="1"/>
  <c r="Q26" i="8" s="1"/>
  <c r="R64" i="4"/>
  <c r="X64" i="4"/>
  <c r="G24" i="8"/>
  <c r="K88" i="4"/>
  <c r="I24" i="8" s="1"/>
  <c r="O89" i="4"/>
  <c r="N25" i="8" s="1"/>
  <c r="K81" i="4" l="1"/>
  <c r="G82" i="4"/>
  <c r="K82" i="4" s="1"/>
  <c r="F26" i="8"/>
  <c r="H91" i="4"/>
  <c r="F27" i="8" s="1"/>
  <c r="W72" i="4"/>
  <c r="AA63" i="4"/>
  <c r="W64" i="4"/>
  <c r="AA64" i="4" s="1"/>
  <c r="R73" i="4"/>
  <c r="R91" i="4" s="1"/>
  <c r="Q27" i="8" s="1"/>
  <c r="J90" i="4"/>
  <c r="E25" i="8"/>
  <c r="K89" i="4"/>
  <c r="I25" i="8" s="1"/>
  <c r="K63" i="4"/>
  <c r="G64" i="4"/>
  <c r="K64" i="4" s="1"/>
  <c r="Q73" i="4"/>
  <c r="Q91" i="4" s="1"/>
  <c r="P27" i="8" s="1"/>
  <c r="I90" i="4"/>
  <c r="O72" i="4"/>
  <c r="S63" i="4"/>
  <c r="O64" i="4"/>
  <c r="S64" i="4" s="1"/>
  <c r="S81" i="4"/>
  <c r="O90" i="4"/>
  <c r="N26" i="8" s="1"/>
  <c r="O82" i="4"/>
  <c r="S72" i="4" l="1"/>
  <c r="G90" i="4"/>
  <c r="O73" i="4"/>
  <c r="S73" i="4" s="1"/>
  <c r="S90" i="4"/>
  <c r="R26" i="8" s="1"/>
  <c r="G26" i="8"/>
  <c r="I91" i="4"/>
  <c r="G27" i="8" s="1"/>
  <c r="S82" i="4"/>
  <c r="H26" i="8"/>
  <c r="J91" i="4"/>
  <c r="H27" i="8" s="1"/>
  <c r="AA72" i="4"/>
  <c r="W73" i="4"/>
  <c r="AA73" i="4" s="1"/>
  <c r="K91" i="4" l="1"/>
  <c r="I27" i="8" s="1"/>
  <c r="O91" i="4"/>
  <c r="N27" i="8" s="1"/>
  <c r="E26" i="8"/>
  <c r="K90" i="4"/>
  <c r="I26" i="8" s="1"/>
  <c r="G91" i="4"/>
  <c r="E27" i="8" s="1"/>
  <c r="S91" i="4"/>
  <c r="R27" i="8" s="1"/>
</calcChain>
</file>

<file path=xl/sharedStrings.xml><?xml version="1.0" encoding="utf-8"?>
<sst xmlns="http://schemas.openxmlformats.org/spreadsheetml/2006/main" count="1070" uniqueCount="230">
  <si>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</si>
  <si>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</si>
  <si>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</si>
  <si>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</si>
  <si>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</si>
  <si>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</si>
  <si>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</si>
  <si>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</si>
  <si>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</si>
  <si>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</si>
  <si>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</si>
  <si>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</si>
  <si>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</si>
  <si>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</si>
  <si>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</si>
  <si>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</si>
  <si>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</si>
  <si>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</si>
  <si>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</si>
  <si>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</si>
  <si>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</si>
  <si>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</si>
  <si>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</si>
  <si>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</si>
  <si>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</si>
  <si>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</si>
  <si>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</si>
  <si>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</si>
  <si>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</si>
  <si>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</si>
  <si>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</si>
  <si>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</si>
  <si>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</si>
  <si>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</si>
  <si>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</si>
  <si>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</si>
  <si>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</si>
  <si>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</si>
  <si>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</si>
  <si>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</si>
  <si>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</si>
  <si>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</si>
  <si>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</si>
  <si>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</si>
  <si>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</si>
  <si>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D</t>
  </si>
  <si>
    <t>A to C</t>
  </si>
  <si>
    <t>A to B</t>
  </si>
  <si>
    <t>B to A</t>
  </si>
  <si>
    <t>B to D</t>
  </si>
  <si>
    <t>B to C</t>
  </si>
  <si>
    <t>C to B</t>
  </si>
  <si>
    <t>C to A</t>
  </si>
  <si>
    <t>C to D</t>
  </si>
  <si>
    <t>D to C</t>
  </si>
  <si>
    <t>D to B</t>
  </si>
  <si>
    <t>D to A</t>
  </si>
  <si>
    <t>Arm A Exit</t>
  </si>
  <si>
    <t>Arm D Exit</t>
  </si>
  <si>
    <t>Arm C Exit</t>
  </si>
  <si>
    <t>Arm B Exit</t>
  </si>
  <si>
    <t>Total Junction Flow</t>
  </si>
  <si>
    <t>Arm A</t>
  </si>
  <si>
    <t>Arm A:</t>
  </si>
  <si>
    <t>Arm B:</t>
  </si>
  <si>
    <t>Arm C:</t>
  </si>
  <si>
    <t>Arm B</t>
  </si>
  <si>
    <t>Arm C</t>
  </si>
  <si>
    <t>Arm D</t>
  </si>
  <si>
    <t>Arm D: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</si>
  <si>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</si>
  <si>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</si>
  <si>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</si>
  <si>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</si>
  <si>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</si>
  <si>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</si>
  <si>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</si>
  <si>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</si>
  <si>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Turn Totals</t>
  </si>
  <si>
    <t>Link Totals</t>
  </si>
  <si>
    <t>A Entry</t>
  </si>
  <si>
    <t>A Exit</t>
  </si>
  <si>
    <t>B Entry</t>
  </si>
  <si>
    <t>B Exit</t>
  </si>
  <si>
    <t>C Entry</t>
  </si>
  <si>
    <t>C Exit</t>
  </si>
  <si>
    <t>D Entry</t>
  </si>
  <si>
    <t>D Exit</t>
  </si>
  <si>
    <t>PCU Options</t>
  </si>
  <si>
    <t>WebTag</t>
  </si>
  <si>
    <t>TfL</t>
  </si>
  <si>
    <t>Vehicles</t>
  </si>
  <si>
    <t>PCU Option</t>
  </si>
  <si>
    <t>A</t>
  </si>
  <si>
    <t>B</t>
  </si>
  <si>
    <t>C</t>
  </si>
  <si>
    <t>D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</si>
  <si>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</si>
  <si>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</si>
  <si>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</si>
  <si>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</si>
  <si>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</si>
  <si>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</si>
  <si>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</si>
  <si>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</si>
  <si>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</si>
  <si>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</si>
  <si>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</si>
  <si>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</si>
  <si>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</si>
  <si>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</si>
  <si>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</si>
  <si>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</si>
  <si>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</si>
  <si>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</si>
  <si>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</si>
  <si>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</si>
  <si>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</si>
  <si>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</si>
  <si>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</si>
  <si>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</si>
  <si>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A to A</t>
  </si>
  <si>
    <t>B to B</t>
  </si>
  <si>
    <t>C to C</t>
  </si>
  <si>
    <t>D to D</t>
  </si>
  <si>
    <t>Count Data</t>
  </si>
  <si>
    <t>Rolling Hours</t>
  </si>
  <si>
    <t>Error Check</t>
  </si>
  <si>
    <t>Please select from the list of default PCU values using the drop-down in cell U10</t>
  </si>
  <si>
    <t>Check</t>
  </si>
  <si>
    <t>Arm A Approach</t>
  </si>
  <si>
    <t>Arm B Approach</t>
  </si>
  <si>
    <t>Arm C Approach</t>
  </si>
  <si>
    <t>Arm D Approach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</si>
  <si>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</si>
  <si>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</si>
  <si>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</si>
  <si>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</si>
  <si>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</si>
  <si>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</si>
  <si>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</si>
  <si>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</si>
  <si>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</si>
  <si>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</si>
  <si>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</si>
  <si>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</si>
  <si>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</si>
  <si>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</si>
  <si>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</si>
  <si>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</si>
  <si>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</si>
  <si>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</si>
  <si>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</si>
  <si>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</si>
  <si>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</si>
  <si>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</si>
  <si>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</si>
  <si>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</si>
  <si>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</si>
  <si>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</si>
  <si>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</si>
  <si>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</si>
  <si>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</si>
  <si>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</si>
  <si>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</si>
  <si>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</si>
  <si>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</si>
  <si>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</si>
  <si>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</si>
  <si>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</si>
  <si>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Inter-Peak Conditions</t>
  </si>
  <si>
    <t>Minus PC and MC</t>
  </si>
  <si>
    <t>Select the count method and desired user classes from the drop-downs in cells D10 and G10</t>
  </si>
  <si>
    <t>Select the time from the drop-down in cell D18 to show the 15-minute data for that period</t>
  </si>
  <si>
    <t>Inter-Peak covers 10:00 until 16:00</t>
  </si>
  <si>
    <t>PM Peak covers 16:00 until 20:00</t>
  </si>
  <si>
    <t>E-mail</t>
  </si>
  <si>
    <t>Totals</t>
  </si>
  <si>
    <t>Arms</t>
  </si>
  <si>
    <t>Movements</t>
  </si>
  <si>
    <t>5. Ensure no check values relating to the movement matrices below are highlighted red</t>
  </si>
  <si>
    <t>10. Carry out any necessary inter-junction checks, if applicable</t>
  </si>
  <si>
    <t>1. Ensure all Analyst tasks are complete</t>
  </si>
  <si>
    <t>Count Data Checks - these ensure the sum of all the various turn movements correlate with the arm totals provided in columns Z to AP</t>
  </si>
  <si>
    <t>User Class Total Checks - these ensure the sum of the individual user classes for each movement correlate with the totals given in columns I, Q and Y</t>
  </si>
  <si>
    <t>This ensures the totals for both of the previous</t>
  </si>
  <si>
    <t>checks match correctly</t>
  </si>
  <si>
    <t>Move Totals</t>
  </si>
  <si>
    <t>Non-zero Duplicate?</t>
  </si>
  <si>
    <t>Duplicates</t>
  </si>
  <si>
    <t>Duplicate Total Checks - this checks any repetition of non-zero movement totals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</si>
  <si>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</si>
  <si>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</si>
  <si>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r>
      <t xml:space="preserve">3. Ensure all </t>
    </r>
    <r>
      <rPr>
        <i/>
        <sz val="10"/>
        <rFont val="Tahoma"/>
        <family val="2"/>
      </rPr>
      <t>User Class Total Checks</t>
    </r>
    <r>
      <rPr>
        <sz val="10"/>
        <rFont val="Tahoma"/>
        <family val="2"/>
      </rPr>
      <t xml:space="preserve"> are marked in green as 'CORRECT'</t>
    </r>
  </si>
  <si>
    <t>Project Name:</t>
  </si>
  <si>
    <t>LOCK / UNLOCK PASSWORD - IDCQA</t>
  </si>
  <si>
    <t>Select the time from the drop-down in cell D35 to show the hourly data for that period</t>
  </si>
  <si>
    <r>
      <t>6.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 (if necessary)</t>
    </r>
  </si>
  <si>
    <t>7. Check co-ordinates link is working correctly, and compress mapping/screenshots if possible</t>
  </si>
  <si>
    <t>8.. Remove all formatting and comments from the data sheet (both movements and arm totals)</t>
  </si>
  <si>
    <t>9. Selected 'Vehicles' in 'PCU Data' cell U10 drop-down to confirm that 'VEHICLE TOTAL CORRECT' appears in Z14</t>
  </si>
  <si>
    <t>4. Ensure any duplicate movement totals, marked in S49, are checked</t>
  </si>
  <si>
    <t>Cordinates</t>
  </si>
  <si>
    <t>(Enter coordinates as one string - e.g. 51.40265,-0.304559)</t>
  </si>
  <si>
    <t>Coordinate calcs</t>
  </si>
  <si>
    <t>Len:</t>
  </si>
  <si>
    <t>Divider:</t>
  </si>
  <si>
    <t>Luke Martin</t>
  </si>
  <si>
    <t>Paul O'Neill</t>
  </si>
  <si>
    <t>Crossroads</t>
  </si>
  <si>
    <t>AM Peak covers 07:00 until 10:00</t>
  </si>
  <si>
    <t>Alex Stebbings</t>
  </si>
  <si>
    <t>Norman Rourke Pryme Limited</t>
  </si>
  <si>
    <t>16.05.2019</t>
  </si>
  <si>
    <t>ID04572</t>
  </si>
  <si>
    <t>Site 1</t>
  </si>
  <si>
    <t>Paddington</t>
  </si>
  <si>
    <t>ID04572 Paddington - MCC Site 1 - 16.05.2019</t>
  </si>
  <si>
    <t>A4205 Praed Street (SW)</t>
  </si>
  <si>
    <t>Dry</t>
  </si>
  <si>
    <t>10.06.2019</t>
  </si>
  <si>
    <t>Mathew Booth</t>
  </si>
  <si>
    <t>MJB</t>
  </si>
  <si>
    <t>A5 Edgware Road (NW)</t>
  </si>
  <si>
    <t>A5 Edgware Road / A4205 Praed Street / A501 Chapel Street</t>
  </si>
  <si>
    <t>13.06.2019</t>
  </si>
  <si>
    <t>51.519251, -0.169023</t>
  </si>
  <si>
    <t>A501 Chapel Street (NE)</t>
  </si>
  <si>
    <t>A5 Edgware Road (SE)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</si>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</sst>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%"/>
  </numFmts>
  <fonts count="21" x14ac:knownFonts="1">
    <font>
      <sz val="10"/>
      <name val="Arial"/>
    </font>
    <font>
      <sz val="10"/>
      <color theme="1"/>
      <name val="Tahoma"/>
      <family val="2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8" fillId="0" borderId="0"/>
    <xf numFmtId="0" fontId="8" fillId="0" borderId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374">
    <xf numFmtId="0" fontId="0" fillId="0" borderId="0" xfId="0"/>
    <xf numFmtId="0" fontId="6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0" fillId="0" borderId="0" xfId="0" applyFill="1"/>
    <xf numFmtId="0" fontId="4" fillId="0" borderId="0" xfId="0" applyFont="1" applyAlignment="1"/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14" fontId="4" fillId="0" borderId="0" xfId="0" applyNumberFormat="1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 wrapText="1"/>
    </xf>
    <xf numFmtId="20" fontId="4" fillId="0" borderId="6" xfId="0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20" fontId="4" fillId="0" borderId="5" xfId="0" applyNumberFormat="1" applyFont="1" applyFill="1" applyBorder="1" applyAlignment="1" applyProtection="1">
      <alignment horizontal="center" vertical="center"/>
    </xf>
    <xf numFmtId="20" fontId="4" fillId="0" borderId="5" xfId="0" applyNumberFormat="1" applyFont="1" applyBorder="1" applyAlignment="1" applyProtection="1">
      <alignment horizontal="center" vertical="center"/>
    </xf>
    <xf numFmtId="20" fontId="4" fillId="0" borderId="9" xfId="0" applyNumberFormat="1" applyFont="1" applyFill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5" fillId="0" borderId="34" xfId="0" applyFont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2" borderId="10" xfId="0" applyFont="1" applyFill="1" applyBorder="1" applyAlignment="1" applyProtection="1">
      <alignment horizontal="center" vertical="center"/>
    </xf>
    <xf numFmtId="20" fontId="4" fillId="0" borderId="11" xfId="0" applyNumberFormat="1" applyFont="1" applyBorder="1" applyAlignment="1" applyProtection="1">
      <alignment horizontal="center" vertical="center"/>
    </xf>
    <xf numFmtId="0" fontId="4" fillId="2" borderId="1" xfId="1" applyFont="1" applyFill="1" applyBorder="1" applyAlignment="1" applyProtection="1">
      <alignment horizontal="center" vertical="center"/>
    </xf>
    <xf numFmtId="1" fontId="4" fillId="0" borderId="1" xfId="0" applyNumberFormat="1" applyFont="1" applyBorder="1" applyAlignment="1" applyProtection="1">
      <alignment horizontal="center" vertical="center"/>
    </xf>
    <xf numFmtId="1" fontId="4" fillId="0" borderId="8" xfId="0" applyNumberFormat="1" applyFont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  <protection locked="0"/>
    </xf>
    <xf numFmtId="0" fontId="15" fillId="0" borderId="0" xfId="4" applyFont="1" applyAlignment="1" applyProtection="1">
      <alignment horizontal="right"/>
    </xf>
    <xf numFmtId="1" fontId="4" fillId="0" borderId="7" xfId="0" applyNumberFormat="1" applyFont="1" applyBorder="1" applyAlignment="1" applyProtection="1">
      <alignment horizontal="center" vertical="center"/>
    </xf>
    <xf numFmtId="0" fontId="4" fillId="2" borderId="8" xfId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right" vertical="center"/>
    </xf>
    <xf numFmtId="20" fontId="4" fillId="0" borderId="0" xfId="0" applyNumberFormat="1" applyFont="1" applyFill="1" applyBorder="1" applyAlignment="1" applyProtection="1">
      <alignment horizontal="center" vertical="center"/>
    </xf>
    <xf numFmtId="20" fontId="4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/>
    </xf>
    <xf numFmtId="20" fontId="4" fillId="0" borderId="46" xfId="0" applyNumberFormat="1" applyFont="1" applyBorder="1" applyAlignment="1" applyProtection="1">
      <alignment horizontal="center"/>
    </xf>
    <xf numFmtId="0" fontId="5" fillId="0" borderId="46" xfId="0" applyFont="1" applyBorder="1" applyAlignment="1" applyProtection="1">
      <alignment horizontal="center" vertical="center"/>
    </xf>
    <xf numFmtId="20" fontId="4" fillId="0" borderId="39" xfId="0" applyNumberFormat="1" applyFont="1" applyBorder="1" applyAlignment="1" applyProtection="1">
      <alignment horizontal="center"/>
    </xf>
    <xf numFmtId="0" fontId="5" fillId="0" borderId="39" xfId="0" applyFont="1" applyBorder="1" applyAlignment="1" applyProtection="1">
      <alignment horizontal="center" vertical="center"/>
    </xf>
    <xf numFmtId="1" fontId="4" fillId="0" borderId="41" xfId="0" applyNumberFormat="1" applyFont="1" applyBorder="1" applyAlignment="1" applyProtection="1">
      <alignment horizontal="center"/>
    </xf>
    <xf numFmtId="1" fontId="4" fillId="0" borderId="42" xfId="0" applyNumberFormat="1" applyFont="1" applyBorder="1" applyAlignment="1" applyProtection="1">
      <alignment horizontal="center"/>
    </xf>
    <xf numFmtId="20" fontId="4" fillId="0" borderId="11" xfId="0" applyNumberFormat="1" applyFont="1" applyFill="1" applyBorder="1" applyAlignment="1" applyProtection="1">
      <alignment horizontal="center" vertical="center"/>
    </xf>
    <xf numFmtId="0" fontId="4" fillId="8" borderId="0" xfId="0" applyFont="1" applyFill="1" applyAlignment="1" applyProtection="1">
      <alignment horizontal="left" vertical="center"/>
    </xf>
    <xf numFmtId="0" fontId="4" fillId="0" borderId="0" xfId="0" applyFont="1" applyFill="1" applyAlignment="1" applyProtection="1">
      <alignment horizontal="left"/>
    </xf>
    <xf numFmtId="14" fontId="4" fillId="0" borderId="0" xfId="0" applyNumberFormat="1" applyFont="1" applyFill="1" applyAlignment="1" applyProtection="1">
      <alignment horizontal="left"/>
    </xf>
    <xf numFmtId="0" fontId="5" fillId="2" borderId="3" xfId="0" applyFont="1" applyFill="1" applyBorder="1" applyAlignment="1" applyProtection="1">
      <alignment horizontal="center" vertical="center"/>
    </xf>
    <xf numFmtId="0" fontId="0" fillId="0" borderId="0" xfId="0" applyProtection="1"/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4" fillId="0" borderId="0" xfId="0" applyFont="1" applyProtection="1"/>
    <xf numFmtId="0" fontId="4" fillId="0" borderId="0" xfId="0" applyFont="1" applyAlignment="1" applyProtection="1">
      <alignment horizontal="left"/>
    </xf>
    <xf numFmtId="0" fontId="4" fillId="0" borderId="0" xfId="0" applyFont="1" applyBorder="1" applyProtection="1"/>
    <xf numFmtId="0" fontId="2" fillId="0" borderId="0" xfId="0" applyFont="1" applyAlignment="1" applyProtection="1">
      <alignment horizontal="center" vertical="center"/>
    </xf>
    <xf numFmtId="0" fontId="10" fillId="0" borderId="0" xfId="0" applyFont="1" applyProtection="1"/>
    <xf numFmtId="0" fontId="4" fillId="0" borderId="21" xfId="0" applyFont="1" applyBorder="1" applyAlignment="1" applyProtection="1">
      <alignment horizontal="center"/>
    </xf>
    <xf numFmtId="0" fontId="4" fillId="0" borderId="22" xfId="0" applyFont="1" applyBorder="1" applyAlignment="1" applyProtection="1">
      <alignment horizontal="center"/>
    </xf>
    <xf numFmtId="0" fontId="4" fillId="0" borderId="23" xfId="0" applyFont="1" applyBorder="1" applyAlignment="1" applyProtection="1">
      <alignment horizontal="center"/>
    </xf>
    <xf numFmtId="0" fontId="4" fillId="0" borderId="24" xfId="0" applyFont="1" applyBorder="1" applyAlignment="1" applyProtection="1">
      <alignment horizontal="center"/>
    </xf>
    <xf numFmtId="14" fontId="4" fillId="0" borderId="25" xfId="0" applyNumberFormat="1" applyFont="1" applyFill="1" applyBorder="1" applyAlignment="1" applyProtection="1">
      <alignment horizontal="center"/>
    </xf>
    <xf numFmtId="0" fontId="4" fillId="0" borderId="25" xfId="0" applyFont="1" applyBorder="1" applyAlignment="1" applyProtection="1">
      <alignment horizontal="center"/>
    </xf>
    <xf numFmtId="0" fontId="4" fillId="0" borderId="26" xfId="0" applyFont="1" applyBorder="1" applyAlignment="1" applyProtection="1">
      <alignment horizontal="center"/>
    </xf>
    <xf numFmtId="0" fontId="4" fillId="0" borderId="25" xfId="0" applyFont="1" applyFill="1" applyBorder="1" applyAlignment="1" applyProtection="1">
      <alignment horizontal="center"/>
    </xf>
    <xf numFmtId="0" fontId="4" fillId="0" borderId="27" xfId="0" applyFont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 wrapText="1"/>
    </xf>
    <xf numFmtId="0" fontId="4" fillId="0" borderId="28" xfId="0" applyFont="1" applyBorder="1" applyAlignment="1" applyProtection="1">
      <alignment horizontal="center" vertical="center"/>
    </xf>
    <xf numFmtId="0" fontId="4" fillId="0" borderId="2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28" xfId="1" applyFont="1" applyBorder="1" applyAlignment="1" applyProtection="1">
      <alignment horizontal="center"/>
    </xf>
    <xf numFmtId="0" fontId="4" fillId="0" borderId="29" xfId="1" applyFont="1" applyBorder="1" applyAlignment="1" applyProtection="1">
      <alignment horizontal="center"/>
    </xf>
    <xf numFmtId="0" fontId="4" fillId="0" borderId="30" xfId="1" applyFont="1" applyBorder="1" applyProtection="1"/>
    <xf numFmtId="0" fontId="4" fillId="0" borderId="31" xfId="1" applyFont="1" applyBorder="1" applyProtection="1"/>
    <xf numFmtId="0" fontId="4" fillId="0" borderId="32" xfId="1" applyFont="1" applyBorder="1" applyProtection="1"/>
    <xf numFmtId="0" fontId="4" fillId="0" borderId="24" xfId="0" applyFont="1" applyBorder="1" applyAlignment="1" applyProtection="1">
      <alignment horizontal="center" vertical="center"/>
    </xf>
    <xf numFmtId="0" fontId="4" fillId="0" borderId="25" xfId="1" applyFont="1" applyBorder="1" applyAlignment="1" applyProtection="1">
      <alignment horizontal="center"/>
    </xf>
    <xf numFmtId="0" fontId="4" fillId="0" borderId="25" xfId="1" applyFont="1" applyBorder="1" applyProtection="1"/>
    <xf numFmtId="0" fontId="4" fillId="0" borderId="26" xfId="1" applyFont="1" applyBorder="1" applyProtection="1"/>
    <xf numFmtId="0" fontId="4" fillId="0" borderId="24" xfId="0" applyFont="1" applyBorder="1" applyProtection="1"/>
    <xf numFmtId="0" fontId="4" fillId="0" borderId="25" xfId="0" applyFont="1" applyBorder="1" applyProtection="1"/>
    <xf numFmtId="0" fontId="4" fillId="0" borderId="26" xfId="0" applyFont="1" applyBorder="1" applyProtection="1"/>
    <xf numFmtId="0" fontId="4" fillId="0" borderId="27" xfId="0" applyFont="1" applyBorder="1" applyProtection="1"/>
    <xf numFmtId="0" fontId="4" fillId="0" borderId="28" xfId="0" applyFont="1" applyBorder="1" applyProtection="1"/>
    <xf numFmtId="0" fontId="4" fillId="0" borderId="29" xfId="0" applyFont="1" applyBorder="1" applyProtection="1"/>
    <xf numFmtId="0" fontId="4" fillId="0" borderId="0" xfId="0" applyFont="1" applyAlignment="1" applyProtection="1"/>
    <xf numFmtId="14" fontId="4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5" fillId="0" borderId="0" xfId="0" applyFont="1" applyAlignment="1" applyProtection="1">
      <alignment horizontal="left"/>
    </xf>
    <xf numFmtId="0" fontId="19" fillId="0" borderId="0" xfId="0" applyFont="1" applyProtection="1"/>
    <xf numFmtId="0" fontId="5" fillId="0" borderId="0" xfId="0" applyFont="1" applyAlignment="1" applyProtection="1">
      <alignment horizontal="right"/>
    </xf>
    <xf numFmtId="0" fontId="20" fillId="0" borderId="0" xfId="0" applyFont="1" applyProtection="1"/>
    <xf numFmtId="0" fontId="5" fillId="0" borderId="43" xfId="0" applyFont="1" applyBorder="1" applyAlignment="1" applyProtection="1">
      <alignment horizontal="center"/>
    </xf>
    <xf numFmtId="0" fontId="5" fillId="0" borderId="39" xfId="0" applyFont="1" applyBorder="1" applyAlignment="1" applyProtection="1">
      <alignment horizontal="center"/>
    </xf>
    <xf numFmtId="0" fontId="5" fillId="0" borderId="45" xfId="0" applyFont="1" applyBorder="1" applyAlignment="1" applyProtection="1">
      <alignment horizontal="center"/>
    </xf>
    <xf numFmtId="0" fontId="5" fillId="0" borderId="46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4" fillId="0" borderId="41" xfId="0" applyFont="1" applyBorder="1" applyAlignment="1" applyProtection="1">
      <alignment horizontal="center"/>
    </xf>
    <xf numFmtId="0" fontId="5" fillId="4" borderId="52" xfId="0" applyFont="1" applyFill="1" applyBorder="1" applyAlignment="1" applyProtection="1">
      <alignment horizontal="center"/>
    </xf>
    <xf numFmtId="0" fontId="5" fillId="7" borderId="52" xfId="0" applyFont="1" applyFill="1" applyBorder="1" applyAlignment="1" applyProtection="1">
      <alignment horizontal="center"/>
    </xf>
    <xf numFmtId="0" fontId="5" fillId="6" borderId="52" xfId="0" applyFont="1" applyFill="1" applyBorder="1" applyAlignment="1" applyProtection="1">
      <alignment horizontal="center"/>
    </xf>
    <xf numFmtId="0" fontId="5" fillId="5" borderId="41" xfId="0" applyFont="1" applyFill="1" applyBorder="1" applyAlignment="1" applyProtection="1">
      <alignment horizontal="center"/>
    </xf>
    <xf numFmtId="0" fontId="5" fillId="4" borderId="50" xfId="0" applyFont="1" applyFill="1" applyBorder="1" applyAlignment="1" applyProtection="1">
      <alignment horizontal="center"/>
    </xf>
    <xf numFmtId="1" fontId="4" fillId="0" borderId="53" xfId="0" applyNumberFormat="1" applyFont="1" applyBorder="1" applyAlignment="1" applyProtection="1">
      <alignment horizontal="center"/>
    </xf>
    <xf numFmtId="1" fontId="4" fillId="0" borderId="50" xfId="0" applyNumberFormat="1" applyFont="1" applyBorder="1" applyAlignment="1" applyProtection="1">
      <alignment horizontal="center"/>
    </xf>
    <xf numFmtId="1" fontId="4" fillId="0" borderId="49" xfId="0" applyNumberFormat="1" applyFont="1" applyBorder="1" applyAlignment="1" applyProtection="1">
      <alignment horizontal="center"/>
    </xf>
    <xf numFmtId="166" fontId="4" fillId="0" borderId="53" xfId="0" applyNumberFormat="1" applyFont="1" applyBorder="1" applyAlignment="1" applyProtection="1">
      <alignment horizontal="center"/>
    </xf>
    <xf numFmtId="166" fontId="4" fillId="0" borderId="50" xfId="0" applyNumberFormat="1" applyFont="1" applyBorder="1" applyAlignment="1" applyProtection="1">
      <alignment horizontal="center"/>
    </xf>
    <xf numFmtId="166" fontId="4" fillId="0" borderId="49" xfId="0" applyNumberFormat="1" applyFont="1" applyBorder="1" applyAlignment="1" applyProtection="1">
      <alignment horizontal="center"/>
    </xf>
    <xf numFmtId="0" fontId="5" fillId="7" borderId="50" xfId="0" applyFont="1" applyFill="1" applyBorder="1" applyAlignment="1" applyProtection="1">
      <alignment horizontal="center"/>
    </xf>
    <xf numFmtId="0" fontId="5" fillId="6" borderId="50" xfId="0" applyFont="1" applyFill="1" applyBorder="1" applyAlignment="1" applyProtection="1">
      <alignment horizontal="center"/>
    </xf>
    <xf numFmtId="1" fontId="4" fillId="0" borderId="52" xfId="0" applyNumberFormat="1" applyFont="1" applyBorder="1" applyAlignment="1" applyProtection="1">
      <alignment horizontal="center"/>
    </xf>
    <xf numFmtId="1" fontId="4" fillId="0" borderId="39" xfId="0" applyNumberFormat="1" applyFont="1" applyBorder="1" applyAlignment="1" applyProtection="1">
      <alignment horizontal="center"/>
    </xf>
    <xf numFmtId="166" fontId="4" fillId="0" borderId="52" xfId="0" applyNumberFormat="1" applyFont="1" applyBorder="1" applyAlignment="1" applyProtection="1">
      <alignment horizontal="center"/>
    </xf>
    <xf numFmtId="166" fontId="4" fillId="0" borderId="41" xfId="0" applyNumberFormat="1" applyFont="1" applyBorder="1" applyAlignment="1" applyProtection="1">
      <alignment horizontal="center"/>
    </xf>
    <xf numFmtId="166" fontId="4" fillId="0" borderId="39" xfId="0" applyNumberFormat="1" applyFont="1" applyBorder="1" applyAlignment="1" applyProtection="1">
      <alignment horizontal="center"/>
    </xf>
    <xf numFmtId="0" fontId="19" fillId="0" borderId="0" xfId="0" applyFont="1" applyAlignment="1" applyProtection="1">
      <alignment horizontal="right" vertical="center" textRotation="90" wrapText="1"/>
    </xf>
    <xf numFmtId="0" fontId="5" fillId="0" borderId="42" xfId="0" applyFont="1" applyBorder="1" applyAlignment="1" applyProtection="1">
      <alignment horizontal="center"/>
    </xf>
    <xf numFmtId="1" fontId="4" fillId="0" borderId="51" xfId="0" applyNumberFormat="1" applyFont="1" applyBorder="1" applyAlignment="1" applyProtection="1">
      <alignment horizontal="center"/>
    </xf>
    <xf numFmtId="1" fontId="4" fillId="0" borderId="0" xfId="0" applyNumberFormat="1" applyFont="1" applyBorder="1" applyAlignment="1" applyProtection="1">
      <alignment horizontal="center"/>
    </xf>
    <xf numFmtId="166" fontId="4" fillId="0" borderId="51" xfId="0" applyNumberFormat="1" applyFont="1" applyBorder="1" applyAlignment="1" applyProtection="1">
      <alignment horizontal="center"/>
    </xf>
    <xf numFmtId="166" fontId="4" fillId="0" borderId="40" xfId="0" applyNumberFormat="1" applyFont="1" applyBorder="1" applyAlignment="1" applyProtection="1">
      <alignment horizontal="center"/>
    </xf>
    <xf numFmtId="166" fontId="4" fillId="0" borderId="0" xfId="0" applyNumberFormat="1" applyFont="1" applyBorder="1" applyAlignment="1" applyProtection="1">
      <alignment horizontal="center"/>
    </xf>
    <xf numFmtId="166" fontId="4" fillId="0" borderId="0" xfId="0" applyNumberFormat="1" applyFont="1" applyAlignment="1" applyProtection="1">
      <alignment horizontal="center"/>
    </xf>
    <xf numFmtId="0" fontId="19" fillId="0" borderId="0" xfId="0" applyFont="1" applyBorder="1" applyAlignment="1" applyProtection="1">
      <alignment horizontal="left"/>
    </xf>
    <xf numFmtId="10" fontId="4" fillId="0" borderId="0" xfId="0" applyNumberFormat="1" applyFont="1" applyBorder="1" applyAlignment="1" applyProtection="1">
      <alignment horizont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165" fontId="4" fillId="0" borderId="0" xfId="0" applyNumberFormat="1" applyFont="1" applyFill="1" applyAlignment="1" applyProtection="1">
      <alignment horizontal="center" vertical="center"/>
    </xf>
    <xf numFmtId="0" fontId="18" fillId="0" borderId="0" xfId="0" applyFont="1" applyAlignment="1" applyProtection="1">
      <alignment horizontal="right"/>
    </xf>
    <xf numFmtId="0" fontId="4" fillId="0" borderId="0" xfId="0" applyFont="1" applyFill="1" applyAlignment="1" applyProtection="1">
      <alignment horizontal="left" vertical="center"/>
    </xf>
    <xf numFmtId="0" fontId="4" fillId="0" borderId="0" xfId="0" applyFont="1" applyBorder="1" applyAlignment="1" applyProtection="1">
      <alignment horizontal="center" vertical="center"/>
    </xf>
    <xf numFmtId="0" fontId="5" fillId="4" borderId="44" xfId="0" applyFont="1" applyFill="1" applyBorder="1" applyAlignment="1" applyProtection="1">
      <alignment horizontal="center" vertical="center" wrapText="1"/>
    </xf>
    <xf numFmtId="0" fontId="5" fillId="7" borderId="44" xfId="0" applyFont="1" applyFill="1" applyBorder="1" applyAlignment="1" applyProtection="1">
      <alignment horizontal="center" vertical="center" wrapText="1"/>
    </xf>
    <xf numFmtId="0" fontId="5" fillId="6" borderId="44" xfId="0" applyFont="1" applyFill="1" applyBorder="1" applyAlignment="1" applyProtection="1">
      <alignment horizontal="center" vertical="center" wrapText="1"/>
    </xf>
    <xf numFmtId="0" fontId="5" fillId="5" borderId="44" xfId="0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left" vertical="center"/>
    </xf>
    <xf numFmtId="0" fontId="20" fillId="0" borderId="0" xfId="0" applyFont="1" applyFill="1" applyAlignment="1" applyProtection="1">
      <alignment horizontal="left" vertical="center"/>
    </xf>
    <xf numFmtId="1" fontId="4" fillId="0" borderId="7" xfId="0" applyNumberFormat="1" applyFont="1" applyFill="1" applyBorder="1" applyAlignment="1" applyProtection="1">
      <alignment horizontal="center" vertical="center"/>
    </xf>
    <xf numFmtId="2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Fill="1" applyProtection="1"/>
    <xf numFmtId="0" fontId="4" fillId="2" borderId="7" xfId="0" applyFont="1" applyFill="1" applyBorder="1" applyAlignment="1" applyProtection="1">
      <alignment horizontal="center" vertical="center"/>
    </xf>
    <xf numFmtId="20" fontId="4" fillId="0" borderId="0" xfId="0" applyNumberFormat="1" applyFont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vertical="center"/>
    </xf>
    <xf numFmtId="0" fontId="2" fillId="0" borderId="14" xfId="0" applyFont="1" applyFill="1" applyBorder="1" applyAlignment="1" applyProtection="1">
      <alignment vertical="center"/>
    </xf>
    <xf numFmtId="0" fontId="2" fillId="0" borderId="15" xfId="0" applyFont="1" applyFill="1" applyBorder="1" applyAlignment="1" applyProtection="1">
      <alignment vertical="center"/>
    </xf>
    <xf numFmtId="0" fontId="2" fillId="0" borderId="16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17" xfId="0" applyFont="1" applyFill="1" applyBorder="1" applyAlignment="1" applyProtection="1">
      <alignment vertical="center"/>
    </xf>
    <xf numFmtId="0" fontId="5" fillId="0" borderId="16" xfId="0" applyFont="1" applyBorder="1" applyProtection="1"/>
    <xf numFmtId="0" fontId="4" fillId="0" borderId="0" xfId="0" applyFont="1" applyBorder="1" applyAlignment="1" applyProtection="1"/>
    <xf numFmtId="0" fontId="0" fillId="0" borderId="0" xfId="0" applyBorder="1" applyProtection="1"/>
    <xf numFmtId="0" fontId="5" fillId="0" borderId="0" xfId="0" applyFont="1" applyBorder="1" applyProtection="1"/>
    <xf numFmtId="14" fontId="4" fillId="0" borderId="0" xfId="0" applyNumberFormat="1" applyFont="1" applyBorder="1" applyAlignment="1" applyProtection="1"/>
    <xf numFmtId="0" fontId="0" fillId="0" borderId="17" xfId="0" applyBorder="1" applyProtection="1"/>
    <xf numFmtId="0" fontId="5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</xf>
    <xf numFmtId="0" fontId="4" fillId="0" borderId="17" xfId="0" applyFont="1" applyBorder="1" applyProtection="1"/>
    <xf numFmtId="0" fontId="4" fillId="0" borderId="16" xfId="0" applyFont="1" applyBorder="1" applyProtection="1"/>
    <xf numFmtId="0" fontId="4" fillId="0" borderId="13" xfId="0" applyFont="1" applyBorder="1" applyProtection="1"/>
    <xf numFmtId="0" fontId="4" fillId="0" borderId="14" xfId="0" applyFont="1" applyFill="1" applyBorder="1" applyProtection="1"/>
    <xf numFmtId="0" fontId="4" fillId="0" borderId="15" xfId="0" applyFont="1" applyBorder="1" applyProtection="1"/>
    <xf numFmtId="0" fontId="4" fillId="0" borderId="0" xfId="0" applyFont="1" applyFill="1" applyBorder="1" applyProtection="1"/>
    <xf numFmtId="0" fontId="5" fillId="0" borderId="17" xfId="0" applyFont="1" applyBorder="1" applyProtection="1"/>
    <xf numFmtId="0" fontId="5" fillId="0" borderId="18" xfId="0" applyFont="1" applyBorder="1" applyProtection="1"/>
    <xf numFmtId="0" fontId="5" fillId="0" borderId="19" xfId="0" applyFont="1" applyBorder="1" applyProtection="1"/>
    <xf numFmtId="0" fontId="5" fillId="0" borderId="20" xfId="0" applyFont="1" applyBorder="1" applyProtection="1"/>
    <xf numFmtId="0" fontId="4" fillId="0" borderId="18" xfId="0" applyFont="1" applyBorder="1" applyProtection="1"/>
    <xf numFmtId="0" fontId="4" fillId="0" borderId="19" xfId="0" applyFont="1" applyBorder="1" applyProtection="1"/>
    <xf numFmtId="0" fontId="4" fillId="0" borderId="20" xfId="0" applyFont="1" applyBorder="1" applyProtection="1"/>
    <xf numFmtId="0" fontId="5" fillId="0" borderId="13" xfId="0" applyFont="1" applyBorder="1" applyProtection="1"/>
    <xf numFmtId="0" fontId="5" fillId="0" borderId="14" xfId="0" applyFont="1" applyBorder="1" applyProtection="1"/>
    <xf numFmtId="0" fontId="5" fillId="0" borderId="16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right"/>
    </xf>
    <xf numFmtId="0" fontId="0" fillId="0" borderId="20" xfId="0" applyBorder="1" applyProtection="1"/>
    <xf numFmtId="0" fontId="0" fillId="0" borderId="16" xfId="0" applyBorder="1" applyProtection="1"/>
    <xf numFmtId="0" fontId="5" fillId="3" borderId="38" xfId="0" applyFont="1" applyFill="1" applyBorder="1" applyAlignment="1" applyProtection="1">
      <alignment horizontal="left"/>
    </xf>
    <xf numFmtId="0" fontId="4" fillId="3" borderId="36" xfId="0" applyFont="1" applyFill="1" applyBorder="1" applyProtection="1"/>
    <xf numFmtId="0" fontId="0" fillId="3" borderId="36" xfId="0" applyFill="1" applyBorder="1" applyProtection="1"/>
    <xf numFmtId="0" fontId="0" fillId="3" borderId="37" xfId="0" applyFill="1" applyBorder="1" applyProtection="1"/>
    <xf numFmtId="0" fontId="5" fillId="10" borderId="42" xfId="0" applyFont="1" applyFill="1" applyBorder="1" applyAlignment="1" applyProtection="1"/>
    <xf numFmtId="0" fontId="4" fillId="10" borderId="40" xfId="0" applyFont="1" applyFill="1" applyBorder="1" applyAlignment="1" applyProtection="1"/>
    <xf numFmtId="0" fontId="4" fillId="8" borderId="0" xfId="0" applyFont="1" applyFill="1" applyAlignment="1" applyProtection="1">
      <alignment horizontal="center" vertical="center"/>
    </xf>
    <xf numFmtId="0" fontId="5" fillId="10" borderId="41" xfId="0" applyFont="1" applyFill="1" applyBorder="1" applyAlignment="1" applyProtection="1">
      <alignment horizontal="center" vertical="center"/>
    </xf>
    <xf numFmtId="0" fontId="4" fillId="10" borderId="59" xfId="0" applyFont="1" applyFill="1" applyBorder="1" applyAlignment="1" applyProtection="1">
      <alignment horizontal="center" vertical="center"/>
    </xf>
    <xf numFmtId="0" fontId="4" fillId="8" borderId="0" xfId="0" applyFont="1" applyFill="1" applyAlignment="1" applyProtection="1"/>
    <xf numFmtId="0" fontId="4" fillId="10" borderId="60" xfId="0" applyFont="1" applyFill="1" applyBorder="1" applyAlignment="1" applyProtection="1">
      <alignment horizontal="center" vertical="center"/>
    </xf>
    <xf numFmtId="0" fontId="4" fillId="10" borderId="61" xfId="0" applyFont="1" applyFill="1" applyBorder="1" applyAlignment="1" applyProtection="1">
      <alignment horizontal="center" vertical="center"/>
    </xf>
    <xf numFmtId="0" fontId="4" fillId="10" borderId="0" xfId="0" applyFont="1" applyFill="1" applyProtection="1"/>
    <xf numFmtId="0" fontId="4" fillId="10" borderId="31" xfId="0" applyFont="1" applyFill="1" applyBorder="1" applyAlignment="1" applyProtection="1">
      <alignment horizontal="center" vertical="center"/>
    </xf>
    <xf numFmtId="0" fontId="4" fillId="10" borderId="40" xfId="0" applyFont="1" applyFill="1" applyBorder="1" applyProtection="1"/>
    <xf numFmtId="0" fontId="4" fillId="0" borderId="0" xfId="0" applyFont="1" applyAlignment="1" applyProtection="1">
      <alignment horizontal="center"/>
    </xf>
    <xf numFmtId="0" fontId="4" fillId="10" borderId="50" xfId="0" applyFont="1" applyFill="1" applyBorder="1" applyAlignment="1" applyProtection="1">
      <alignment horizontal="center" vertical="center"/>
    </xf>
    <xf numFmtId="0" fontId="4" fillId="0" borderId="41" xfId="0" applyFont="1" applyBorder="1" applyProtection="1"/>
    <xf numFmtId="0" fontId="4" fillId="0" borderId="39" xfId="0" applyFont="1" applyBorder="1" applyAlignment="1" applyProtection="1">
      <alignment horizontal="center"/>
    </xf>
    <xf numFmtId="0" fontId="4" fillId="0" borderId="39" xfId="0" applyFont="1" applyBorder="1" applyAlignment="1" applyProtection="1">
      <alignment horizontal="center" wrapText="1"/>
    </xf>
    <xf numFmtId="20" fontId="4" fillId="0" borderId="0" xfId="0" applyNumberFormat="1" applyFont="1" applyProtection="1"/>
    <xf numFmtId="0" fontId="4" fillId="0" borderId="40" xfId="0" applyFont="1" applyBorder="1" applyAlignment="1" applyProtection="1">
      <alignment horizontal="center"/>
    </xf>
    <xf numFmtId="164" fontId="4" fillId="0" borderId="0" xfId="0" applyNumberFormat="1" applyFont="1" applyAlignment="1" applyProtection="1">
      <alignment horizontal="center"/>
    </xf>
    <xf numFmtId="0" fontId="4" fillId="10" borderId="41" xfId="0" applyFont="1" applyFill="1" applyBorder="1" applyAlignment="1" applyProtection="1">
      <alignment horizontal="center" vertical="center"/>
    </xf>
    <xf numFmtId="0" fontId="4" fillId="9" borderId="0" xfId="0" applyFont="1" applyFill="1" applyAlignment="1" applyProtection="1">
      <alignment horizontal="center"/>
    </xf>
    <xf numFmtId="0" fontId="4" fillId="0" borderId="40" xfId="0" applyFont="1" applyBorder="1" applyProtection="1"/>
    <xf numFmtId="0" fontId="4" fillId="0" borderId="40" xfId="0" applyFont="1" applyBorder="1" applyAlignment="1" applyProtection="1">
      <alignment horizontal="right"/>
    </xf>
    <xf numFmtId="0" fontId="4" fillId="9" borderId="40" xfId="0" applyFont="1" applyFill="1" applyBorder="1" applyAlignment="1" applyProtection="1">
      <alignment horizontal="center"/>
    </xf>
    <xf numFmtId="0" fontId="4" fillId="9" borderId="0" xfId="0" applyFont="1" applyFill="1" applyBorder="1" applyAlignment="1" applyProtection="1">
      <alignment horizontal="center"/>
    </xf>
    <xf numFmtId="0" fontId="4" fillId="0" borderId="39" xfId="0" applyFont="1" applyBorder="1" applyProtection="1"/>
    <xf numFmtId="165" fontId="4" fillId="0" borderId="39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Alignment="1" applyProtection="1">
      <alignment horizontal="center"/>
    </xf>
    <xf numFmtId="20" fontId="4" fillId="0" borderId="0" xfId="0" applyNumberFormat="1" applyFont="1" applyAlignment="1" applyProtection="1">
      <alignment horizontal="center"/>
    </xf>
    <xf numFmtId="20" fontId="4" fillId="0" borderId="0" xfId="0" applyNumberFormat="1" applyFont="1" applyAlignment="1" applyProtection="1"/>
    <xf numFmtId="0" fontId="4" fillId="4" borderId="39" xfId="0" applyFont="1" applyFill="1" applyBorder="1" applyAlignment="1" applyProtection="1">
      <alignment horizontal="center"/>
    </xf>
    <xf numFmtId="0" fontId="4" fillId="7" borderId="39" xfId="0" applyFont="1" applyFill="1" applyBorder="1" applyAlignment="1" applyProtection="1">
      <alignment horizontal="center"/>
    </xf>
    <xf numFmtId="0" fontId="4" fillId="6" borderId="39" xfId="0" applyFont="1" applyFill="1" applyBorder="1" applyAlignment="1" applyProtection="1">
      <alignment horizontal="center"/>
    </xf>
    <xf numFmtId="0" fontId="4" fillId="5" borderId="41" xfId="0" applyFont="1" applyFill="1" applyBorder="1" applyAlignment="1" applyProtection="1">
      <alignment horizontal="center"/>
    </xf>
    <xf numFmtId="0" fontId="4" fillId="4" borderId="40" xfId="0" applyFont="1" applyFill="1" applyBorder="1" applyAlignment="1" applyProtection="1">
      <alignment horizontal="center"/>
    </xf>
    <xf numFmtId="1" fontId="4" fillId="0" borderId="0" xfId="0" applyNumberFormat="1" applyFont="1" applyAlignment="1" applyProtection="1">
      <alignment horizontal="center"/>
    </xf>
    <xf numFmtId="1" fontId="4" fillId="9" borderId="0" xfId="0" applyNumberFormat="1" applyFont="1" applyFill="1" applyAlignment="1" applyProtection="1">
      <alignment horizontal="center"/>
    </xf>
    <xf numFmtId="0" fontId="4" fillId="7" borderId="40" xfId="0" applyFont="1" applyFill="1" applyBorder="1" applyAlignment="1" applyProtection="1">
      <alignment horizontal="center"/>
    </xf>
    <xf numFmtId="0" fontId="4" fillId="6" borderId="40" xfId="0" applyFont="1" applyFill="1" applyBorder="1" applyAlignment="1" applyProtection="1">
      <alignment horizontal="center"/>
    </xf>
    <xf numFmtId="1" fontId="4" fillId="0" borderId="40" xfId="0" applyNumberFormat="1" applyFont="1" applyBorder="1" applyAlignment="1" applyProtection="1">
      <alignment horizontal="center"/>
    </xf>
    <xf numFmtId="1" fontId="4" fillId="0" borderId="0" xfId="0" applyNumberFormat="1" applyFont="1" applyProtection="1"/>
    <xf numFmtId="10" fontId="4" fillId="0" borderId="0" xfId="0" applyNumberFormat="1" applyFont="1" applyAlignment="1" applyProtection="1">
      <alignment horizontal="center"/>
    </xf>
    <xf numFmtId="10" fontId="4" fillId="0" borderId="40" xfId="0" applyNumberFormat="1" applyFont="1" applyBorder="1" applyAlignment="1" applyProtection="1">
      <alignment horizontal="center"/>
    </xf>
    <xf numFmtId="10" fontId="4" fillId="0" borderId="39" xfId="0" applyNumberFormat="1" applyFont="1" applyBorder="1" applyAlignment="1" applyProtection="1">
      <alignment horizontal="center"/>
    </xf>
    <xf numFmtId="10" fontId="4" fillId="0" borderId="41" xfId="0" applyNumberFormat="1" applyFont="1" applyBorder="1" applyAlignment="1" applyProtection="1">
      <alignment horizontal="center"/>
    </xf>
    <xf numFmtId="0" fontId="11" fillId="0" borderId="0" xfId="0" applyFont="1" applyProtection="1"/>
    <xf numFmtId="0" fontId="9" fillId="0" borderId="0" xfId="0" applyFont="1" applyProtection="1"/>
    <xf numFmtId="14" fontId="4" fillId="0" borderId="0" xfId="0" applyNumberFormat="1" applyFont="1" applyFill="1" applyAlignment="1" applyProtection="1">
      <alignment vertical="center"/>
    </xf>
    <xf numFmtId="0" fontId="4" fillId="8" borderId="0" xfId="0" applyFont="1" applyFill="1" applyAlignment="1" applyProtection="1">
      <protection locked="0"/>
    </xf>
    <xf numFmtId="14" fontId="4" fillId="8" borderId="0" xfId="0" applyNumberFormat="1" applyFont="1" applyFill="1" applyAlignment="1" applyProtection="1">
      <alignment horizontal="left" vertical="center"/>
      <protection locked="0"/>
    </xf>
    <xf numFmtId="0" fontId="4" fillId="8" borderId="0" xfId="0" applyFont="1" applyFill="1" applyAlignment="1" applyProtection="1">
      <alignment horizontal="left" vertical="center"/>
      <protection locked="0"/>
    </xf>
    <xf numFmtId="3" fontId="4" fillId="8" borderId="0" xfId="0" applyNumberFormat="1" applyFont="1" applyFill="1" applyAlignment="1" applyProtection="1">
      <protection locked="0"/>
    </xf>
    <xf numFmtId="20" fontId="4" fillId="8" borderId="0" xfId="0" applyNumberFormat="1" applyFont="1" applyFill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20" fontId="4" fillId="3" borderId="0" xfId="0" applyNumberFormat="1" applyFont="1" applyFill="1" applyAlignment="1" applyProtection="1">
      <alignment horizont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7" borderId="7" xfId="0" applyFont="1" applyFill="1" applyBorder="1" applyAlignment="1" applyProtection="1">
      <alignment horizontal="center" vertical="center"/>
      <protection locked="0"/>
    </xf>
    <xf numFmtId="0" fontId="4" fillId="6" borderId="7" xfId="0" applyFont="1" applyFill="1" applyBorder="1" applyAlignment="1" applyProtection="1">
      <alignment horizontal="center" vertical="center"/>
      <protection locked="0"/>
    </xf>
    <xf numFmtId="0" fontId="4" fillId="5" borderId="7" xfId="0" applyFont="1" applyFill="1" applyBorder="1" applyAlignment="1" applyProtection="1">
      <alignment horizontal="center" vertical="center"/>
      <protection locked="0"/>
    </xf>
    <xf numFmtId="0" fontId="4" fillId="0" borderId="28" xfId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4" fillId="0" borderId="21" xfId="1" applyFont="1" applyBorder="1" applyAlignment="1" applyProtection="1">
      <alignment horizontal="center"/>
    </xf>
    <xf numFmtId="0" fontId="4" fillId="0" borderId="27" xfId="1" applyFont="1" applyBorder="1" applyAlignment="1" applyProtection="1">
      <alignment horizontal="center"/>
    </xf>
    <xf numFmtId="0" fontId="4" fillId="0" borderId="22" xfId="1" applyFont="1" applyBorder="1" applyAlignment="1" applyProtection="1">
      <alignment horizontal="center"/>
    </xf>
    <xf numFmtId="0" fontId="4" fillId="0" borderId="23" xfId="1" applyFont="1" applyBorder="1" applyAlignment="1" applyProtection="1">
      <alignment horizontal="center"/>
    </xf>
    <xf numFmtId="0" fontId="4" fillId="10" borderId="57" xfId="0" applyFont="1" applyFill="1" applyBorder="1" applyAlignment="1" applyProtection="1">
      <alignment horizontal="left" vertical="center" wrapText="1"/>
    </xf>
    <xf numFmtId="0" fontId="4" fillId="10" borderId="49" xfId="0" applyFont="1" applyFill="1" applyBorder="1" applyAlignment="1" applyProtection="1">
      <alignment horizontal="left" vertical="center" wrapText="1"/>
    </xf>
    <xf numFmtId="0" fontId="4" fillId="10" borderId="50" xfId="0" applyFont="1" applyFill="1" applyBorder="1" applyAlignment="1" applyProtection="1">
      <alignment horizontal="left" vertical="center" wrapText="1"/>
    </xf>
    <xf numFmtId="0" fontId="4" fillId="10" borderId="54" xfId="0" applyFont="1" applyFill="1" applyBorder="1" applyAlignment="1" applyProtection="1">
      <alignment horizontal="left" vertical="center" wrapText="1"/>
    </xf>
    <xf numFmtId="0" fontId="4" fillId="10" borderId="0" xfId="0" applyFont="1" applyFill="1" applyBorder="1" applyAlignment="1" applyProtection="1">
      <alignment horizontal="left" vertical="center" wrapText="1"/>
    </xf>
    <xf numFmtId="0" fontId="4" fillId="10" borderId="40" xfId="0" applyFont="1" applyFill="1" applyBorder="1" applyAlignment="1" applyProtection="1">
      <alignment horizontal="left" vertical="center" wrapText="1"/>
    </xf>
    <xf numFmtId="0" fontId="4" fillId="10" borderId="43" xfId="0" applyFont="1" applyFill="1" applyBorder="1" applyAlignment="1" applyProtection="1">
      <alignment horizontal="left" vertical="center" wrapText="1"/>
    </xf>
    <xf numFmtId="0" fontId="4" fillId="10" borderId="39" xfId="0" applyFont="1" applyFill="1" applyBorder="1" applyAlignment="1" applyProtection="1">
      <alignment horizontal="left" vertical="center" wrapText="1"/>
    </xf>
    <xf numFmtId="0" fontId="4" fillId="10" borderId="41" xfId="0" applyFont="1" applyFill="1" applyBorder="1" applyAlignment="1" applyProtection="1">
      <alignment horizontal="left" vertical="center" wrapText="1"/>
    </xf>
    <xf numFmtId="0" fontId="5" fillId="10" borderId="45" xfId="0" applyFont="1" applyFill="1" applyBorder="1" applyAlignment="1" applyProtection="1"/>
    <xf numFmtId="0" fontId="5" fillId="10" borderId="46" xfId="0" applyFont="1" applyFill="1" applyBorder="1" applyAlignment="1" applyProtection="1"/>
    <xf numFmtId="0" fontId="4" fillId="10" borderId="54" xfId="0" applyFont="1" applyFill="1" applyBorder="1" applyAlignment="1" applyProtection="1"/>
    <xf numFmtId="0" fontId="4" fillId="10" borderId="0" xfId="0" applyFont="1" applyFill="1" applyBorder="1" applyAlignment="1" applyProtection="1"/>
    <xf numFmtId="0" fontId="5" fillId="10" borderId="43" xfId="0" applyFont="1" applyFill="1" applyBorder="1" applyAlignment="1" applyProtection="1">
      <alignment horizontal="left"/>
    </xf>
    <xf numFmtId="0" fontId="5" fillId="10" borderId="39" xfId="0" applyFont="1" applyFill="1" applyBorder="1" applyAlignment="1" applyProtection="1">
      <alignment horizontal="left"/>
    </xf>
    <xf numFmtId="0" fontId="5" fillId="10" borderId="41" xfId="0" applyFont="1" applyFill="1" applyBorder="1" applyAlignment="1" applyProtection="1">
      <alignment horizontal="left"/>
    </xf>
    <xf numFmtId="0" fontId="4" fillId="10" borderId="64" xfId="0" applyFont="1" applyFill="1" applyBorder="1" applyAlignment="1" applyProtection="1">
      <alignment vertical="center" wrapText="1"/>
    </xf>
    <xf numFmtId="0" fontId="4" fillId="10" borderId="65" xfId="0" applyFont="1" applyFill="1" applyBorder="1" applyAlignment="1" applyProtection="1">
      <alignment vertical="center" wrapText="1"/>
    </xf>
    <xf numFmtId="0" fontId="4" fillId="10" borderId="66" xfId="0" applyFont="1" applyFill="1" applyBorder="1" applyAlignment="1" applyProtection="1">
      <alignment vertical="center" wrapText="1"/>
    </xf>
    <xf numFmtId="0" fontId="4" fillId="10" borderId="54" xfId="0" applyFont="1" applyFill="1" applyBorder="1" applyAlignment="1" applyProtection="1">
      <alignment vertical="center" wrapText="1"/>
    </xf>
    <xf numFmtId="0" fontId="4" fillId="10" borderId="0" xfId="0" applyFont="1" applyFill="1" applyBorder="1" applyAlignment="1" applyProtection="1">
      <alignment vertical="center" wrapText="1"/>
    </xf>
    <xf numFmtId="0" fontId="4" fillId="10" borderId="40" xfId="0" applyFont="1" applyFill="1" applyBorder="1" applyAlignment="1" applyProtection="1">
      <alignment vertical="center" wrapText="1"/>
    </xf>
    <xf numFmtId="0" fontId="4" fillId="10" borderId="57" xfId="0" applyFont="1" applyFill="1" applyBorder="1" applyAlignment="1" applyProtection="1">
      <alignment vertical="center" wrapText="1"/>
    </xf>
    <xf numFmtId="0" fontId="4" fillId="10" borderId="49" xfId="0" applyFont="1" applyFill="1" applyBorder="1" applyAlignment="1" applyProtection="1">
      <alignment vertical="center" wrapText="1"/>
    </xf>
    <xf numFmtId="0" fontId="4" fillId="10" borderId="50" xfId="0" applyFont="1" applyFill="1" applyBorder="1" applyAlignment="1" applyProtection="1">
      <alignment vertical="center" wrapText="1"/>
    </xf>
    <xf numFmtId="0" fontId="4" fillId="0" borderId="0" xfId="0" applyFont="1" applyAlignment="1" applyProtection="1">
      <alignment horizontal="center" wrapText="1"/>
    </xf>
    <xf numFmtId="0" fontId="4" fillId="8" borderId="0" xfId="0" applyFont="1" applyFill="1" applyProtection="1">
      <protection locked="0"/>
    </xf>
    <xf numFmtId="0" fontId="19" fillId="0" borderId="0" xfId="0" applyFont="1" applyAlignment="1" applyProtection="1">
      <alignment horizontal="right" vertical="center" textRotation="90" wrapText="1"/>
    </xf>
    <xf numFmtId="0" fontId="4" fillId="0" borderId="0" xfId="0" applyFont="1" applyAlignment="1" applyProtection="1">
      <alignment horizontal="center"/>
    </xf>
    <xf numFmtId="0" fontId="4" fillId="0" borderId="0" xfId="0" applyFont="1" applyBorder="1" applyAlignment="1" applyProtection="1">
      <alignment horizontal="center" wrapText="1"/>
    </xf>
    <xf numFmtId="0" fontId="4" fillId="0" borderId="39" xfId="0" applyFont="1" applyBorder="1" applyAlignment="1" applyProtection="1">
      <alignment horizontal="center"/>
    </xf>
    <xf numFmtId="0" fontId="4" fillId="10" borderId="56" xfId="0" applyFont="1" applyFill="1" applyBorder="1" applyAlignment="1" applyProtection="1">
      <alignment horizontal="center" vertical="center"/>
    </xf>
    <xf numFmtId="0" fontId="4" fillId="10" borderId="50" xfId="0" applyFont="1" applyFill="1" applyBorder="1" applyAlignment="1" applyProtection="1">
      <alignment horizontal="center" vertical="center"/>
    </xf>
    <xf numFmtId="0" fontId="4" fillId="10" borderId="62" xfId="0" applyFont="1" applyFill="1" applyBorder="1" applyAlignment="1" applyProtection="1">
      <alignment horizontal="center" vertical="center"/>
    </xf>
    <xf numFmtId="0" fontId="4" fillId="10" borderId="61" xfId="0" applyFont="1" applyFill="1" applyBorder="1" applyAlignment="1" applyProtection="1">
      <alignment horizontal="center" vertical="center"/>
    </xf>
    <xf numFmtId="0" fontId="4" fillId="0" borderId="41" xfId="0" applyFont="1" applyBorder="1" applyAlignment="1" applyProtection="1">
      <alignment horizontal="center"/>
    </xf>
    <xf numFmtId="0" fontId="4" fillId="10" borderId="63" xfId="0" applyFont="1" applyFill="1" applyBorder="1" applyAlignment="1" applyProtection="1">
      <alignment horizontal="center" vertical="center"/>
    </xf>
    <xf numFmtId="0" fontId="4" fillId="9" borderId="0" xfId="0" applyFont="1" applyFill="1" applyAlignment="1" applyProtection="1">
      <alignment horizontal="left"/>
    </xf>
    <xf numFmtId="0" fontId="4" fillId="0" borderId="0" xfId="0" applyFont="1" applyAlignment="1" applyProtection="1"/>
    <xf numFmtId="0" fontId="4" fillId="10" borderId="58" xfId="0" applyFont="1" applyFill="1" applyBorder="1" applyAlignment="1" applyProtection="1">
      <alignment vertical="center" wrapText="1"/>
    </xf>
    <xf numFmtId="0" fontId="4" fillId="10" borderId="55" xfId="0" applyFont="1" applyFill="1" applyBorder="1" applyAlignment="1" applyProtection="1">
      <alignment vertical="center" wrapText="1"/>
    </xf>
    <xf numFmtId="0" fontId="4" fillId="10" borderId="56" xfId="0" applyFont="1" applyFill="1" applyBorder="1" applyAlignment="1" applyProtection="1">
      <alignment vertical="center" wrapText="1"/>
    </xf>
    <xf numFmtId="0" fontId="4" fillId="10" borderId="43" xfId="0" applyFont="1" applyFill="1" applyBorder="1" applyProtection="1"/>
    <xf numFmtId="0" fontId="4" fillId="10" borderId="39" xfId="0" applyFont="1" applyFill="1" applyBorder="1" applyProtection="1"/>
    <xf numFmtId="0" fontId="4" fillId="10" borderId="41" xfId="0" applyFont="1" applyFill="1" applyBorder="1" applyProtection="1"/>
    <xf numFmtId="0" fontId="4" fillId="10" borderId="54" xfId="0" applyFont="1" applyFill="1" applyBorder="1" applyProtection="1"/>
    <xf numFmtId="0" fontId="4" fillId="10" borderId="0" xfId="0" applyFont="1" applyFill="1" applyBorder="1" applyProtection="1"/>
    <xf numFmtId="0" fontId="5" fillId="10" borderId="54" xfId="0" applyFont="1" applyFill="1" applyBorder="1" applyProtection="1"/>
    <xf numFmtId="0" fontId="5" fillId="10" borderId="0" xfId="0" applyFont="1" applyFill="1" applyBorder="1" applyProtection="1"/>
    <xf numFmtId="0" fontId="4" fillId="6" borderId="13" xfId="0" applyFont="1" applyFill="1" applyBorder="1" applyAlignment="1" applyProtection="1">
      <alignment horizontal="center" vertical="center" wrapText="1"/>
    </xf>
    <xf numFmtId="0" fontId="4" fillId="6" borderId="15" xfId="0" applyFont="1" applyFill="1" applyBorder="1" applyAlignment="1" applyProtection="1">
      <alignment horizontal="center" vertical="center" wrapText="1"/>
    </xf>
    <xf numFmtId="0" fontId="4" fillId="6" borderId="16" xfId="0" applyFont="1" applyFill="1" applyBorder="1" applyAlignment="1" applyProtection="1">
      <alignment horizontal="center" vertical="center" wrapText="1"/>
    </xf>
    <xf numFmtId="0" fontId="4" fillId="6" borderId="17" xfId="0" applyFont="1" applyFill="1" applyBorder="1" applyAlignment="1" applyProtection="1">
      <alignment horizontal="center" vertical="center" wrapText="1"/>
    </xf>
    <xf numFmtId="0" fontId="4" fillId="6" borderId="18" xfId="0" applyFont="1" applyFill="1" applyBorder="1" applyAlignment="1" applyProtection="1">
      <alignment horizontal="center" vertical="center" wrapText="1"/>
    </xf>
    <xf numFmtId="0" fontId="4" fillId="6" borderId="20" xfId="0" applyFont="1" applyFill="1" applyBorder="1" applyAlignment="1" applyProtection="1">
      <alignment horizontal="center" vertical="center" wrapText="1"/>
    </xf>
    <xf numFmtId="0" fontId="17" fillId="3" borderId="35" xfId="0" applyFont="1" applyFill="1" applyBorder="1" applyAlignment="1" applyProtection="1">
      <alignment horizontal="left"/>
    </xf>
    <xf numFmtId="0" fontId="17" fillId="3" borderId="36" xfId="0" applyFont="1" applyFill="1" applyBorder="1" applyAlignment="1" applyProtection="1">
      <alignment horizontal="left"/>
    </xf>
    <xf numFmtId="0" fontId="17" fillId="3" borderId="37" xfId="0" applyFont="1" applyFill="1" applyBorder="1" applyAlignment="1" applyProtection="1">
      <alignment horizontal="left"/>
    </xf>
    <xf numFmtId="0" fontId="12" fillId="3" borderId="35" xfId="0" applyFont="1" applyFill="1" applyBorder="1" applyAlignment="1" applyProtection="1">
      <alignment horizontal="center" vertical="center" wrapText="1"/>
    </xf>
    <xf numFmtId="0" fontId="12" fillId="3" borderId="36" xfId="0" applyFont="1" applyFill="1" applyBorder="1" applyAlignment="1" applyProtection="1">
      <alignment horizontal="center" vertical="center" wrapText="1"/>
    </xf>
    <xf numFmtId="0" fontId="12" fillId="3" borderId="37" xfId="0" applyFont="1" applyFill="1" applyBorder="1" applyAlignment="1" applyProtection="1">
      <alignment horizontal="center" vertical="center" wrapText="1"/>
    </xf>
    <xf numFmtId="0" fontId="13" fillId="0" borderId="35" xfId="0" applyFont="1" applyBorder="1" applyAlignment="1" applyProtection="1">
      <alignment horizontal="center"/>
    </xf>
    <xf numFmtId="0" fontId="13" fillId="0" borderId="36" xfId="0" applyFont="1" applyBorder="1" applyAlignment="1" applyProtection="1">
      <alignment horizontal="center"/>
    </xf>
    <xf numFmtId="0" fontId="13" fillId="0" borderId="37" xfId="0" applyFont="1" applyBorder="1" applyAlignment="1" applyProtection="1">
      <alignment horizontal="center"/>
    </xf>
    <xf numFmtId="0" fontId="4" fillId="5" borderId="13" xfId="0" applyFont="1" applyFill="1" applyBorder="1" applyAlignment="1" applyProtection="1">
      <alignment horizontal="center" vertical="center" wrapText="1"/>
    </xf>
    <xf numFmtId="0" fontId="4" fillId="5" borderId="15" xfId="0" applyFont="1" applyFill="1" applyBorder="1" applyAlignment="1" applyProtection="1">
      <alignment horizontal="center" vertical="center" wrapText="1"/>
    </xf>
    <xf numFmtId="0" fontId="4" fillId="5" borderId="16" xfId="0" applyFont="1" applyFill="1" applyBorder="1" applyAlignment="1" applyProtection="1">
      <alignment horizontal="center" vertical="center" wrapText="1"/>
    </xf>
    <xf numFmtId="0" fontId="4" fillId="5" borderId="17" xfId="0" applyFont="1" applyFill="1" applyBorder="1" applyAlignment="1" applyProtection="1">
      <alignment horizontal="center" vertical="center" wrapText="1"/>
    </xf>
    <xf numFmtId="0" fontId="4" fillId="5" borderId="18" xfId="0" applyFont="1" applyFill="1" applyBorder="1" applyAlignment="1" applyProtection="1">
      <alignment horizontal="center" vertical="center" wrapText="1"/>
    </xf>
    <xf numFmtId="0" fontId="4" fillId="5" borderId="20" xfId="0" applyFont="1" applyFill="1" applyBorder="1" applyAlignment="1" applyProtection="1">
      <alignment horizontal="center" vertical="center" wrapText="1"/>
    </xf>
    <xf numFmtId="0" fontId="4" fillId="0" borderId="16" xfId="0" applyFont="1" applyBorder="1" applyAlignment="1" applyProtection="1">
      <alignment horizontal="left" vertical="top" wrapText="1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17" xfId="0" applyFont="1" applyBorder="1" applyAlignment="1" applyProtection="1">
      <alignment horizontal="left" vertical="top" wrapText="1"/>
      <protection locked="0"/>
    </xf>
    <xf numFmtId="0" fontId="4" fillId="0" borderId="18" xfId="0" applyFont="1" applyBorder="1" applyAlignment="1" applyProtection="1">
      <alignment horizontal="left" vertical="top" wrapText="1"/>
      <protection locked="0"/>
    </xf>
    <xf numFmtId="0" fontId="4" fillId="0" borderId="19" xfId="0" applyFont="1" applyBorder="1" applyAlignment="1" applyProtection="1">
      <alignment horizontal="left" vertical="top" wrapText="1"/>
      <protection locked="0"/>
    </xf>
    <xf numFmtId="0" fontId="4" fillId="0" borderId="20" xfId="0" applyFont="1" applyBorder="1" applyAlignment="1" applyProtection="1">
      <alignment horizontal="left" vertical="top" wrapText="1"/>
      <protection locked="0"/>
    </xf>
    <xf numFmtId="0" fontId="16" fillId="0" borderId="35" xfId="4" applyFont="1" applyBorder="1" applyAlignment="1" applyProtection="1">
      <alignment horizontal="center"/>
    </xf>
    <xf numFmtId="0" fontId="16" fillId="0" borderId="36" xfId="4" applyFont="1" applyBorder="1" applyAlignment="1" applyProtection="1">
      <alignment horizontal="center"/>
    </xf>
    <xf numFmtId="0" fontId="16" fillId="0" borderId="37" xfId="4" applyFont="1" applyBorder="1" applyAlignment="1" applyProtection="1">
      <alignment horizontal="center"/>
    </xf>
    <xf numFmtId="0" fontId="1" fillId="0" borderId="35" xfId="0" applyFont="1" applyBorder="1" applyAlignment="1" applyProtection="1">
      <alignment horizontal="center"/>
    </xf>
    <xf numFmtId="0" fontId="1" fillId="0" borderId="36" xfId="0" applyFont="1" applyBorder="1" applyAlignment="1" applyProtection="1">
      <alignment horizontal="center"/>
    </xf>
    <xf numFmtId="0" fontId="1" fillId="0" borderId="37" xfId="0" applyFont="1" applyBorder="1" applyAlignment="1" applyProtection="1">
      <alignment horizontal="center"/>
    </xf>
    <xf numFmtId="0" fontId="4" fillId="7" borderId="13" xfId="0" applyFont="1" applyFill="1" applyBorder="1" applyAlignment="1" applyProtection="1">
      <alignment horizontal="center" vertical="center" wrapText="1"/>
    </xf>
    <xf numFmtId="0" fontId="4" fillId="7" borderId="15" xfId="0" applyFont="1" applyFill="1" applyBorder="1" applyAlignment="1" applyProtection="1">
      <alignment horizontal="center" vertical="center" wrapText="1"/>
    </xf>
    <xf numFmtId="0" fontId="4" fillId="7" borderId="16" xfId="0" applyFont="1" applyFill="1" applyBorder="1" applyAlignment="1" applyProtection="1">
      <alignment horizontal="center" vertical="center" wrapText="1"/>
    </xf>
    <xf numFmtId="0" fontId="4" fillId="7" borderId="17" xfId="0" applyFont="1" applyFill="1" applyBorder="1" applyAlignment="1" applyProtection="1">
      <alignment horizontal="center" vertical="center" wrapText="1"/>
    </xf>
    <xf numFmtId="0" fontId="4" fillId="7" borderId="18" xfId="0" applyFont="1" applyFill="1" applyBorder="1" applyAlignment="1" applyProtection="1">
      <alignment horizontal="center" vertical="center" wrapText="1"/>
    </xf>
    <xf numFmtId="0" fontId="4" fillId="7" borderId="20" xfId="0" applyFont="1" applyFill="1" applyBorder="1" applyAlignment="1" applyProtection="1">
      <alignment horizontal="center" vertical="center" wrapText="1"/>
    </xf>
    <xf numFmtId="0" fontId="4" fillId="4" borderId="13" xfId="0" applyFont="1" applyFill="1" applyBorder="1" applyAlignment="1" applyProtection="1">
      <alignment horizontal="center" vertical="center" wrapText="1"/>
    </xf>
    <xf numFmtId="0" fontId="4" fillId="4" borderId="15" xfId="0" applyFont="1" applyFill="1" applyBorder="1" applyAlignment="1" applyProtection="1">
      <alignment horizontal="center" vertical="center" wrapText="1"/>
    </xf>
    <xf numFmtId="0" fontId="4" fillId="4" borderId="16" xfId="0" applyFont="1" applyFill="1" applyBorder="1" applyAlignment="1" applyProtection="1">
      <alignment horizontal="center" vertical="center" wrapText="1"/>
    </xf>
    <xf numFmtId="0" fontId="4" fillId="4" borderId="17" xfId="0" applyFont="1" applyFill="1" applyBorder="1" applyAlignment="1" applyProtection="1">
      <alignment horizontal="center" vertical="center" wrapText="1"/>
    </xf>
    <xf numFmtId="0" fontId="4" fillId="4" borderId="18" xfId="0" applyFont="1" applyFill="1" applyBorder="1" applyAlignment="1" applyProtection="1">
      <alignment horizontal="center" vertical="center" wrapText="1"/>
    </xf>
    <xf numFmtId="0" fontId="4" fillId="4" borderId="20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12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7" borderId="3" xfId="0" applyFont="1" applyFill="1" applyBorder="1" applyAlignment="1" applyProtection="1">
      <alignment horizontal="center" vertical="center"/>
    </xf>
    <xf numFmtId="0" fontId="5" fillId="7" borderId="12" xfId="0" applyFont="1" applyFill="1" applyBorder="1" applyAlignment="1" applyProtection="1">
      <alignment horizontal="center" vertical="center"/>
    </xf>
    <xf numFmtId="0" fontId="5" fillId="7" borderId="4" xfId="0" applyFont="1" applyFill="1" applyBorder="1" applyAlignment="1" applyProtection="1">
      <alignment horizontal="center" vertical="center"/>
    </xf>
    <xf numFmtId="0" fontId="5" fillId="4" borderId="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</xf>
    <xf numFmtId="0" fontId="5" fillId="6" borderId="3" xfId="0" applyFont="1" applyFill="1" applyBorder="1" applyAlignment="1" applyProtection="1">
      <alignment horizontal="center" vertical="center"/>
    </xf>
    <xf numFmtId="0" fontId="5" fillId="6" borderId="12" xfId="0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5" borderId="3" xfId="0" applyFont="1" applyFill="1" applyBorder="1" applyAlignment="1" applyProtection="1">
      <alignment horizontal="center" vertical="center"/>
    </xf>
    <xf numFmtId="0" fontId="5" fillId="5" borderId="12" xfId="0" applyFont="1" applyFill="1" applyBorder="1" applyAlignment="1" applyProtection="1">
      <alignment horizontal="center" vertical="center"/>
    </xf>
    <xf numFmtId="0" fontId="5" fillId="5" borderId="4" xfId="0" applyFont="1" applyFill="1" applyBorder="1" applyAlignment="1" applyProtection="1">
      <alignment horizontal="center" vertical="center"/>
    </xf>
    <xf numFmtId="20" fontId="4" fillId="3" borderId="0" xfId="0" applyNumberFormat="1" applyFont="1" applyFill="1" applyAlignment="1" applyProtection="1">
      <alignment horizontal="center"/>
      <protection locked="0"/>
    </xf>
    <xf numFmtId="0" fontId="5" fillId="0" borderId="43" xfId="0" applyFont="1" applyBorder="1" applyAlignment="1" applyProtection="1">
      <alignment horizontal="center"/>
    </xf>
    <xf numFmtId="0" fontId="5" fillId="0" borderId="41" xfId="0" applyFont="1" applyBorder="1" applyAlignment="1" applyProtection="1">
      <alignment horizontal="center"/>
    </xf>
    <xf numFmtId="0" fontId="5" fillId="0" borderId="47" xfId="0" applyFont="1" applyBorder="1" applyAlignment="1" applyProtection="1">
      <alignment horizontal="center"/>
    </xf>
    <xf numFmtId="0" fontId="5" fillId="0" borderId="48" xfId="0" applyFont="1" applyBorder="1" applyAlignment="1" applyProtection="1">
      <alignment horizontal="center"/>
    </xf>
    <xf numFmtId="0" fontId="5" fillId="0" borderId="45" xfId="0" applyFont="1" applyBorder="1" applyAlignment="1" applyProtection="1">
      <alignment horizontal="center"/>
    </xf>
    <xf numFmtId="0" fontId="5" fillId="0" borderId="42" xfId="0" applyFont="1" applyBorder="1" applyAlignment="1" applyProtection="1">
      <alignment horizontal="center"/>
    </xf>
    <xf numFmtId="0" fontId="19" fillId="0" borderId="0" xfId="0" applyFont="1" applyAlignment="1" applyProtection="1">
      <alignment horizontal="center"/>
    </xf>
  </cellXfs>
  <cellStyles count="5">
    <cellStyle name="Excel Built-in Normal" xfId="2" xr:uid="{00000000-0005-0000-0000-000000000000}"/>
    <cellStyle name="Hyperlink" xfId="4" builtinId="8"/>
    <cellStyle name="Normal" xfId="0" builtinId="0"/>
    <cellStyle name="Normal 14" xfId="3" xr:uid="{00000000-0005-0000-0000-000003000000}"/>
    <cellStyle name="Normal 2" xfId="1" xr:uid="{00000000-0005-0000-0000-000004000000}"/>
  </cellStyles>
  <dxfs count="9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Data'!$AA$7:$AH$7</c:f>
              <c:strCache>
                <c:ptCount val="1"/>
                <c:pt idx="0">
                  <c:v>Arm A Approach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Data'!$Z$9:$Z$68</c:f>
              <c:numCache>
                <c:formatCode>h:mm</c:formatCode>
                <c:ptCount val="60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  <c:pt idx="48">
                  <c:v>0.79166666666666596</c:v>
                </c:pt>
                <c:pt idx="49">
                  <c:v>0.80208333333333259</c:v>
                </c:pt>
                <c:pt idx="50">
                  <c:v>0.81249999999999922</c:v>
                </c:pt>
                <c:pt idx="51">
                  <c:v>0.82291666666666585</c:v>
                </c:pt>
                <c:pt idx="52">
                  <c:v>0.83333333333333248</c:v>
                </c:pt>
                <c:pt idx="53">
                  <c:v>0.84374999999999911</c:v>
                </c:pt>
                <c:pt idx="54">
                  <c:v>0.85416666666666574</c:v>
                </c:pt>
                <c:pt idx="55">
                  <c:v>0.86458333333333237</c:v>
                </c:pt>
                <c:pt idx="56">
                  <c:v>0.874999999999999</c:v>
                </c:pt>
                <c:pt idx="57">
                  <c:v>0.88541666666666563</c:v>
                </c:pt>
                <c:pt idx="58">
                  <c:v>0.89583333333333226</c:v>
                </c:pt>
                <c:pt idx="59">
                  <c:v>0.90624999999999889</c:v>
                </c:pt>
              </c:numCache>
            </c:numRef>
          </c:xVal>
          <c:yVal>
            <c:numRef>
              <c:f>'MCC Data'!$AH$9:$AH$68</c:f>
              <c:numCache>
                <c:formatCode>General</c:formatCode>
                <c:ptCount val="60"/>
                <c:pt idx="0">
                  <c:v>276</c:v>
                </c:pt>
                <c:pt idx="1">
                  <c:v>302</c:v>
                </c:pt>
                <c:pt idx="2">
                  <c:v>352</c:v>
                </c:pt>
                <c:pt idx="3">
                  <c:v>326</c:v>
                </c:pt>
                <c:pt idx="4">
                  <c:v>294</c:v>
                </c:pt>
                <c:pt idx="5">
                  <c:v>309</c:v>
                </c:pt>
                <c:pt idx="6">
                  <c:v>318</c:v>
                </c:pt>
                <c:pt idx="7">
                  <c:v>314</c:v>
                </c:pt>
                <c:pt idx="8">
                  <c:v>307</c:v>
                </c:pt>
                <c:pt idx="9">
                  <c:v>308</c:v>
                </c:pt>
                <c:pt idx="10">
                  <c:v>277</c:v>
                </c:pt>
                <c:pt idx="11">
                  <c:v>285</c:v>
                </c:pt>
                <c:pt idx="12">
                  <c:v>232</c:v>
                </c:pt>
                <c:pt idx="13">
                  <c:v>228</c:v>
                </c:pt>
                <c:pt idx="14">
                  <c:v>216</c:v>
                </c:pt>
                <c:pt idx="15">
                  <c:v>227</c:v>
                </c:pt>
                <c:pt idx="16">
                  <c:v>229</c:v>
                </c:pt>
                <c:pt idx="17">
                  <c:v>222</c:v>
                </c:pt>
                <c:pt idx="18">
                  <c:v>185</c:v>
                </c:pt>
                <c:pt idx="19">
                  <c:v>235</c:v>
                </c:pt>
                <c:pt idx="20">
                  <c:v>208</c:v>
                </c:pt>
                <c:pt idx="21">
                  <c:v>240</c:v>
                </c:pt>
                <c:pt idx="22">
                  <c:v>256</c:v>
                </c:pt>
                <c:pt idx="23">
                  <c:v>253</c:v>
                </c:pt>
                <c:pt idx="24">
                  <c:v>235</c:v>
                </c:pt>
                <c:pt idx="25">
                  <c:v>210</c:v>
                </c:pt>
                <c:pt idx="26">
                  <c:v>225</c:v>
                </c:pt>
                <c:pt idx="27">
                  <c:v>243</c:v>
                </c:pt>
                <c:pt idx="28">
                  <c:v>207</c:v>
                </c:pt>
                <c:pt idx="29">
                  <c:v>225</c:v>
                </c:pt>
                <c:pt idx="30">
                  <c:v>203</c:v>
                </c:pt>
                <c:pt idx="31">
                  <c:v>224</c:v>
                </c:pt>
                <c:pt idx="32">
                  <c:v>240</c:v>
                </c:pt>
                <c:pt idx="33">
                  <c:v>233</c:v>
                </c:pt>
                <c:pt idx="34">
                  <c:v>267</c:v>
                </c:pt>
                <c:pt idx="35">
                  <c:v>265</c:v>
                </c:pt>
                <c:pt idx="36">
                  <c:v>268</c:v>
                </c:pt>
                <c:pt idx="37">
                  <c:v>259</c:v>
                </c:pt>
                <c:pt idx="38">
                  <c:v>261</c:v>
                </c:pt>
                <c:pt idx="39">
                  <c:v>264</c:v>
                </c:pt>
                <c:pt idx="40">
                  <c:v>276</c:v>
                </c:pt>
                <c:pt idx="41">
                  <c:v>281</c:v>
                </c:pt>
                <c:pt idx="42">
                  <c:v>233</c:v>
                </c:pt>
                <c:pt idx="43">
                  <c:v>273</c:v>
                </c:pt>
                <c:pt idx="44">
                  <c:v>299</c:v>
                </c:pt>
                <c:pt idx="45">
                  <c:v>281</c:v>
                </c:pt>
                <c:pt idx="46">
                  <c:v>283</c:v>
                </c:pt>
                <c:pt idx="47">
                  <c:v>297</c:v>
                </c:pt>
                <c:pt idx="48">
                  <c:v>267</c:v>
                </c:pt>
                <c:pt idx="49">
                  <c:v>282</c:v>
                </c:pt>
                <c:pt idx="50">
                  <c:v>253</c:v>
                </c:pt>
                <c:pt idx="51">
                  <c:v>238</c:v>
                </c:pt>
                <c:pt idx="52">
                  <c:v>241</c:v>
                </c:pt>
                <c:pt idx="53">
                  <c:v>242</c:v>
                </c:pt>
                <c:pt idx="54">
                  <c:v>211</c:v>
                </c:pt>
                <c:pt idx="55">
                  <c:v>172</c:v>
                </c:pt>
                <c:pt idx="56">
                  <c:v>170</c:v>
                </c:pt>
                <c:pt idx="57">
                  <c:v>189</c:v>
                </c:pt>
                <c:pt idx="58">
                  <c:v>186</c:v>
                </c:pt>
                <c:pt idx="59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C8-4344-BDC5-B703F5C1D997}"/>
            </c:ext>
          </c:extLst>
        </c:ser>
        <c:ser>
          <c:idx val="1"/>
          <c:order val="1"/>
          <c:tx>
            <c:strRef>
              <c:f>'MCC Data'!$AA$134:$AH$134</c:f>
              <c:strCache>
                <c:ptCount val="1"/>
                <c:pt idx="0">
                  <c:v>Arm B Approach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Data'!$Z$136:$Z$195</c:f>
              <c:numCache>
                <c:formatCode>h:mm</c:formatCode>
                <c:ptCount val="60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  <c:pt idx="48">
                  <c:v>0.79166666666666596</c:v>
                </c:pt>
                <c:pt idx="49">
                  <c:v>0.80208333333333259</c:v>
                </c:pt>
                <c:pt idx="50">
                  <c:v>0.81249999999999922</c:v>
                </c:pt>
                <c:pt idx="51">
                  <c:v>0.82291666666666585</c:v>
                </c:pt>
                <c:pt idx="52">
                  <c:v>0.83333333333333248</c:v>
                </c:pt>
                <c:pt idx="53">
                  <c:v>0.84374999999999911</c:v>
                </c:pt>
                <c:pt idx="54">
                  <c:v>0.85416666666666574</c:v>
                </c:pt>
                <c:pt idx="55">
                  <c:v>0.86458333333333237</c:v>
                </c:pt>
                <c:pt idx="56">
                  <c:v>0.874999999999999</c:v>
                </c:pt>
                <c:pt idx="57">
                  <c:v>0.88541666666666563</c:v>
                </c:pt>
                <c:pt idx="58">
                  <c:v>0.89583333333333226</c:v>
                </c:pt>
                <c:pt idx="59">
                  <c:v>0.90624999999999889</c:v>
                </c:pt>
              </c:numCache>
            </c:numRef>
          </c:xVal>
          <c:yVal>
            <c:numRef>
              <c:f>'MCC Data'!$AH$136:$AH$195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C8-4344-BDC5-B703F5C1D997}"/>
            </c:ext>
          </c:extLst>
        </c:ser>
        <c:ser>
          <c:idx val="2"/>
          <c:order val="2"/>
          <c:tx>
            <c:strRef>
              <c:f>'MCC Data'!$AA$261:$AH$261</c:f>
              <c:strCache>
                <c:ptCount val="1"/>
                <c:pt idx="0">
                  <c:v>Arm C Approach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Data'!$Z$263:$Z$322</c:f>
              <c:numCache>
                <c:formatCode>h:mm</c:formatCode>
                <c:ptCount val="60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  <c:pt idx="48">
                  <c:v>0.79166666666666596</c:v>
                </c:pt>
                <c:pt idx="49">
                  <c:v>0.80208333333333259</c:v>
                </c:pt>
                <c:pt idx="50">
                  <c:v>0.81249999999999922</c:v>
                </c:pt>
                <c:pt idx="51">
                  <c:v>0.82291666666666585</c:v>
                </c:pt>
                <c:pt idx="52">
                  <c:v>0.83333333333333248</c:v>
                </c:pt>
                <c:pt idx="53">
                  <c:v>0.84374999999999911</c:v>
                </c:pt>
                <c:pt idx="54">
                  <c:v>0.85416666666666574</c:v>
                </c:pt>
                <c:pt idx="55">
                  <c:v>0.86458333333333237</c:v>
                </c:pt>
                <c:pt idx="56">
                  <c:v>0.874999999999999</c:v>
                </c:pt>
                <c:pt idx="57">
                  <c:v>0.88541666666666563</c:v>
                </c:pt>
                <c:pt idx="58">
                  <c:v>0.89583333333333226</c:v>
                </c:pt>
                <c:pt idx="59">
                  <c:v>0.90624999999999889</c:v>
                </c:pt>
              </c:numCache>
            </c:numRef>
          </c:xVal>
          <c:yVal>
            <c:numRef>
              <c:f>'MCC Data'!$AH$263:$AH$322</c:f>
              <c:numCache>
                <c:formatCode>General</c:formatCode>
                <c:ptCount val="60"/>
                <c:pt idx="0">
                  <c:v>209</c:v>
                </c:pt>
                <c:pt idx="1">
                  <c:v>225</c:v>
                </c:pt>
                <c:pt idx="2">
                  <c:v>238</c:v>
                </c:pt>
                <c:pt idx="3">
                  <c:v>230</c:v>
                </c:pt>
                <c:pt idx="4">
                  <c:v>234</c:v>
                </c:pt>
                <c:pt idx="5">
                  <c:v>206</c:v>
                </c:pt>
                <c:pt idx="6">
                  <c:v>244</c:v>
                </c:pt>
                <c:pt idx="7">
                  <c:v>226</c:v>
                </c:pt>
                <c:pt idx="8">
                  <c:v>194</c:v>
                </c:pt>
                <c:pt idx="9">
                  <c:v>201</c:v>
                </c:pt>
                <c:pt idx="10">
                  <c:v>220</c:v>
                </c:pt>
                <c:pt idx="11">
                  <c:v>216</c:v>
                </c:pt>
                <c:pt idx="12">
                  <c:v>236</c:v>
                </c:pt>
                <c:pt idx="13">
                  <c:v>212</c:v>
                </c:pt>
                <c:pt idx="14">
                  <c:v>225</c:v>
                </c:pt>
                <c:pt idx="15">
                  <c:v>212</c:v>
                </c:pt>
                <c:pt idx="16">
                  <c:v>208</c:v>
                </c:pt>
                <c:pt idx="17">
                  <c:v>236</c:v>
                </c:pt>
                <c:pt idx="18">
                  <c:v>217</c:v>
                </c:pt>
                <c:pt idx="19">
                  <c:v>211</c:v>
                </c:pt>
                <c:pt idx="20">
                  <c:v>231</c:v>
                </c:pt>
                <c:pt idx="21">
                  <c:v>228</c:v>
                </c:pt>
                <c:pt idx="22">
                  <c:v>204</c:v>
                </c:pt>
                <c:pt idx="23">
                  <c:v>248</c:v>
                </c:pt>
                <c:pt idx="24">
                  <c:v>260</c:v>
                </c:pt>
                <c:pt idx="25">
                  <c:v>269</c:v>
                </c:pt>
                <c:pt idx="26">
                  <c:v>236</c:v>
                </c:pt>
                <c:pt idx="27">
                  <c:v>253</c:v>
                </c:pt>
                <c:pt idx="28">
                  <c:v>200</c:v>
                </c:pt>
                <c:pt idx="29">
                  <c:v>206</c:v>
                </c:pt>
                <c:pt idx="30">
                  <c:v>224</c:v>
                </c:pt>
                <c:pt idx="31">
                  <c:v>251</c:v>
                </c:pt>
                <c:pt idx="32">
                  <c:v>246</c:v>
                </c:pt>
                <c:pt idx="33">
                  <c:v>227</c:v>
                </c:pt>
                <c:pt idx="34">
                  <c:v>283</c:v>
                </c:pt>
                <c:pt idx="35">
                  <c:v>232</c:v>
                </c:pt>
                <c:pt idx="36">
                  <c:v>269</c:v>
                </c:pt>
                <c:pt idx="37">
                  <c:v>279</c:v>
                </c:pt>
                <c:pt idx="38">
                  <c:v>291</c:v>
                </c:pt>
                <c:pt idx="39">
                  <c:v>271</c:v>
                </c:pt>
                <c:pt idx="40">
                  <c:v>324</c:v>
                </c:pt>
                <c:pt idx="41">
                  <c:v>287</c:v>
                </c:pt>
                <c:pt idx="42">
                  <c:v>319</c:v>
                </c:pt>
                <c:pt idx="43">
                  <c:v>292</c:v>
                </c:pt>
                <c:pt idx="44">
                  <c:v>324</c:v>
                </c:pt>
                <c:pt idx="45">
                  <c:v>341</c:v>
                </c:pt>
                <c:pt idx="46">
                  <c:v>260</c:v>
                </c:pt>
                <c:pt idx="47">
                  <c:v>301</c:v>
                </c:pt>
                <c:pt idx="48">
                  <c:v>247</c:v>
                </c:pt>
                <c:pt idx="49">
                  <c:v>251</c:v>
                </c:pt>
                <c:pt idx="50">
                  <c:v>258</c:v>
                </c:pt>
                <c:pt idx="51">
                  <c:v>255</c:v>
                </c:pt>
                <c:pt idx="52">
                  <c:v>259</c:v>
                </c:pt>
                <c:pt idx="53">
                  <c:v>257</c:v>
                </c:pt>
                <c:pt idx="54">
                  <c:v>207</c:v>
                </c:pt>
                <c:pt idx="55">
                  <c:v>195</c:v>
                </c:pt>
                <c:pt idx="56">
                  <c:v>171</c:v>
                </c:pt>
                <c:pt idx="57">
                  <c:v>181</c:v>
                </c:pt>
                <c:pt idx="58">
                  <c:v>171</c:v>
                </c:pt>
                <c:pt idx="59">
                  <c:v>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C8-4344-BDC5-B703F5C1D997}"/>
            </c:ext>
          </c:extLst>
        </c:ser>
        <c:ser>
          <c:idx val="3"/>
          <c:order val="3"/>
          <c:tx>
            <c:strRef>
              <c:f>'MCC Data'!$AA$388:$AH$388</c:f>
              <c:strCache>
                <c:ptCount val="1"/>
                <c:pt idx="0">
                  <c:v>Arm D Approach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ln>
                <a:solidFill>
                  <a:srgbClr val="9BBB59">
                    <a:lumMod val="75000"/>
                  </a:srgbClr>
                </a:solidFill>
              </a:ln>
            </c:spPr>
          </c:marker>
          <c:xVal>
            <c:numRef>
              <c:f>'MCC Data'!$Z$390:$Z$449</c:f>
              <c:numCache>
                <c:formatCode>h:mm</c:formatCode>
                <c:ptCount val="60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  <c:pt idx="48">
                  <c:v>0.79166666666666596</c:v>
                </c:pt>
                <c:pt idx="49">
                  <c:v>0.80208333333333259</c:v>
                </c:pt>
                <c:pt idx="50">
                  <c:v>0.81249999999999922</c:v>
                </c:pt>
                <c:pt idx="51">
                  <c:v>0.82291666666666585</c:v>
                </c:pt>
                <c:pt idx="52">
                  <c:v>0.83333333333333248</c:v>
                </c:pt>
                <c:pt idx="53">
                  <c:v>0.84374999999999911</c:v>
                </c:pt>
                <c:pt idx="54">
                  <c:v>0.85416666666666574</c:v>
                </c:pt>
                <c:pt idx="55">
                  <c:v>0.86458333333333237</c:v>
                </c:pt>
                <c:pt idx="56">
                  <c:v>0.874999999999999</c:v>
                </c:pt>
                <c:pt idx="57">
                  <c:v>0.88541666666666563</c:v>
                </c:pt>
                <c:pt idx="58">
                  <c:v>0.89583333333333226</c:v>
                </c:pt>
                <c:pt idx="59">
                  <c:v>0.90624999999999889</c:v>
                </c:pt>
              </c:numCache>
            </c:numRef>
          </c:xVal>
          <c:yVal>
            <c:numRef>
              <c:f>'MCC Data'!$AH$390:$AH$449</c:f>
              <c:numCache>
                <c:formatCode>General</c:formatCode>
                <c:ptCount val="60"/>
                <c:pt idx="0">
                  <c:v>110</c:v>
                </c:pt>
                <c:pt idx="1">
                  <c:v>83</c:v>
                </c:pt>
                <c:pt idx="2">
                  <c:v>84</c:v>
                </c:pt>
                <c:pt idx="3">
                  <c:v>103</c:v>
                </c:pt>
                <c:pt idx="4">
                  <c:v>124</c:v>
                </c:pt>
                <c:pt idx="5">
                  <c:v>124</c:v>
                </c:pt>
                <c:pt idx="6">
                  <c:v>161</c:v>
                </c:pt>
                <c:pt idx="7">
                  <c:v>110</c:v>
                </c:pt>
                <c:pt idx="8">
                  <c:v>123</c:v>
                </c:pt>
                <c:pt idx="9">
                  <c:v>125</c:v>
                </c:pt>
                <c:pt idx="10">
                  <c:v>106</c:v>
                </c:pt>
                <c:pt idx="11">
                  <c:v>118</c:v>
                </c:pt>
                <c:pt idx="12">
                  <c:v>148</c:v>
                </c:pt>
                <c:pt idx="13">
                  <c:v>120</c:v>
                </c:pt>
                <c:pt idx="14">
                  <c:v>120</c:v>
                </c:pt>
                <c:pt idx="15">
                  <c:v>138</c:v>
                </c:pt>
                <c:pt idx="16">
                  <c:v>122</c:v>
                </c:pt>
                <c:pt idx="17">
                  <c:v>114</c:v>
                </c:pt>
                <c:pt idx="18">
                  <c:v>139</c:v>
                </c:pt>
                <c:pt idx="19">
                  <c:v>144</c:v>
                </c:pt>
                <c:pt idx="20">
                  <c:v>140</c:v>
                </c:pt>
                <c:pt idx="21">
                  <c:v>146</c:v>
                </c:pt>
                <c:pt idx="22">
                  <c:v>110</c:v>
                </c:pt>
                <c:pt idx="23">
                  <c:v>113</c:v>
                </c:pt>
                <c:pt idx="24">
                  <c:v>127</c:v>
                </c:pt>
                <c:pt idx="25">
                  <c:v>133</c:v>
                </c:pt>
                <c:pt idx="26">
                  <c:v>133</c:v>
                </c:pt>
                <c:pt idx="27">
                  <c:v>146</c:v>
                </c:pt>
                <c:pt idx="28">
                  <c:v>139</c:v>
                </c:pt>
                <c:pt idx="29">
                  <c:v>175</c:v>
                </c:pt>
                <c:pt idx="30">
                  <c:v>156</c:v>
                </c:pt>
                <c:pt idx="31">
                  <c:v>139</c:v>
                </c:pt>
                <c:pt idx="32">
                  <c:v>165</c:v>
                </c:pt>
                <c:pt idx="33">
                  <c:v>156</c:v>
                </c:pt>
                <c:pt idx="34">
                  <c:v>170</c:v>
                </c:pt>
                <c:pt idx="35">
                  <c:v>146</c:v>
                </c:pt>
                <c:pt idx="36">
                  <c:v>144</c:v>
                </c:pt>
                <c:pt idx="37">
                  <c:v>137</c:v>
                </c:pt>
                <c:pt idx="38">
                  <c:v>165</c:v>
                </c:pt>
                <c:pt idx="39">
                  <c:v>164</c:v>
                </c:pt>
                <c:pt idx="40">
                  <c:v>174</c:v>
                </c:pt>
                <c:pt idx="41">
                  <c:v>172</c:v>
                </c:pt>
                <c:pt idx="42">
                  <c:v>154</c:v>
                </c:pt>
                <c:pt idx="43">
                  <c:v>154</c:v>
                </c:pt>
                <c:pt idx="44">
                  <c:v>161</c:v>
                </c:pt>
                <c:pt idx="45">
                  <c:v>157</c:v>
                </c:pt>
                <c:pt idx="46">
                  <c:v>173</c:v>
                </c:pt>
                <c:pt idx="47">
                  <c:v>169</c:v>
                </c:pt>
                <c:pt idx="48">
                  <c:v>120</c:v>
                </c:pt>
                <c:pt idx="49">
                  <c:v>120</c:v>
                </c:pt>
                <c:pt idx="50">
                  <c:v>142</c:v>
                </c:pt>
                <c:pt idx="51">
                  <c:v>137</c:v>
                </c:pt>
                <c:pt idx="52">
                  <c:v>151</c:v>
                </c:pt>
                <c:pt idx="53">
                  <c:v>126</c:v>
                </c:pt>
                <c:pt idx="54">
                  <c:v>116</c:v>
                </c:pt>
                <c:pt idx="55">
                  <c:v>131</c:v>
                </c:pt>
                <c:pt idx="56">
                  <c:v>109</c:v>
                </c:pt>
                <c:pt idx="57">
                  <c:v>122</c:v>
                </c:pt>
                <c:pt idx="58">
                  <c:v>135</c:v>
                </c:pt>
                <c:pt idx="59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C8-4344-BDC5-B703F5C1D997}"/>
            </c:ext>
          </c:extLst>
        </c:ser>
        <c:ser>
          <c:idx val="7"/>
          <c:order val="4"/>
          <c:tx>
            <c:strRef>
              <c:f>'MCC Data'!$AH$516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'MCC Data'!$Z$517:$Z$576</c:f>
              <c:numCache>
                <c:formatCode>h:mm</c:formatCode>
                <c:ptCount val="60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  <c:pt idx="48">
                  <c:v>0.79166666666666596</c:v>
                </c:pt>
                <c:pt idx="49">
                  <c:v>0.80208333333333259</c:v>
                </c:pt>
                <c:pt idx="50">
                  <c:v>0.81249999999999922</c:v>
                </c:pt>
                <c:pt idx="51">
                  <c:v>0.82291666666666585</c:v>
                </c:pt>
                <c:pt idx="52">
                  <c:v>0.83333333333333248</c:v>
                </c:pt>
                <c:pt idx="53">
                  <c:v>0.84374999999999911</c:v>
                </c:pt>
                <c:pt idx="54">
                  <c:v>0.85416666666666574</c:v>
                </c:pt>
                <c:pt idx="55">
                  <c:v>0.86458333333333237</c:v>
                </c:pt>
                <c:pt idx="56">
                  <c:v>0.874999999999999</c:v>
                </c:pt>
                <c:pt idx="57">
                  <c:v>0.88541666666666563</c:v>
                </c:pt>
                <c:pt idx="58">
                  <c:v>0.89583333333333226</c:v>
                </c:pt>
                <c:pt idx="59">
                  <c:v>0.90624999999999889</c:v>
                </c:pt>
              </c:numCache>
            </c:numRef>
          </c:xVal>
          <c:yVal>
            <c:numRef>
              <c:f>'MCC Data'!$AH$517:$AH$576</c:f>
              <c:numCache>
                <c:formatCode>General</c:formatCode>
                <c:ptCount val="60"/>
                <c:pt idx="0">
                  <c:v>595</c:v>
                </c:pt>
                <c:pt idx="1">
                  <c:v>610</c:v>
                </c:pt>
                <c:pt idx="2">
                  <c:v>674</c:v>
                </c:pt>
                <c:pt idx="3">
                  <c:v>659</c:v>
                </c:pt>
                <c:pt idx="4">
                  <c:v>652</c:v>
                </c:pt>
                <c:pt idx="5">
                  <c:v>639</c:v>
                </c:pt>
                <c:pt idx="6">
                  <c:v>723</c:v>
                </c:pt>
                <c:pt idx="7">
                  <c:v>650</c:v>
                </c:pt>
                <c:pt idx="8">
                  <c:v>624</c:v>
                </c:pt>
                <c:pt idx="9">
                  <c:v>634</c:v>
                </c:pt>
                <c:pt idx="10">
                  <c:v>603</c:v>
                </c:pt>
                <c:pt idx="11">
                  <c:v>619</c:v>
                </c:pt>
                <c:pt idx="12">
                  <c:v>616</c:v>
                </c:pt>
                <c:pt idx="13">
                  <c:v>560</c:v>
                </c:pt>
                <c:pt idx="14">
                  <c:v>561</c:v>
                </c:pt>
                <c:pt idx="15">
                  <c:v>577</c:v>
                </c:pt>
                <c:pt idx="16">
                  <c:v>559</c:v>
                </c:pt>
                <c:pt idx="17">
                  <c:v>572</c:v>
                </c:pt>
                <c:pt idx="18">
                  <c:v>541</c:v>
                </c:pt>
                <c:pt idx="19">
                  <c:v>590</c:v>
                </c:pt>
                <c:pt idx="20">
                  <c:v>579</c:v>
                </c:pt>
                <c:pt idx="21">
                  <c:v>614</c:v>
                </c:pt>
                <c:pt idx="22">
                  <c:v>570</c:v>
                </c:pt>
                <c:pt idx="23">
                  <c:v>614</c:v>
                </c:pt>
                <c:pt idx="24">
                  <c:v>622</c:v>
                </c:pt>
                <c:pt idx="25">
                  <c:v>612</c:v>
                </c:pt>
                <c:pt idx="26">
                  <c:v>594</c:v>
                </c:pt>
                <c:pt idx="27">
                  <c:v>642</c:v>
                </c:pt>
                <c:pt idx="28">
                  <c:v>546</c:v>
                </c:pt>
                <c:pt idx="29">
                  <c:v>606</c:v>
                </c:pt>
                <c:pt idx="30">
                  <c:v>583</c:v>
                </c:pt>
                <c:pt idx="31">
                  <c:v>614</c:v>
                </c:pt>
                <c:pt idx="32">
                  <c:v>651</c:v>
                </c:pt>
                <c:pt idx="33">
                  <c:v>616</c:v>
                </c:pt>
                <c:pt idx="34">
                  <c:v>720</c:v>
                </c:pt>
                <c:pt idx="35">
                  <c:v>643</c:v>
                </c:pt>
                <c:pt idx="36">
                  <c:v>681</c:v>
                </c:pt>
                <c:pt idx="37">
                  <c:v>675</c:v>
                </c:pt>
                <c:pt idx="38">
                  <c:v>717</c:v>
                </c:pt>
                <c:pt idx="39">
                  <c:v>699</c:v>
                </c:pt>
                <c:pt idx="40">
                  <c:v>774</c:v>
                </c:pt>
                <c:pt idx="41">
                  <c:v>740</c:v>
                </c:pt>
                <c:pt idx="42">
                  <c:v>706</c:v>
                </c:pt>
                <c:pt idx="43">
                  <c:v>719</c:v>
                </c:pt>
                <c:pt idx="44">
                  <c:v>784</c:v>
                </c:pt>
                <c:pt idx="45">
                  <c:v>779</c:v>
                </c:pt>
                <c:pt idx="46">
                  <c:v>716</c:v>
                </c:pt>
                <c:pt idx="47">
                  <c:v>767</c:v>
                </c:pt>
                <c:pt idx="48">
                  <c:v>634</c:v>
                </c:pt>
                <c:pt idx="49">
                  <c:v>653</c:v>
                </c:pt>
                <c:pt idx="50">
                  <c:v>653</c:v>
                </c:pt>
                <c:pt idx="51">
                  <c:v>630</c:v>
                </c:pt>
                <c:pt idx="52">
                  <c:v>651</c:v>
                </c:pt>
                <c:pt idx="53">
                  <c:v>625</c:v>
                </c:pt>
                <c:pt idx="54">
                  <c:v>534</c:v>
                </c:pt>
                <c:pt idx="55">
                  <c:v>498</c:v>
                </c:pt>
                <c:pt idx="56">
                  <c:v>450</c:v>
                </c:pt>
                <c:pt idx="57">
                  <c:v>492</c:v>
                </c:pt>
                <c:pt idx="58">
                  <c:v>492</c:v>
                </c:pt>
                <c:pt idx="59">
                  <c:v>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C8-4344-BDC5-B703F5C1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34752"/>
        <c:axId val="267427680"/>
      </c:scatterChart>
      <c:valAx>
        <c:axId val="267434752"/>
        <c:scaling>
          <c:orientation val="minMax"/>
          <c:max val="0.916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67427680"/>
        <c:crosses val="autoZero"/>
        <c:crossBetween val="midCat"/>
        <c:majorUnit val="4.1666600000000012E-2"/>
        <c:minorUnit val="2.0833300000000003E-2"/>
      </c:valAx>
      <c:valAx>
        <c:axId val="26742768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4347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769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5" Type="http://schemas.openxmlformats.org/officeDocument/2006/relationships/image" Target="../media/image4.png"/><Relationship Id="rId4" Type="http://schemas.openxmlformats.org/officeDocument/2006/relationships/image" Target="cid:image003.jpg@01C90378.D537E9E0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2.jpeg"/><Relationship Id="rId5" Type="http://schemas.openxmlformats.org/officeDocument/2006/relationships/image" Target="../media/image7.jpeg"/><Relationship Id="rId4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392906</xdr:colOff>
      <xdr:row>0</xdr:row>
      <xdr:rowOff>47626</xdr:rowOff>
    </xdr:from>
    <xdr:to>
      <xdr:col>6</xdr:col>
      <xdr:colOff>611279</xdr:colOff>
      <xdr:row>4</xdr:row>
      <xdr:rowOff>56696</xdr:rowOff>
    </xdr:to>
    <xdr:pic>
      <xdr:nvPicPr>
        <xdr:cNvPr id="3" name="Picture 2" descr="ID_Logo_Final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43625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428625</xdr:colOff>
      <xdr:row>0</xdr:row>
      <xdr:rowOff>47625</xdr:rowOff>
    </xdr:from>
    <xdr:to>
      <xdr:col>10</xdr:col>
      <xdr:colOff>611279</xdr:colOff>
      <xdr:row>4</xdr:row>
      <xdr:rowOff>56695</xdr:rowOff>
    </xdr:to>
    <xdr:pic>
      <xdr:nvPicPr>
        <xdr:cNvPr id="3" name="Picture 2" descr="ID_Logo_Final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86438" y="4762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47623</xdr:rowOff>
    </xdr:from>
    <xdr:to>
      <xdr:col>27</xdr:col>
      <xdr:colOff>682716</xdr:colOff>
      <xdr:row>3</xdr:row>
      <xdr:rowOff>68599</xdr:rowOff>
    </xdr:to>
    <xdr:pic>
      <xdr:nvPicPr>
        <xdr:cNvPr id="4" name="Picture 2" descr="ID_Logo_Final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668625" y="47623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9</xdr:col>
      <xdr:colOff>1</xdr:colOff>
      <xdr:row>58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6524625"/>
          <a:ext cx="4095751" cy="3333750"/>
        </a:xfrm>
        <a:prstGeom prst="rect">
          <a:avLst/>
        </a:prstGeom>
      </xdr:spPr>
    </xdr:pic>
    <xdr:clientData/>
  </xdr:twoCellAnchor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GrpSpPr/>
      </xdr:nvGrpSpPr>
      <xdr:grpSpPr>
        <a:xfrm rot="1789295"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>
            <a:extLst>
              <a:ext uri="{FF2B5EF4-FFF2-40B4-BE49-F238E27FC236}">
                <a16:creationId xmlns:a16="http://schemas.microsoft.com/office/drawing/2014/main" id="{00000000-0008-0000-0400-000077000000}"/>
              </a:ext>
            </a:extLst>
          </xdr:cNvPr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>
            <a:extLst>
              <a:ext uri="{FF2B5EF4-FFF2-40B4-BE49-F238E27FC236}">
                <a16:creationId xmlns:a16="http://schemas.microsoft.com/office/drawing/2014/main" id="{00000000-0008-0000-0400-000079000000}"/>
              </a:ext>
            </a:extLst>
          </xdr:cNvPr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>
            <a:extLst>
              <a:ext uri="{FF2B5EF4-FFF2-40B4-BE49-F238E27FC236}">
                <a16:creationId xmlns:a16="http://schemas.microsoft.com/office/drawing/2014/main" id="{00000000-0008-0000-0400-00007A000000}"/>
              </a:ext>
            </a:extLst>
          </xdr:cNvPr>
          <xdr:cNvSpPr txBox="1"/>
        </xdr:nvSpPr>
        <xdr:spPr>
          <a:xfrm rot="19810705"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168790</xdr:colOff>
      <xdr:row>48</xdr:row>
      <xdr:rowOff>16110</xdr:rowOff>
    </xdr:from>
    <xdr:to>
      <xdr:col>6</xdr:col>
      <xdr:colOff>77861</xdr:colOff>
      <xdr:row>50</xdr:row>
      <xdr:rowOff>59533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pSpPr/>
      </xdr:nvGrpSpPr>
      <xdr:grpSpPr>
        <a:xfrm rot="12258052">
          <a:off x="2216665" y="8207610"/>
          <a:ext cx="421040" cy="376798"/>
          <a:chOff x="7451148" y="519545"/>
          <a:chExt cx="428625" cy="381000"/>
        </a:xfrm>
      </xdr:grpSpPr>
      <xdr:cxnSp macro="">
        <xdr:nvCxnSpPr>
          <xdr:cNvPr id="42" name="Straight Connector 41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15</xdr:row>
      <xdr:rowOff>154781</xdr:rowOff>
    </xdr:from>
    <xdr:to>
      <xdr:col>12</xdr:col>
      <xdr:colOff>20127</xdr:colOff>
      <xdr:row>32</xdr:row>
      <xdr:rowOff>10506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pSpPr/>
      </xdr:nvGrpSpPr>
      <xdr:grpSpPr>
        <a:xfrm>
          <a:off x="2559844" y="2845594"/>
          <a:ext cx="3091939" cy="2689412"/>
          <a:chOff x="2590143" y="2879912"/>
          <a:chExt cx="3091939" cy="2689412"/>
        </a:xfrm>
      </xdr:grpSpPr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CxnSpPr/>
        </xdr:nvCxnSpPr>
        <xdr:spPr>
          <a:xfrm>
            <a:off x="4123765" y="2879912"/>
            <a:ext cx="0" cy="2689412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CxnSpPr/>
        </xdr:nvCxnSpPr>
        <xdr:spPr>
          <a:xfrm flipV="1">
            <a:off x="2590143" y="4217725"/>
            <a:ext cx="3091939" cy="2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0</xdr:colOff>
      <xdr:row>38</xdr:row>
      <xdr:rowOff>0</xdr:rowOff>
    </xdr:from>
    <xdr:to>
      <xdr:col>16</xdr:col>
      <xdr:colOff>500063</xdr:colOff>
      <xdr:row>57</xdr:row>
      <xdr:rowOff>154781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95750" y="6524625"/>
          <a:ext cx="4083844" cy="33218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881411" y="48986"/>
          <a:ext cx="1482537" cy="6807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39</xdr:col>
      <xdr:colOff>460141</xdr:colOff>
      <xdr:row>0</xdr:row>
      <xdr:rowOff>43423</xdr:rowOff>
    </xdr:from>
    <xdr:to>
      <xdr:col>41</xdr:col>
      <xdr:colOff>620384</xdr:colOff>
      <xdr:row>3</xdr:row>
      <xdr:rowOff>28680</xdr:rowOff>
    </xdr:to>
    <xdr:pic>
      <xdr:nvPicPr>
        <xdr:cNvPr id="37" name="Picture 2" descr="ID_Logo_Final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010954" y="43423"/>
          <a:ext cx="1469930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428623</xdr:colOff>
      <xdr:row>127</xdr:row>
      <xdr:rowOff>44124</xdr:rowOff>
    </xdr:from>
    <xdr:to>
      <xdr:col>24</xdr:col>
      <xdr:colOff>611277</xdr:colOff>
      <xdr:row>130</xdr:row>
      <xdr:rowOff>41289</xdr:rowOff>
    </xdr:to>
    <xdr:pic>
      <xdr:nvPicPr>
        <xdr:cNvPr id="38" name="Picture 2" descr="ID_Logo_Final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9936" y="33405437"/>
          <a:ext cx="1468529" cy="6877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39</xdr:col>
      <xdr:colOff>460142</xdr:colOff>
      <xdr:row>127</xdr:row>
      <xdr:rowOff>44824</xdr:rowOff>
    </xdr:from>
    <xdr:to>
      <xdr:col>41</xdr:col>
      <xdr:colOff>620385</xdr:colOff>
      <xdr:row>130</xdr:row>
      <xdr:rowOff>41989</xdr:rowOff>
    </xdr:to>
    <xdr:pic>
      <xdr:nvPicPr>
        <xdr:cNvPr id="39" name="Picture 2" descr="ID_Logo_Final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010955" y="33406137"/>
          <a:ext cx="1469930" cy="6877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39</xdr:col>
      <xdr:colOff>460142</xdr:colOff>
      <xdr:row>254</xdr:row>
      <xdr:rowOff>44824</xdr:rowOff>
    </xdr:from>
    <xdr:to>
      <xdr:col>41</xdr:col>
      <xdr:colOff>620385</xdr:colOff>
      <xdr:row>257</xdr:row>
      <xdr:rowOff>41987</xdr:rowOff>
    </xdr:to>
    <xdr:pic>
      <xdr:nvPicPr>
        <xdr:cNvPr id="40" name="Picture 2" descr="ID_Logo_Final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010955" y="66767449"/>
          <a:ext cx="1469930" cy="687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39</xdr:col>
      <xdr:colOff>460142</xdr:colOff>
      <xdr:row>381</xdr:row>
      <xdr:rowOff>44824</xdr:rowOff>
    </xdr:from>
    <xdr:to>
      <xdr:col>41</xdr:col>
      <xdr:colOff>620385</xdr:colOff>
      <xdr:row>384</xdr:row>
      <xdr:rowOff>41989</xdr:rowOff>
    </xdr:to>
    <xdr:pic>
      <xdr:nvPicPr>
        <xdr:cNvPr id="41" name="Picture 2" descr="ID_Logo_Final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010955" y="100128762"/>
          <a:ext cx="1469930" cy="6877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39</xdr:col>
      <xdr:colOff>460142</xdr:colOff>
      <xdr:row>508</xdr:row>
      <xdr:rowOff>44824</xdr:rowOff>
    </xdr:from>
    <xdr:to>
      <xdr:col>41</xdr:col>
      <xdr:colOff>620385</xdr:colOff>
      <xdr:row>511</xdr:row>
      <xdr:rowOff>41987</xdr:rowOff>
    </xdr:to>
    <xdr:pic>
      <xdr:nvPicPr>
        <xdr:cNvPr id="42" name="Picture 2" descr="ID_Logo_Final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010955" y="133490074"/>
          <a:ext cx="1469930" cy="687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428623</xdr:colOff>
      <xdr:row>254</xdr:row>
      <xdr:rowOff>44124</xdr:rowOff>
    </xdr:from>
    <xdr:to>
      <xdr:col>24</xdr:col>
      <xdr:colOff>611277</xdr:colOff>
      <xdr:row>257</xdr:row>
      <xdr:rowOff>41287</xdr:rowOff>
    </xdr:to>
    <xdr:pic>
      <xdr:nvPicPr>
        <xdr:cNvPr id="45" name="Picture 2" descr="ID_Logo_Final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9936" y="66766749"/>
          <a:ext cx="1468529" cy="687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428623</xdr:colOff>
      <xdr:row>381</xdr:row>
      <xdr:rowOff>44124</xdr:rowOff>
    </xdr:from>
    <xdr:to>
      <xdr:col>24</xdr:col>
      <xdr:colOff>611277</xdr:colOff>
      <xdr:row>384</xdr:row>
      <xdr:rowOff>41289</xdr:rowOff>
    </xdr:to>
    <xdr:pic>
      <xdr:nvPicPr>
        <xdr:cNvPr id="46" name="Picture 2" descr="ID_Logo_Final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9936" y="100128062"/>
          <a:ext cx="1468529" cy="6877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428623</xdr:colOff>
      <xdr:row>508</xdr:row>
      <xdr:rowOff>44124</xdr:rowOff>
    </xdr:from>
    <xdr:to>
      <xdr:col>24</xdr:col>
      <xdr:colOff>611277</xdr:colOff>
      <xdr:row>511</xdr:row>
      <xdr:rowOff>41288</xdr:rowOff>
    </xdr:to>
    <xdr:pic>
      <xdr:nvPicPr>
        <xdr:cNvPr id="11" name="Picture 2" descr="ID_Logo_Final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9936" y="133489374"/>
          <a:ext cx="1468529" cy="6877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428623</xdr:colOff>
      <xdr:row>635</xdr:row>
      <xdr:rowOff>44124</xdr:rowOff>
    </xdr:from>
    <xdr:to>
      <xdr:col>24</xdr:col>
      <xdr:colOff>611277</xdr:colOff>
      <xdr:row>638</xdr:row>
      <xdr:rowOff>41289</xdr:rowOff>
    </xdr:to>
    <xdr:pic>
      <xdr:nvPicPr>
        <xdr:cNvPr id="14" name="Picture 2" descr="ID_Logo_Final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9936" y="166850687"/>
          <a:ext cx="1468529" cy="6877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321468</xdr:colOff>
      <xdr:row>0</xdr:row>
      <xdr:rowOff>47626</xdr:rowOff>
    </xdr:from>
    <xdr:to>
      <xdr:col>17</xdr:col>
      <xdr:colOff>575559</xdr:colOff>
      <xdr:row>3</xdr:row>
      <xdr:rowOff>68602</xdr:rowOff>
    </xdr:to>
    <xdr:pic>
      <xdr:nvPicPr>
        <xdr:cNvPr id="4" name="Picture 2" descr="ID_Logo_Final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084593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428624</xdr:colOff>
      <xdr:row>0</xdr:row>
      <xdr:rowOff>47625</xdr:rowOff>
    </xdr:from>
    <xdr:to>
      <xdr:col>18</xdr:col>
      <xdr:colOff>611278</xdr:colOff>
      <xdr:row>3</xdr:row>
      <xdr:rowOff>32882</xdr:rowOff>
    </xdr:to>
    <xdr:pic>
      <xdr:nvPicPr>
        <xdr:cNvPr id="2" name="Picture 1" descr="ID_Logo_Final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072687" y="4762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7" Type="http://schemas.openxmlformats.org/officeDocument/2006/relationships/drawing" Target="../drawings/drawing3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drawing" Target="../drawings/drawing4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hyperlink" Target="http://maps.google.co.uk/maps?hl=en&amp;safe=off&amp;q=(%22E30%22,%22E31%22&amp;cr=countryUK|countryGB&amp;um=1&amp;ie=UTF-8&amp;sa=N&amp;tab=wl" TargetMode="External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7" Type="http://schemas.openxmlformats.org/officeDocument/2006/relationships/drawing" Target="../drawings/drawing6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7" Type="http://schemas.openxmlformats.org/officeDocument/2006/relationships/drawing" Target="../drawings/drawing7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6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7" Type="http://schemas.openxmlformats.org/officeDocument/2006/relationships/drawing" Target="../drawings/drawing8.xml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Relationship Id="rId6" Type="http://schemas.openxmlformats.org/officeDocument/2006/relationships/printerSettings" Target="../printerSettings/printerSettings48.bin"/><Relationship Id="rId5" Type="http://schemas.openxmlformats.org/officeDocument/2006/relationships/printerSettings" Target="../printerSettings/printerSettings47.bin"/><Relationship Id="rId4" Type="http://schemas.openxmlformats.org/officeDocument/2006/relationships/printerSettings" Target="../printerSettings/printerSettings4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1"/>
      <c r="C1" s="1"/>
      <c r="D1" s="1"/>
      <c r="E1" s="1"/>
      <c r="F1" s="1"/>
      <c r="G1" s="1"/>
      <c r="H1" s="1"/>
    </row>
    <row r="2" spans="1:11" ht="12.75" customHeight="1" x14ac:dyDescent="0.4">
      <c r="A2" s="5"/>
      <c r="B2" s="1"/>
      <c r="C2" s="1"/>
      <c r="D2" s="1"/>
      <c r="E2" s="1"/>
      <c r="F2" s="1"/>
      <c r="G2" s="1"/>
      <c r="H2" s="1"/>
    </row>
    <row r="5" spans="1:11" s="3" customFormat="1" x14ac:dyDescent="0.2">
      <c r="I5"/>
      <c r="J5"/>
      <c r="K5"/>
    </row>
    <row r="6" spans="1:11" s="3" customFormat="1" x14ac:dyDescent="0.2">
      <c r="I6"/>
      <c r="J6"/>
      <c r="K6"/>
    </row>
    <row r="7" spans="1:11" s="3" customFormat="1" x14ac:dyDescent="0.2">
      <c r="I7"/>
      <c r="J7"/>
      <c r="K7"/>
    </row>
    <row r="8" spans="1:11" s="3" customFormat="1" x14ac:dyDescent="0.2">
      <c r="I8"/>
      <c r="J8"/>
      <c r="K8"/>
    </row>
    <row r="9" spans="1:11" s="3" customFormat="1" x14ac:dyDescent="0.2">
      <c r="A9" s="2"/>
      <c r="B9"/>
      <c r="C9" s="8"/>
      <c r="E9"/>
      <c r="F9"/>
      <c r="G9"/>
      <c r="H9"/>
      <c r="I9"/>
      <c r="J9"/>
      <c r="K9"/>
    </row>
    <row r="10" spans="1:11" s="3" customFormat="1" x14ac:dyDescent="0.2">
      <c r="A10" s="4"/>
      <c r="B10" s="4"/>
      <c r="C10" s="4"/>
      <c r="D10" s="4"/>
      <c r="E10" s="4"/>
      <c r="F10" s="4"/>
      <c r="G10" s="4"/>
      <c r="H10" s="4"/>
      <c r="I10" s="4"/>
    </row>
    <row r="29" spans="1:11" ht="30" x14ac:dyDescent="0.2">
      <c r="A29" s="248" t="s">
        <v>7</v>
      </c>
      <c r="B29" s="248"/>
      <c r="C29" s="248"/>
      <c r="D29" s="248"/>
      <c r="E29" s="248"/>
      <c r="F29" s="248"/>
      <c r="G29" s="248"/>
      <c r="H29" s="248"/>
      <c r="I29" s="248"/>
      <c r="J29" s="248"/>
      <c r="K29" s="248"/>
    </row>
    <row r="30" spans="1:11" ht="30" x14ac:dyDescent="0.2">
      <c r="A30" s="249" t="str">
        <f>'Internal Control-Check Sheet'!L6</f>
        <v>Paddington</v>
      </c>
      <c r="B30" s="249"/>
      <c r="C30" s="249"/>
      <c r="D30" s="249"/>
      <c r="E30" s="249"/>
      <c r="F30" s="249"/>
      <c r="G30" s="249"/>
      <c r="H30" s="249"/>
      <c r="I30" s="249"/>
      <c r="J30" s="249"/>
      <c r="K30" s="249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A61" s="2" t="s">
        <v>36</v>
      </c>
      <c r="C61" s="52" t="str">
        <f>'Internal Control-Check Sheet'!G3</f>
        <v>Norman Rourke Pryme Limited</v>
      </c>
    </row>
    <row r="62" spans="1:3" x14ac:dyDescent="0.2">
      <c r="A62" s="2" t="s">
        <v>15</v>
      </c>
      <c r="C62" s="52" t="str">
        <f>'Internal Control-Check Sheet'!G4</f>
        <v>ID04572</v>
      </c>
    </row>
    <row r="63" spans="1:3" x14ac:dyDescent="0.2">
      <c r="A63" s="2" t="s">
        <v>13</v>
      </c>
      <c r="C63" s="52" t="str">
        <f>'Internal Control-Check Sheet'!G5</f>
        <v>Site 1</v>
      </c>
    </row>
    <row r="64" spans="1:3" x14ac:dyDescent="0.2">
      <c r="A64" s="2" t="s">
        <v>20</v>
      </c>
      <c r="C64" s="53" t="str">
        <f>'Internal Control-Check Sheet'!L3</f>
        <v>16.05.2019</v>
      </c>
    </row>
    <row r="65" spans="1:8" x14ac:dyDescent="0.2">
      <c r="A65" s="2" t="s">
        <v>14</v>
      </c>
      <c r="C65" s="53" t="str">
        <f>'Internal Control-Check Sheet'!L4</f>
        <v>A5 Edgware Road / A4205 Praed Street / A501 Chapel Street</v>
      </c>
      <c r="D65" s="8"/>
      <c r="E65" s="8"/>
      <c r="F65" s="8"/>
      <c r="G65" s="8"/>
      <c r="H65" s="8"/>
    </row>
    <row r="66" spans="1:8" x14ac:dyDescent="0.2">
      <c r="A66" s="2" t="s">
        <v>21</v>
      </c>
      <c r="C66" s="53" t="str">
        <f>'Internal Control-Check Sheet'!L5</f>
        <v>Crossroads</v>
      </c>
      <c r="D66" s="7"/>
      <c r="E66" s="1"/>
      <c r="F66" s="1"/>
      <c r="G66" s="1"/>
      <c r="H66" s="1"/>
    </row>
    <row r="67" spans="1:8" x14ac:dyDescent="0.2">
      <c r="A67" s="2"/>
      <c r="C67" s="6"/>
      <c r="D67" s="7"/>
    </row>
    <row r="68" spans="1:8" x14ac:dyDescent="0.2">
      <c r="A68" s="2"/>
      <c r="C68" s="6"/>
      <c r="D68" s="9"/>
    </row>
    <row r="69" spans="1:8" x14ac:dyDescent="0.2">
      <c r="C69" s="6"/>
      <c r="D69" s="3"/>
    </row>
    <row r="70" spans="1:8" x14ac:dyDescent="0.2">
      <c r="D70" s="3"/>
    </row>
  </sheetData>
  <customSheetViews>
    <customSheetView guid="{DA2A421B-385D-45AE-B9D7-5ADFC25D5F8F}" scale="80" showPageBreaks="1" fitToPage="1" printArea="1" view="pageBreakPreview">
      <pageMargins left="0.70866141732283472" right="0.70866141732283472" top="0.74803149606299213" bottom="0.74803149606299213" header="0.31496062992125984" footer="0.31496062992125984"/>
      <printOptions horizontalCentered="1"/>
      <pageSetup paperSize="9" scale="81" orientation="portrait" r:id="rId1"/>
      <headerFooter>
        <oddFooter>&amp;L&amp;"Tahoma,Bold"www.intelligent-data-collection.com</oddFooter>
      </headerFooter>
    </customSheetView>
    <customSheetView guid="{EB06700F-490A-44FF-B1D0-D1723252C4AD}" scale="80" showPageBreaks="1" fitToPage="1" printArea="1" view="pageBreakPreview">
      <pageMargins left="0.70866141732283472" right="0.70866141732283472" top="0.74803149606299213" bottom="0.74803149606299213" header="0.31496062992125984" footer="0.31496062992125984"/>
      <printOptions horizontalCentered="1"/>
      <pageSetup paperSize="9" scale="81" orientation="portrait" r:id="rId2"/>
      <headerFooter>
        <oddFooter>&amp;L&amp;"Tahoma,Bold"www.intelligent-data-collection.com</oddFooter>
      </headerFooter>
    </customSheetView>
    <customSheetView guid="{2B64510E-128B-4246-BC64-B18C09B0EB0B}" scale="80" showPageBreaks="1" fitToPage="1" printArea="1" view="pageBreakPreview">
      <pageMargins left="0.70866141732283472" right="0.70866141732283472" top="0.74803149606299213" bottom="0.74803149606299213" header="0.31496062992125984" footer="0.31496062992125984"/>
      <printOptions horizontalCentered="1"/>
      <pageSetup paperSize="9" scale="81" orientation="portrait" r:id="rId3"/>
      <headerFooter>
        <oddFooter>&amp;L&amp;"Tahoma,Bold"www.intelligent-data-collection.com</oddFooter>
      </headerFooter>
    </customSheetView>
    <customSheetView guid="{17FE1D91-3681-4E3F-B8DB-79371402DAF6}" scale="80" showPageBreaks="1" fitToPage="1" printArea="1" view="pageBreakPreview">
      <pageMargins left="0.70866141732283472" right="0.70866141732283472" top="0.74803149606299213" bottom="0.74803149606299213" header="0.31496062992125984" footer="0.31496062992125984"/>
      <printOptions horizontalCentered="1"/>
      <pageSetup paperSize="9" scale="81" orientation="portrait" r:id="rId4"/>
      <headerFooter>
        <oddFooter>&amp;L&amp;"Tahoma,Bold"www.intelligent-data-collection.com</oddFooter>
      </headerFooter>
    </customSheetView>
    <customSheetView guid="{48D5C5E0-0E1E-456A-ACA6-3A47AC60C4AF}" scale="80" showPageBreaks="1" fitToPage="1" printArea="1" view="pageBreakPreview">
      <pageMargins left="0.70866141732283472" right="0.70866141732283472" top="0.74803149606299213" bottom="0.74803149606299213" header="0.31496062992125984" footer="0.31496062992125984"/>
      <printOptions horizontalCentered="1"/>
      <pageSetup paperSize="9" scale="81" orientation="portrait" r:id="rId5"/>
      <headerFooter>
        <oddFooter>&amp;L&amp;"Tahoma,Bold"www.intelligent-data-collection.com</oddFooter>
      </headerFooter>
    </customSheetView>
  </customSheetViews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6"/>
  <headerFooter>
    <oddFooter>&amp;L&amp;"Tahoma,Bold"www.intelligent-data-collection.com</oddFooter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style="55" customWidth="1"/>
    <col min="2" max="2" width="20.42578125" style="59" customWidth="1"/>
    <col min="3" max="6" width="18.7109375" style="59" customWidth="1"/>
    <col min="7" max="7" width="9.7109375" style="55" customWidth="1"/>
    <col min="8" max="16384" width="9.140625" style="55"/>
  </cols>
  <sheetData>
    <row r="1" spans="1:7" x14ac:dyDescent="0.2">
      <c r="B1" s="56"/>
      <c r="C1" s="56"/>
      <c r="D1" s="56"/>
      <c r="E1" s="56"/>
      <c r="F1" s="56"/>
      <c r="G1" s="57"/>
    </row>
    <row r="2" spans="1:7" ht="12.75" customHeight="1" x14ac:dyDescent="0.4">
      <c r="A2" s="58"/>
      <c r="B2" s="56"/>
      <c r="C2" s="56"/>
      <c r="D2" s="56"/>
      <c r="E2" s="56"/>
      <c r="F2" s="56"/>
      <c r="G2" s="57"/>
    </row>
    <row r="5" spans="1:7" s="59" customFormat="1" x14ac:dyDescent="0.2"/>
    <row r="6" spans="1:7" s="59" customFormat="1" x14ac:dyDescent="0.2"/>
    <row r="7" spans="1:7" s="59" customFormat="1" x14ac:dyDescent="0.2"/>
    <row r="8" spans="1:7" s="59" customFormat="1" x14ac:dyDescent="0.2"/>
    <row r="9" spans="1:7" s="59" customFormat="1" x14ac:dyDescent="0.2">
      <c r="A9" s="56"/>
      <c r="B9" s="60"/>
      <c r="G9" s="55"/>
    </row>
    <row r="10" spans="1:7" s="59" customFormat="1" x14ac:dyDescent="0.2">
      <c r="A10" s="61"/>
      <c r="B10" s="61"/>
      <c r="C10" s="61"/>
      <c r="D10" s="61"/>
      <c r="E10" s="61"/>
      <c r="F10" s="61"/>
      <c r="G10" s="61"/>
    </row>
    <row r="23" spans="1:7" ht="30" customHeight="1" x14ac:dyDescent="0.2">
      <c r="B23" s="249" t="s">
        <v>23</v>
      </c>
      <c r="C23" s="249"/>
      <c r="D23" s="249"/>
      <c r="E23" s="249"/>
      <c r="F23" s="249"/>
      <c r="G23" s="62"/>
    </row>
    <row r="24" spans="1:7" ht="12.75" customHeight="1" x14ac:dyDescent="0.2">
      <c r="A24" s="62"/>
      <c r="B24" s="62"/>
      <c r="C24" s="62"/>
      <c r="D24" s="62"/>
      <c r="E24" s="62"/>
      <c r="F24" s="62"/>
      <c r="G24" s="62"/>
    </row>
    <row r="30" spans="1:7" ht="18" x14ac:dyDescent="0.25">
      <c r="B30" s="63" t="s">
        <v>24</v>
      </c>
    </row>
    <row r="31" spans="1:7" ht="13.5" thickBot="1" x14ac:dyDescent="0.25"/>
    <row r="32" spans="1:7" ht="15" customHeight="1" thickTop="1" x14ac:dyDescent="0.2">
      <c r="B32" s="64" t="s">
        <v>25</v>
      </c>
      <c r="C32" s="65" t="s">
        <v>26</v>
      </c>
      <c r="D32" s="65"/>
      <c r="E32" s="65"/>
      <c r="F32" s="66"/>
    </row>
    <row r="33" spans="2:6" ht="15" customHeight="1" x14ac:dyDescent="0.2">
      <c r="B33" s="67" t="s">
        <v>1</v>
      </c>
      <c r="C33" s="68" t="s">
        <v>220</v>
      </c>
      <c r="D33" s="69"/>
      <c r="E33" s="69"/>
      <c r="F33" s="70"/>
    </row>
    <row r="34" spans="2:6" ht="15" customHeight="1" x14ac:dyDescent="0.2">
      <c r="B34" s="67" t="s">
        <v>27</v>
      </c>
      <c r="C34" s="71" t="s">
        <v>221</v>
      </c>
      <c r="D34" s="69"/>
      <c r="E34" s="69"/>
      <c r="F34" s="70"/>
    </row>
    <row r="35" spans="2:6" ht="15" customHeight="1" x14ac:dyDescent="0.2">
      <c r="B35" s="67" t="s">
        <v>28</v>
      </c>
      <c r="C35" s="71"/>
      <c r="D35" s="69"/>
      <c r="E35" s="69"/>
      <c r="F35" s="70"/>
    </row>
    <row r="36" spans="2:6" ht="15" customHeight="1" x14ac:dyDescent="0.2">
      <c r="B36" s="67" t="s">
        <v>22</v>
      </c>
      <c r="C36" s="71" t="s">
        <v>207</v>
      </c>
      <c r="D36" s="69"/>
      <c r="E36" s="69"/>
      <c r="F36" s="70"/>
    </row>
    <row r="37" spans="2:6" ht="15" customHeight="1" x14ac:dyDescent="0.2">
      <c r="B37" s="67" t="s">
        <v>28</v>
      </c>
      <c r="C37" s="71"/>
      <c r="D37" s="69"/>
      <c r="E37" s="69"/>
      <c r="F37" s="70"/>
    </row>
    <row r="38" spans="2:6" ht="15" customHeight="1" x14ac:dyDescent="0.2">
      <c r="B38" s="67" t="s">
        <v>35</v>
      </c>
      <c r="C38" s="71" t="s">
        <v>208</v>
      </c>
      <c r="D38" s="69"/>
      <c r="E38" s="69"/>
      <c r="F38" s="70"/>
    </row>
    <row r="39" spans="2:6" ht="15" customHeight="1" x14ac:dyDescent="0.2">
      <c r="B39" s="67" t="s">
        <v>28</v>
      </c>
      <c r="C39" s="71"/>
      <c r="D39" s="69"/>
      <c r="E39" s="69"/>
      <c r="F39" s="70"/>
    </row>
    <row r="40" spans="2:6" ht="15" customHeight="1" x14ac:dyDescent="0.2">
      <c r="B40" s="67"/>
      <c r="C40" s="71"/>
      <c r="D40" s="69"/>
      <c r="E40" s="69"/>
      <c r="F40" s="70"/>
    </row>
    <row r="41" spans="2:6" ht="15" customHeight="1" x14ac:dyDescent="0.2">
      <c r="B41" s="67" t="s">
        <v>29</v>
      </c>
      <c r="C41" s="71" t="str">
        <f>'Internal Control-Check Sheet'!G4</f>
        <v>ID04572</v>
      </c>
      <c r="D41" s="69"/>
      <c r="E41" s="69"/>
      <c r="F41" s="70"/>
    </row>
    <row r="42" spans="2:6" s="76" customFormat="1" ht="39" thickBot="1" x14ac:dyDescent="0.25">
      <c r="B42" s="72" t="s">
        <v>30</v>
      </c>
      <c r="C42" s="73" t="s">
        <v>217</v>
      </c>
      <c r="D42" s="74"/>
      <c r="E42" s="74"/>
      <c r="F42" s="75"/>
    </row>
    <row r="43" spans="2:6" ht="13.5" thickTop="1" x14ac:dyDescent="0.2"/>
    <row r="45" spans="2:6" ht="18" x14ac:dyDescent="0.25">
      <c r="B45" s="63" t="s">
        <v>31</v>
      </c>
    </row>
    <row r="46" spans="2:6" ht="13.5" thickBot="1" x14ac:dyDescent="0.25"/>
    <row r="47" spans="2:6" ht="13.5" thickTop="1" x14ac:dyDescent="0.2">
      <c r="B47" s="250" t="s">
        <v>32</v>
      </c>
      <c r="C47" s="252" t="s">
        <v>1</v>
      </c>
      <c r="D47" s="252"/>
      <c r="E47" s="252"/>
      <c r="F47" s="253"/>
    </row>
    <row r="48" spans="2:6" ht="13.5" thickBot="1" x14ac:dyDescent="0.25">
      <c r="B48" s="251"/>
      <c r="C48" s="247" t="s">
        <v>225</v>
      </c>
      <c r="D48" s="77"/>
      <c r="E48" s="77"/>
      <c r="F48" s="78"/>
    </row>
    <row r="49" spans="2:6" ht="13.5" thickTop="1" x14ac:dyDescent="0.2">
      <c r="B49" s="79"/>
      <c r="C49" s="80"/>
      <c r="D49" s="80"/>
      <c r="E49" s="80"/>
      <c r="F49" s="81"/>
    </row>
    <row r="50" spans="2:6" x14ac:dyDescent="0.2">
      <c r="B50" s="82" t="s">
        <v>211</v>
      </c>
      <c r="C50" s="69" t="s">
        <v>176</v>
      </c>
      <c r="D50" s="83"/>
      <c r="E50" s="84"/>
      <c r="F50" s="85"/>
    </row>
    <row r="51" spans="2:6" x14ac:dyDescent="0.2">
      <c r="B51" s="86"/>
      <c r="C51" s="87"/>
      <c r="D51" s="87"/>
      <c r="E51" s="87"/>
      <c r="F51" s="88"/>
    </row>
    <row r="52" spans="2:6" x14ac:dyDescent="0.2">
      <c r="B52" s="86"/>
      <c r="C52" s="87"/>
      <c r="D52" s="87"/>
      <c r="E52" s="87"/>
      <c r="F52" s="88"/>
    </row>
    <row r="53" spans="2:6" x14ac:dyDescent="0.2">
      <c r="B53" s="86"/>
      <c r="C53" s="87"/>
      <c r="D53" s="87"/>
      <c r="E53" s="87"/>
      <c r="F53" s="88"/>
    </row>
    <row r="54" spans="2:6" x14ac:dyDescent="0.2">
      <c r="B54" s="86"/>
      <c r="C54" s="87"/>
      <c r="D54" s="87"/>
      <c r="E54" s="87"/>
      <c r="F54" s="88"/>
    </row>
    <row r="55" spans="2:6" x14ac:dyDescent="0.2">
      <c r="B55" s="86"/>
      <c r="C55" s="87"/>
      <c r="D55" s="87"/>
      <c r="E55" s="87"/>
      <c r="F55" s="88"/>
    </row>
    <row r="56" spans="2:6" x14ac:dyDescent="0.2">
      <c r="B56" s="86"/>
      <c r="C56" s="87"/>
      <c r="D56" s="87"/>
      <c r="E56" s="87"/>
      <c r="F56" s="88"/>
    </row>
    <row r="57" spans="2:6" x14ac:dyDescent="0.2">
      <c r="B57" s="86"/>
      <c r="C57" s="87"/>
      <c r="D57" s="87"/>
      <c r="E57" s="87"/>
      <c r="F57" s="88"/>
    </row>
    <row r="58" spans="2:6" x14ac:dyDescent="0.2">
      <c r="B58" s="86"/>
      <c r="C58" s="87"/>
      <c r="D58" s="87"/>
      <c r="E58" s="87"/>
      <c r="F58" s="88"/>
    </row>
    <row r="59" spans="2:6" x14ac:dyDescent="0.2">
      <c r="B59" s="86"/>
      <c r="C59" s="87"/>
      <c r="D59" s="87"/>
      <c r="E59" s="87"/>
      <c r="F59" s="88"/>
    </row>
    <row r="60" spans="2:6" x14ac:dyDescent="0.2">
      <c r="B60" s="86"/>
      <c r="C60" s="87"/>
      <c r="D60" s="87"/>
      <c r="E60" s="87"/>
      <c r="F60" s="88"/>
    </row>
    <row r="61" spans="2:6" x14ac:dyDescent="0.2">
      <c r="B61" s="86"/>
      <c r="C61" s="87"/>
      <c r="D61" s="87"/>
      <c r="E61" s="87"/>
      <c r="F61" s="88"/>
    </row>
    <row r="62" spans="2:6" x14ac:dyDescent="0.2">
      <c r="B62" s="86"/>
      <c r="C62" s="87"/>
      <c r="D62" s="87"/>
      <c r="E62" s="87"/>
      <c r="F62" s="88"/>
    </row>
    <row r="63" spans="2:6" ht="13.5" thickBot="1" x14ac:dyDescent="0.25">
      <c r="B63" s="89"/>
      <c r="C63" s="90"/>
      <c r="D63" s="90"/>
      <c r="E63" s="90"/>
      <c r="F63" s="91"/>
    </row>
    <row r="64" spans="2:6" ht="13.5" thickTop="1" x14ac:dyDescent="0.2"/>
    <row r="65" spans="1:7" x14ac:dyDescent="0.2">
      <c r="A65" s="56"/>
      <c r="B65" s="60"/>
      <c r="C65" s="60"/>
      <c r="D65" s="60"/>
      <c r="E65" s="60"/>
      <c r="F65" s="60"/>
      <c r="G65" s="60"/>
    </row>
    <row r="66" spans="1:7" x14ac:dyDescent="0.2">
      <c r="A66" s="56"/>
      <c r="B66" s="92"/>
      <c r="C66" s="92"/>
      <c r="D66" s="56"/>
      <c r="E66" s="56"/>
      <c r="F66" s="56"/>
      <c r="G66" s="57"/>
    </row>
    <row r="67" spans="1:7" x14ac:dyDescent="0.2">
      <c r="A67" s="56"/>
      <c r="B67" s="92"/>
      <c r="C67" s="92"/>
    </row>
    <row r="68" spans="1:7" x14ac:dyDescent="0.2">
      <c r="A68" s="56"/>
      <c r="B68" s="93"/>
      <c r="C68" s="93"/>
    </row>
    <row r="69" spans="1:7" x14ac:dyDescent="0.2">
      <c r="A69" s="56"/>
      <c r="B69" s="60"/>
    </row>
    <row r="70" spans="1:7" x14ac:dyDescent="0.2">
      <c r="A70" s="56"/>
      <c r="B70" s="60"/>
    </row>
  </sheetData>
  <customSheetViews>
    <customSheetView guid="{DA2A421B-385D-45AE-B9D7-5ADFC25D5F8F}" scale="80" showPageBreaks="1" fitToPage="1" printArea="1" view="pageBreakPreview">
      <pageMargins left="0.70866141732283472" right="0.70866141732283472" top="0.74803149606299213" bottom="0.74803149606299213" header="0.31496062992125984" footer="0.31496062992125984"/>
      <printOptions horizontalCentered="1"/>
      <pageSetup paperSize="9" scale="77" orientation="portrait" r:id="rId1"/>
      <headerFooter>
        <oddFooter>&amp;L&amp;"Tahoma,Bold"www.intelligent-data-collection.com</oddFooter>
      </headerFooter>
    </customSheetView>
    <customSheetView guid="{EB06700F-490A-44FF-B1D0-D1723252C4AD}" scale="80" showPageBreaks="1" fitToPage="1" printArea="1" view="pageBreakPreview">
      <pageMargins left="0.70866141732283472" right="0.70866141732283472" top="0.74803149606299213" bottom="0.74803149606299213" header="0.31496062992125984" footer="0.31496062992125984"/>
      <printOptions horizontalCentered="1"/>
      <pageSetup paperSize="9" scale="77" orientation="portrait" r:id="rId2"/>
      <headerFooter>
        <oddFooter>&amp;L&amp;"Tahoma,Bold"www.intelligent-data-collection.com</oddFooter>
      </headerFooter>
    </customSheetView>
    <customSheetView guid="{2B64510E-128B-4246-BC64-B18C09B0EB0B}" scale="80" showPageBreaks="1" fitToPage="1" printArea="1" view="pageBreakPreview">
      <pageMargins left="0.70866141732283472" right="0.70866141732283472" top="0.74803149606299213" bottom="0.74803149606299213" header="0.31496062992125984" footer="0.31496062992125984"/>
      <printOptions horizontalCentered="1"/>
      <pageSetup paperSize="9" scale="77" orientation="portrait" r:id="rId3"/>
      <headerFooter>
        <oddFooter>&amp;L&amp;"Tahoma,Bold"www.intelligent-data-collection.com</oddFooter>
      </headerFooter>
    </customSheetView>
    <customSheetView guid="{17FE1D91-3681-4E3F-B8DB-79371402DAF6}" scale="80" showPageBreaks="1" fitToPage="1" printArea="1" view="pageBreakPreview">
      <pageMargins left="0.70866141732283472" right="0.70866141732283472" top="0.74803149606299213" bottom="0.74803149606299213" header="0.31496062992125984" footer="0.31496062992125984"/>
      <printOptions horizontalCentered="1"/>
      <pageSetup paperSize="9" scale="77" orientation="portrait" r:id="rId4"/>
      <headerFooter>
        <oddFooter>&amp;L&amp;"Tahoma,Bold"www.intelligent-data-collection.com</oddFooter>
      </headerFooter>
    </customSheetView>
    <customSheetView guid="{48D5C5E0-0E1E-456A-ACA6-3A47AC60C4AF}" scale="80" showPageBreaks="1" fitToPage="1" printArea="1" view="pageBreakPreview">
      <pageMargins left="0.70866141732283472" right="0.70866141732283472" top="0.74803149606299213" bottom="0.74803149606299213" header="0.31496062992125984" footer="0.31496062992125984"/>
      <printOptions horizontalCentered="1"/>
      <pageSetup paperSize="9" scale="77" orientation="portrait" r:id="rId5"/>
      <headerFooter>
        <oddFooter>&amp;L&amp;"Tahoma,Bold"www.intelligent-data-collection.com</oddFooter>
      </headerFooter>
    </customSheetView>
  </customSheetViews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6"/>
  <headerFooter>
    <oddFooter>&amp;L&amp;"Tahoma,Bold"www.intelligent-data-collection.com</oddFooter>
  </headerFooter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style="55" customWidth="1"/>
    <col min="3" max="3" width="12.85546875" style="55" customWidth="1"/>
    <col min="4" max="11" width="9.7109375" style="55" customWidth="1"/>
    <col min="12" max="16384" width="9.140625" style="55"/>
  </cols>
  <sheetData>
    <row r="1" spans="1:11" x14ac:dyDescent="0.2">
      <c r="B1" s="57"/>
      <c r="C1" s="57"/>
      <c r="D1" s="57"/>
      <c r="E1" s="57"/>
      <c r="F1" s="57"/>
      <c r="G1" s="57"/>
      <c r="H1" s="57"/>
    </row>
    <row r="2" spans="1:11" ht="12.75" customHeight="1" x14ac:dyDescent="0.4">
      <c r="A2" s="58"/>
      <c r="B2" s="57"/>
      <c r="C2" s="57"/>
      <c r="D2" s="57"/>
      <c r="E2" s="57"/>
      <c r="F2" s="57"/>
      <c r="G2" s="57"/>
      <c r="H2" s="57"/>
    </row>
    <row r="5" spans="1:11" s="59" customFormat="1" x14ac:dyDescent="0.2">
      <c r="I5" s="55"/>
      <c r="J5" s="55"/>
      <c r="K5" s="55"/>
    </row>
    <row r="6" spans="1:11" s="59" customFormat="1" x14ac:dyDescent="0.2">
      <c r="I6" s="55"/>
      <c r="J6" s="55"/>
      <c r="K6" s="55"/>
    </row>
    <row r="7" spans="1:11" s="59" customFormat="1" x14ac:dyDescent="0.2">
      <c r="I7" s="55"/>
      <c r="J7" s="55"/>
      <c r="K7" s="55"/>
    </row>
    <row r="8" spans="1:11" s="59" customFormat="1" x14ac:dyDescent="0.2">
      <c r="I8" s="55"/>
      <c r="J8" s="55"/>
      <c r="K8" s="55"/>
    </row>
    <row r="9" spans="1:11" s="59" customFormat="1" x14ac:dyDescent="0.2">
      <c r="A9" s="56"/>
      <c r="B9" s="55"/>
      <c r="C9" s="60"/>
      <c r="E9" s="55"/>
      <c r="F9" s="55"/>
      <c r="G9" s="55"/>
      <c r="H9" s="55"/>
      <c r="I9" s="55"/>
      <c r="J9" s="55"/>
      <c r="K9" s="55"/>
    </row>
    <row r="10" spans="1:11" s="59" customFormat="1" x14ac:dyDescent="0.2">
      <c r="A10" s="61"/>
      <c r="B10" s="61"/>
      <c r="C10" s="61"/>
      <c r="D10" s="61"/>
      <c r="E10" s="61"/>
      <c r="F10" s="61"/>
      <c r="G10" s="61"/>
      <c r="H10" s="61"/>
      <c r="I10" s="61"/>
    </row>
    <row r="29" spans="1:11" ht="22.5" customHeight="1" x14ac:dyDescent="0.2">
      <c r="A29" s="249" t="s">
        <v>33</v>
      </c>
      <c r="B29" s="249"/>
      <c r="C29" s="249"/>
      <c r="D29" s="249"/>
      <c r="E29" s="249"/>
      <c r="F29" s="249"/>
      <c r="G29" s="249"/>
      <c r="H29" s="249"/>
      <c r="I29" s="249"/>
      <c r="J29" s="249"/>
      <c r="K29" s="249"/>
    </row>
    <row r="30" spans="1:11" ht="22.5" customHeight="1" x14ac:dyDescent="0.2">
      <c r="A30" s="249"/>
      <c r="B30" s="249"/>
      <c r="C30" s="249"/>
      <c r="D30" s="249"/>
      <c r="E30" s="249"/>
      <c r="F30" s="249"/>
      <c r="G30" s="249"/>
      <c r="H30" s="249"/>
      <c r="I30" s="249"/>
      <c r="J30" s="249"/>
      <c r="K30" s="249"/>
    </row>
    <row r="33" spans="3:3" ht="15" x14ac:dyDescent="0.2">
      <c r="C33" s="233" t="s">
        <v>40</v>
      </c>
    </row>
    <row r="34" spans="3:3" ht="15" x14ac:dyDescent="0.2">
      <c r="C34" s="233" t="s">
        <v>107</v>
      </c>
    </row>
    <row r="35" spans="3:3" ht="15" x14ac:dyDescent="0.2">
      <c r="C35" s="233" t="s">
        <v>108</v>
      </c>
    </row>
    <row r="36" spans="3:3" ht="15" x14ac:dyDescent="0.2">
      <c r="C36" s="233" t="s">
        <v>109</v>
      </c>
    </row>
    <row r="37" spans="3:3" ht="12.75" customHeight="1" x14ac:dyDescent="0.2">
      <c r="C37" s="233"/>
    </row>
    <row r="38" spans="3:3" ht="12.75" customHeight="1" x14ac:dyDescent="0.2">
      <c r="C38" s="233"/>
    </row>
    <row r="39" spans="3:3" ht="12.75" customHeight="1" x14ac:dyDescent="0.2">
      <c r="C39" s="233"/>
    </row>
    <row r="40" spans="3:3" ht="12.75" customHeight="1" x14ac:dyDescent="0.2">
      <c r="C40" s="234"/>
    </row>
    <row r="41" spans="3:3" ht="12.75" customHeight="1" x14ac:dyDescent="0.2">
      <c r="C41" s="234"/>
    </row>
    <row r="42" spans="3:3" ht="12.75" customHeight="1" x14ac:dyDescent="0.2">
      <c r="C42" s="234"/>
    </row>
    <row r="43" spans="3:3" ht="12.75" customHeight="1" x14ac:dyDescent="0.2">
      <c r="C43" s="234"/>
    </row>
    <row r="44" spans="3:3" ht="12.75" customHeight="1" x14ac:dyDescent="0.2">
      <c r="C44" s="234"/>
    </row>
    <row r="45" spans="3:3" ht="12.75" customHeight="1" x14ac:dyDescent="0.2">
      <c r="C45" s="234"/>
    </row>
    <row r="46" spans="3:3" ht="12.75" customHeight="1" x14ac:dyDescent="0.2">
      <c r="C46" s="234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56"/>
      <c r="C69" s="60"/>
      <c r="D69" s="59"/>
    </row>
    <row r="70" spans="1:4" ht="12.75" customHeight="1" x14ac:dyDescent="0.2">
      <c r="A70" s="56"/>
      <c r="C70" s="60"/>
      <c r="D70" s="59"/>
    </row>
  </sheetData>
  <customSheetViews>
    <customSheetView guid="{DA2A421B-385D-45AE-B9D7-5ADFC25D5F8F}" scale="80" showPageBreaks="1" fitToPage="1" printArea="1" view="pageBreakPreview">
      <pageMargins left="0.70866141732283472" right="0.70866141732283472" top="0.74803149606299213" bottom="0.74803149606299213" header="0.31496062992125984" footer="0.31496062992125984"/>
      <printOptions horizontalCentered="1"/>
      <pageSetup paperSize="9" scale="81" orientation="portrait" r:id="rId1"/>
      <headerFooter>
        <oddFooter>&amp;L&amp;"Tahoma,Bold"www.intelligent-data-collection.com</oddFooter>
      </headerFooter>
    </customSheetView>
    <customSheetView guid="{EB06700F-490A-44FF-B1D0-D1723252C4AD}" scale="80" showPageBreaks="1" fitToPage="1" printArea="1" view="pageBreakPreview">
      <pageMargins left="0.70866141732283472" right="0.70866141732283472" top="0.74803149606299213" bottom="0.74803149606299213" header="0.31496062992125984" footer="0.31496062992125984"/>
      <printOptions horizontalCentered="1"/>
      <pageSetup paperSize="9" scale="81" orientation="portrait" r:id="rId2"/>
      <headerFooter>
        <oddFooter>&amp;L&amp;"Tahoma,Bold"www.intelligent-data-collection.com</oddFooter>
      </headerFooter>
    </customSheetView>
    <customSheetView guid="{2B64510E-128B-4246-BC64-B18C09B0EB0B}" scale="80" showPageBreaks="1" fitToPage="1" printArea="1" view="pageBreakPreview">
      <pageMargins left="0.70866141732283472" right="0.70866141732283472" top="0.74803149606299213" bottom="0.74803149606299213" header="0.31496062992125984" footer="0.31496062992125984"/>
      <printOptions horizontalCentered="1"/>
      <pageSetup paperSize="9" scale="81" orientation="portrait" r:id="rId3"/>
      <headerFooter>
        <oddFooter>&amp;L&amp;"Tahoma,Bold"www.intelligent-data-collection.com</oddFooter>
      </headerFooter>
    </customSheetView>
    <customSheetView guid="{17FE1D91-3681-4E3F-B8DB-79371402DAF6}" scale="80" showPageBreaks="1" fitToPage="1" printArea="1" view="pageBreakPreview">
      <pageMargins left="0.70866141732283472" right="0.70866141732283472" top="0.74803149606299213" bottom="0.74803149606299213" header="0.31496062992125984" footer="0.31496062992125984"/>
      <printOptions horizontalCentered="1"/>
      <pageSetup paperSize="9" scale="81" orientation="portrait" r:id="rId4"/>
      <headerFooter>
        <oddFooter>&amp;L&amp;"Tahoma,Bold"www.intelligent-data-collection.com</oddFooter>
      </headerFooter>
    </customSheetView>
    <customSheetView guid="{48D5C5E0-0E1E-456A-ACA6-3A47AC60C4AF}" scale="80" showPageBreaks="1" fitToPage="1" printArea="1" view="pageBreakPreview">
      <pageMargins left="0.70866141732283472" right="0.70866141732283472" top="0.74803149606299213" bottom="0.74803149606299213" header="0.31496062992125984" footer="0.31496062992125984"/>
      <printOptions horizontalCentered="1"/>
      <pageSetup paperSize="9" scale="81" orientation="portrait" r:id="rId5"/>
      <headerFooter>
        <oddFooter>&amp;L&amp;"Tahoma,Bold"www.intelligent-data-collection.com</oddFooter>
      </headerFooter>
    </customSheetView>
  </customSheetViews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6"/>
  <headerFooter>
    <oddFooter>&amp;L&amp;"Tahoma,Bold"www.intelligent-data-collection.com</oddFooter>
  </headerFooter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AC194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59" hidden="1" customWidth="1"/>
    <col min="2" max="2" width="11.5703125" style="59" hidden="1" customWidth="1"/>
    <col min="3" max="3" width="18.7109375" style="59" hidden="1" customWidth="1"/>
    <col min="4" max="4" width="14.28515625" style="59" hidden="1" customWidth="1"/>
    <col min="5" max="5" width="11" style="59" customWidth="1"/>
    <col min="6" max="28" width="10.7109375" style="59" customWidth="1"/>
    <col min="29" max="16384" width="9.140625" style="59"/>
  </cols>
  <sheetData>
    <row r="1" spans="5:29" ht="25.5" x14ac:dyDescent="0.2">
      <c r="E1" s="10" t="s">
        <v>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5:29" ht="13.5" customHeight="1" x14ac:dyDescent="0.2"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263" t="s">
        <v>163</v>
      </c>
      <c r="T2" s="264"/>
      <c r="U2" s="264"/>
      <c r="V2" s="264"/>
      <c r="W2" s="264"/>
      <c r="X2" s="264"/>
      <c r="Y2" s="188"/>
      <c r="Z2" s="13"/>
      <c r="AA2" s="13"/>
      <c r="AB2" s="13"/>
      <c r="AC2" s="13"/>
    </row>
    <row r="3" spans="5:29" ht="13.5" customHeight="1" x14ac:dyDescent="0.2">
      <c r="E3" s="96" t="s">
        <v>36</v>
      </c>
      <c r="F3" s="13"/>
      <c r="G3" s="238" t="s">
        <v>212</v>
      </c>
      <c r="H3" s="51"/>
      <c r="I3" s="13"/>
      <c r="J3" s="96" t="s">
        <v>20</v>
      </c>
      <c r="K3" s="13"/>
      <c r="L3" s="237" t="s">
        <v>213</v>
      </c>
      <c r="M3" s="51"/>
      <c r="N3" s="16"/>
      <c r="O3" s="13"/>
      <c r="P3" s="13"/>
      <c r="Q3" s="13"/>
      <c r="R3" s="13"/>
      <c r="S3" s="265"/>
      <c r="T3" s="266"/>
      <c r="U3" s="266"/>
      <c r="V3" s="266"/>
      <c r="W3" s="266"/>
      <c r="X3" s="266"/>
      <c r="Y3" s="189"/>
      <c r="Z3" s="16"/>
      <c r="AA3" s="13"/>
      <c r="AB3" s="13"/>
      <c r="AC3" s="13"/>
    </row>
    <row r="4" spans="5:29" ht="13.5" customHeight="1" x14ac:dyDescent="0.2">
      <c r="E4" s="96" t="s">
        <v>15</v>
      </c>
      <c r="F4" s="13"/>
      <c r="G4" s="238" t="s">
        <v>214</v>
      </c>
      <c r="H4" s="13"/>
      <c r="I4" s="13"/>
      <c r="J4" s="96" t="s">
        <v>14</v>
      </c>
      <c r="K4" s="13"/>
      <c r="L4" s="237" t="s">
        <v>224</v>
      </c>
      <c r="M4" s="51"/>
      <c r="N4" s="190"/>
      <c r="O4" s="51"/>
      <c r="P4" s="13"/>
      <c r="Q4" s="39"/>
      <c r="S4" s="267" t="s">
        <v>161</v>
      </c>
      <c r="T4" s="268"/>
      <c r="U4" s="268"/>
      <c r="V4" s="268"/>
      <c r="W4" s="268"/>
      <c r="X4" s="269"/>
      <c r="Y4" s="191" t="s">
        <v>162</v>
      </c>
      <c r="Z4" s="16"/>
      <c r="AA4" s="13"/>
      <c r="AB4" s="13"/>
      <c r="AC4" s="13"/>
    </row>
    <row r="5" spans="5:29" ht="13.5" customHeight="1" x14ac:dyDescent="0.2">
      <c r="E5" s="96" t="s">
        <v>13</v>
      </c>
      <c r="F5" s="13"/>
      <c r="G5" s="238" t="s">
        <v>215</v>
      </c>
      <c r="H5" s="13"/>
      <c r="I5" s="13"/>
      <c r="J5" s="96" t="s">
        <v>21</v>
      </c>
      <c r="K5" s="13"/>
      <c r="L5" s="235" t="s">
        <v>209</v>
      </c>
      <c r="M5" s="138"/>
      <c r="N5" s="16"/>
      <c r="O5" s="13"/>
      <c r="P5" s="13"/>
      <c r="Q5" s="39"/>
      <c r="S5" s="254" t="s">
        <v>191</v>
      </c>
      <c r="T5" s="255"/>
      <c r="U5" s="255"/>
      <c r="V5" s="255"/>
      <c r="W5" s="255"/>
      <c r="X5" s="256"/>
      <c r="Y5" s="192" t="s">
        <v>222</v>
      </c>
      <c r="Z5" s="16"/>
      <c r="AA5" s="13"/>
      <c r="AB5" s="13"/>
      <c r="AC5" s="13"/>
    </row>
    <row r="6" spans="5:29" ht="13.5" customHeight="1" x14ac:dyDescent="0.2">
      <c r="J6" s="56" t="s">
        <v>194</v>
      </c>
      <c r="L6" s="236" t="s">
        <v>216</v>
      </c>
      <c r="M6" s="193"/>
      <c r="S6" s="270" t="s">
        <v>192</v>
      </c>
      <c r="T6" s="271"/>
      <c r="U6" s="271"/>
      <c r="V6" s="271"/>
      <c r="W6" s="271"/>
      <c r="X6" s="272"/>
      <c r="Y6" s="194" t="s">
        <v>222</v>
      </c>
    </row>
    <row r="7" spans="5:29" ht="12.75" customHeight="1" x14ac:dyDescent="0.2">
      <c r="E7" s="56" t="s">
        <v>70</v>
      </c>
      <c r="S7" s="276" t="s">
        <v>193</v>
      </c>
      <c r="T7" s="277"/>
      <c r="U7" s="277"/>
      <c r="V7" s="277"/>
      <c r="W7" s="277"/>
      <c r="X7" s="278"/>
      <c r="Y7" s="195" t="s">
        <v>222</v>
      </c>
    </row>
    <row r="8" spans="5:29" ht="12.75" customHeight="1" x14ac:dyDescent="0.2">
      <c r="J8" s="196" t="s">
        <v>195</v>
      </c>
      <c r="K8" s="196"/>
      <c r="L8" s="196"/>
      <c r="M8" s="196"/>
      <c r="S8" s="276" t="s">
        <v>201</v>
      </c>
      <c r="T8" s="277"/>
      <c r="U8" s="277"/>
      <c r="V8" s="277"/>
      <c r="W8" s="277"/>
      <c r="X8" s="278"/>
      <c r="Y8" s="195" t="s">
        <v>222</v>
      </c>
    </row>
    <row r="9" spans="5:29" ht="12.75" customHeight="1" x14ac:dyDescent="0.2">
      <c r="E9" s="59" t="s">
        <v>62</v>
      </c>
      <c r="F9" s="280" t="s">
        <v>223</v>
      </c>
      <c r="G9" s="280"/>
      <c r="S9" s="293" t="s">
        <v>180</v>
      </c>
      <c r="T9" s="294"/>
      <c r="U9" s="294"/>
      <c r="V9" s="294"/>
      <c r="W9" s="294"/>
      <c r="X9" s="295"/>
      <c r="Y9" s="287" t="s">
        <v>222</v>
      </c>
    </row>
    <row r="10" spans="5:29" x14ac:dyDescent="0.2">
      <c r="E10" s="59" t="s">
        <v>66</v>
      </c>
      <c r="F10" s="280" t="s">
        <v>227</v>
      </c>
      <c r="G10" s="280"/>
      <c r="S10" s="276"/>
      <c r="T10" s="277"/>
      <c r="U10" s="277"/>
      <c r="V10" s="277"/>
      <c r="W10" s="277"/>
      <c r="X10" s="278"/>
      <c r="Y10" s="288"/>
    </row>
    <row r="11" spans="5:29" ht="12.75" customHeight="1" x14ac:dyDescent="0.2">
      <c r="E11" s="59" t="s">
        <v>67</v>
      </c>
      <c r="F11" s="280" t="s">
        <v>228</v>
      </c>
      <c r="G11" s="280"/>
      <c r="S11" s="257" t="s">
        <v>197</v>
      </c>
      <c r="T11" s="258"/>
      <c r="U11" s="258"/>
      <c r="V11" s="258"/>
      <c r="W11" s="258"/>
      <c r="X11" s="259"/>
      <c r="Y11" s="287" t="s">
        <v>222</v>
      </c>
    </row>
    <row r="12" spans="5:29" x14ac:dyDescent="0.2">
      <c r="E12" s="59" t="s">
        <v>68</v>
      </c>
      <c r="F12" s="280" t="s">
        <v>218</v>
      </c>
      <c r="G12" s="280"/>
      <c r="S12" s="254"/>
      <c r="T12" s="255"/>
      <c r="U12" s="255"/>
      <c r="V12" s="255"/>
      <c r="W12" s="255"/>
      <c r="X12" s="256"/>
      <c r="Y12" s="288"/>
    </row>
    <row r="13" spans="5:29" ht="12.75" customHeight="1" x14ac:dyDescent="0.2">
      <c r="S13" s="257" t="s">
        <v>198</v>
      </c>
      <c r="T13" s="258"/>
      <c r="U13" s="258"/>
      <c r="V13" s="258"/>
      <c r="W13" s="258"/>
      <c r="X13" s="259"/>
      <c r="Y13" s="287" t="s">
        <v>222</v>
      </c>
    </row>
    <row r="14" spans="5:29" ht="12.75" customHeight="1" x14ac:dyDescent="0.2">
      <c r="E14" s="56" t="s">
        <v>151</v>
      </c>
      <c r="S14" s="254"/>
      <c r="T14" s="255"/>
      <c r="U14" s="255"/>
      <c r="V14" s="255"/>
      <c r="W14" s="255"/>
      <c r="X14" s="256"/>
      <c r="Y14" s="288"/>
    </row>
    <row r="15" spans="5:29" ht="12.75" customHeight="1" x14ac:dyDescent="0.2">
      <c r="S15" s="273" t="s">
        <v>199</v>
      </c>
      <c r="T15" s="274"/>
      <c r="U15" s="274"/>
      <c r="V15" s="274"/>
      <c r="W15" s="274"/>
      <c r="X15" s="275"/>
      <c r="Y15" s="287" t="s">
        <v>222</v>
      </c>
    </row>
    <row r="16" spans="5:29" ht="12.75" customHeight="1" x14ac:dyDescent="0.2">
      <c r="E16" s="59" t="s">
        <v>202</v>
      </c>
      <c r="F16" s="239" t="s">
        <v>226</v>
      </c>
      <c r="G16" s="193"/>
      <c r="I16" s="59" t="s">
        <v>203</v>
      </c>
      <c r="S16" s="273"/>
      <c r="T16" s="274"/>
      <c r="U16" s="274"/>
      <c r="V16" s="274"/>
      <c r="W16" s="274"/>
      <c r="X16" s="275"/>
      <c r="Y16" s="290"/>
    </row>
    <row r="17" spans="4:25" x14ac:dyDescent="0.2">
      <c r="E17" s="59" t="s">
        <v>204</v>
      </c>
      <c r="F17" s="52"/>
      <c r="G17" s="95" t="s">
        <v>205</v>
      </c>
      <c r="H17" s="60">
        <f>LEN(F16)</f>
        <v>20</v>
      </c>
      <c r="I17" s="95" t="s">
        <v>206</v>
      </c>
      <c r="J17" s="60">
        <f>IFERROR(FIND(",",F16,1),0)</f>
        <v>10</v>
      </c>
      <c r="S17" s="276"/>
      <c r="T17" s="277"/>
      <c r="U17" s="277"/>
      <c r="V17" s="277"/>
      <c r="W17" s="277"/>
      <c r="X17" s="278"/>
      <c r="Y17" s="288"/>
    </row>
    <row r="18" spans="4:25" ht="12.75" customHeight="1" x14ac:dyDescent="0.2">
      <c r="S18" s="273" t="s">
        <v>200</v>
      </c>
      <c r="T18" s="274"/>
      <c r="U18" s="274"/>
      <c r="V18" s="274"/>
      <c r="W18" s="274"/>
      <c r="X18" s="275"/>
      <c r="Y18" s="287" t="s">
        <v>222</v>
      </c>
    </row>
    <row r="19" spans="4:25" ht="12.75" customHeight="1" x14ac:dyDescent="0.2">
      <c r="E19" s="56" t="s">
        <v>110</v>
      </c>
      <c r="S19" s="273"/>
      <c r="T19" s="274"/>
      <c r="U19" s="274"/>
      <c r="V19" s="274"/>
      <c r="W19" s="274"/>
      <c r="X19" s="275"/>
      <c r="Y19" s="290"/>
    </row>
    <row r="20" spans="4:25" ht="12.75" customHeight="1" x14ac:dyDescent="0.2">
      <c r="E20" s="56"/>
      <c r="S20" s="276"/>
      <c r="T20" s="277"/>
      <c r="U20" s="277"/>
      <c r="V20" s="277"/>
      <c r="W20" s="277"/>
      <c r="X20" s="278"/>
      <c r="Y20" s="288"/>
    </row>
    <row r="21" spans="4:25" ht="12.75" customHeight="1" x14ac:dyDescent="0.2">
      <c r="E21" s="59" t="s">
        <v>111</v>
      </c>
      <c r="F21" s="280" t="s">
        <v>219</v>
      </c>
      <c r="G21" s="280"/>
      <c r="S21" s="296" t="s">
        <v>181</v>
      </c>
      <c r="T21" s="297"/>
      <c r="U21" s="297"/>
      <c r="V21" s="297"/>
      <c r="W21" s="297"/>
      <c r="X21" s="298"/>
      <c r="Y21" s="197" t="s">
        <v>222</v>
      </c>
    </row>
    <row r="22" spans="4:25" x14ac:dyDescent="0.2">
      <c r="E22" s="59" t="s">
        <v>144</v>
      </c>
      <c r="F22" s="280" t="s">
        <v>219</v>
      </c>
      <c r="G22" s="280"/>
      <c r="S22" s="299"/>
      <c r="T22" s="300"/>
      <c r="U22" s="300"/>
      <c r="V22" s="300"/>
      <c r="W22" s="300"/>
      <c r="X22" s="300"/>
      <c r="Y22" s="198"/>
    </row>
    <row r="23" spans="4:25" x14ac:dyDescent="0.2">
      <c r="E23" s="59" t="s">
        <v>112</v>
      </c>
      <c r="F23" s="280" t="s">
        <v>219</v>
      </c>
      <c r="G23" s="280"/>
      <c r="S23" s="301" t="s">
        <v>166</v>
      </c>
      <c r="T23" s="302"/>
      <c r="U23" s="302"/>
      <c r="V23" s="302"/>
      <c r="W23" s="302"/>
      <c r="X23" s="302"/>
      <c r="Y23" s="198"/>
    </row>
    <row r="24" spans="4:25" ht="12.75" customHeight="1" x14ac:dyDescent="0.2">
      <c r="S24" s="299"/>
      <c r="T24" s="300"/>
      <c r="U24" s="300"/>
      <c r="V24" s="300"/>
      <c r="W24" s="300"/>
      <c r="X24" s="300"/>
      <c r="Y24" s="198"/>
    </row>
    <row r="25" spans="4:25" x14ac:dyDescent="0.2">
      <c r="E25" s="56" t="s">
        <v>71</v>
      </c>
      <c r="S25" s="267" t="s">
        <v>161</v>
      </c>
      <c r="T25" s="268"/>
      <c r="U25" s="268"/>
      <c r="V25" s="268"/>
      <c r="W25" s="268"/>
      <c r="X25" s="269"/>
      <c r="Y25" s="191" t="s">
        <v>162</v>
      </c>
    </row>
    <row r="26" spans="4:25" ht="12.75" customHeight="1" x14ac:dyDescent="0.2">
      <c r="E26" s="61"/>
      <c r="F26" s="43"/>
      <c r="G26" s="43"/>
      <c r="H26" s="43"/>
      <c r="I26" s="283" t="s">
        <v>158</v>
      </c>
      <c r="J26" s="283"/>
      <c r="M26" s="282" t="s">
        <v>77</v>
      </c>
      <c r="N26" s="282"/>
      <c r="O26" s="282"/>
      <c r="P26" s="199"/>
      <c r="S26" s="254" t="s">
        <v>182</v>
      </c>
      <c r="T26" s="255"/>
      <c r="U26" s="255"/>
      <c r="V26" s="255"/>
      <c r="W26" s="255"/>
      <c r="X26" s="256"/>
      <c r="Y26" s="200" t="s">
        <v>229</v>
      </c>
    </row>
    <row r="27" spans="4:25" ht="12.75" customHeight="1" x14ac:dyDescent="0.2">
      <c r="E27" s="201"/>
      <c r="F27" s="202" t="s">
        <v>72</v>
      </c>
      <c r="G27" s="202" t="s">
        <v>73</v>
      </c>
      <c r="H27" s="202" t="s">
        <v>160</v>
      </c>
      <c r="I27" s="202" t="s">
        <v>76</v>
      </c>
      <c r="J27" s="203" t="s">
        <v>157</v>
      </c>
      <c r="L27" s="201"/>
      <c r="M27" s="202" t="s">
        <v>74</v>
      </c>
      <c r="N27" s="202" t="s">
        <v>75</v>
      </c>
      <c r="O27" s="202" t="s">
        <v>76</v>
      </c>
      <c r="P27" s="203" t="s">
        <v>157</v>
      </c>
      <c r="S27" s="257" t="s">
        <v>167</v>
      </c>
      <c r="T27" s="258"/>
      <c r="U27" s="258"/>
      <c r="V27" s="258"/>
      <c r="W27" s="258"/>
      <c r="X27" s="259"/>
      <c r="Y27" s="285" t="s">
        <v>229</v>
      </c>
    </row>
    <row r="28" spans="4:25" x14ac:dyDescent="0.2">
      <c r="D28" s="204">
        <v>3.472222222222222E-3</v>
      </c>
      <c r="E28" s="205" t="s">
        <v>159</v>
      </c>
      <c r="F28" s="240">
        <v>0.29166666666666669</v>
      </c>
      <c r="G28" s="240">
        <v>0.91666666666666663</v>
      </c>
      <c r="H28" s="240">
        <v>1.0416666666666666E-2</v>
      </c>
      <c r="I28" s="240">
        <v>4.1666666666666664E-2</v>
      </c>
      <c r="J28" s="240">
        <v>2.0833333333333332E-2</v>
      </c>
      <c r="L28" s="205" t="s">
        <v>113</v>
      </c>
      <c r="M28" s="206">
        <f>F28</f>
        <v>0.29166666666666669</v>
      </c>
      <c r="N28" s="206">
        <f>G28</f>
        <v>0.91666666666666663</v>
      </c>
      <c r="O28" s="206">
        <f>I28</f>
        <v>4.1666666666666664E-2</v>
      </c>
      <c r="P28" s="206">
        <f>J28</f>
        <v>2.0833333333333332E-2</v>
      </c>
      <c r="S28" s="254"/>
      <c r="T28" s="255"/>
      <c r="U28" s="255"/>
      <c r="V28" s="255"/>
      <c r="W28" s="255"/>
      <c r="X28" s="256"/>
      <c r="Y28" s="286"/>
    </row>
    <row r="29" spans="4:25" ht="12.75" customHeight="1" x14ac:dyDescent="0.2">
      <c r="D29" s="204">
        <v>1.0416666666666666E-2</v>
      </c>
      <c r="L29" s="43"/>
      <c r="M29" s="206"/>
      <c r="N29" s="206"/>
      <c r="O29" s="206"/>
      <c r="P29" s="206"/>
      <c r="S29" s="260" t="s">
        <v>168</v>
      </c>
      <c r="T29" s="261"/>
      <c r="U29" s="261"/>
      <c r="V29" s="261"/>
      <c r="W29" s="261"/>
      <c r="X29" s="262"/>
      <c r="Y29" s="207" t="s">
        <v>229</v>
      </c>
    </row>
    <row r="30" spans="4:25" x14ac:dyDescent="0.2">
      <c r="D30" s="204">
        <v>2.0833333333333332E-2</v>
      </c>
    </row>
    <row r="31" spans="4:25" x14ac:dyDescent="0.2">
      <c r="D31" s="204">
        <v>4.1666666666666664E-2</v>
      </c>
      <c r="E31" s="56" t="s">
        <v>183</v>
      </c>
      <c r="P31" s="56"/>
    </row>
    <row r="32" spans="4:25" x14ac:dyDescent="0.2">
      <c r="D32" s="204">
        <v>8.3333333333333329E-2</v>
      </c>
      <c r="F32" s="284" t="s">
        <v>125</v>
      </c>
      <c r="G32" s="284"/>
      <c r="H32" s="284"/>
      <c r="I32" s="284"/>
      <c r="J32" s="284"/>
      <c r="K32" s="284"/>
      <c r="L32" s="284"/>
      <c r="M32" s="284"/>
      <c r="N32" s="284"/>
      <c r="Q32" s="284" t="s">
        <v>126</v>
      </c>
      <c r="R32" s="284"/>
      <c r="S32" s="284"/>
      <c r="T32" s="284"/>
      <c r="U32" s="284"/>
      <c r="V32" s="284"/>
      <c r="W32" s="284"/>
      <c r="X32" s="284"/>
      <c r="Y32" s="284"/>
    </row>
    <row r="33" spans="1:25" x14ac:dyDescent="0.2">
      <c r="F33" s="199" t="s">
        <v>80</v>
      </c>
      <c r="G33" s="199" t="s">
        <v>81</v>
      </c>
      <c r="H33" s="199" t="s">
        <v>82</v>
      </c>
      <c r="I33" s="199" t="s">
        <v>83</v>
      </c>
      <c r="J33" s="199" t="s">
        <v>84</v>
      </c>
      <c r="K33" s="199" t="s">
        <v>85</v>
      </c>
      <c r="L33" s="199" t="s">
        <v>86</v>
      </c>
      <c r="M33" s="199" t="s">
        <v>87</v>
      </c>
      <c r="N33" s="199" t="s">
        <v>8</v>
      </c>
      <c r="Q33" s="199" t="s">
        <v>80</v>
      </c>
      <c r="R33" s="199" t="s">
        <v>81</v>
      </c>
      <c r="S33" s="199" t="s">
        <v>82</v>
      </c>
      <c r="T33" s="199" t="s">
        <v>83</v>
      </c>
      <c r="U33" s="199" t="s">
        <v>84</v>
      </c>
      <c r="V33" s="199" t="s">
        <v>85</v>
      </c>
      <c r="W33" s="199" t="s">
        <v>86</v>
      </c>
      <c r="X33" s="199" t="s">
        <v>87</v>
      </c>
      <c r="Y33" s="199" t="s">
        <v>8</v>
      </c>
    </row>
    <row r="34" spans="1:25" x14ac:dyDescent="0.2">
      <c r="E34" s="199" t="s">
        <v>78</v>
      </c>
      <c r="F34" s="199">
        <f>SUM('MCC Data'!$B$9:$H$68,'MCC Data'!$J$9:$P$68,'MCC Data'!$R$9:$X$68,'MCC Data'!$B$136:$H$195)</f>
        <v>15103</v>
      </c>
      <c r="G34" s="199">
        <f>SUM('MCC Data'!$B$9:$H$68,'MCC Data'!$R$136:$X$195,'MCC Data'!$J$390:$P$449,'MCC Data'!$B$644:$H$703)</f>
        <v>16816</v>
      </c>
      <c r="H34" s="199">
        <f>SUM('MCC Data'!$J$136:$P$195,'MCC Data'!$R$136:$X$195,'MCC Data'!$B$263:$H$322,'MCC Data'!$J$263:$P$322)</f>
        <v>0</v>
      </c>
      <c r="I34" s="199">
        <f>SUM('MCC Data'!$B$136:$H$195,'MCC Data'!$J$136:$P$195,'MCC Data'!$B$390:$H$449,'MCC Data'!$R$517:$X$576)</f>
        <v>6040</v>
      </c>
      <c r="J34" s="199">
        <f>SUM('MCC Data'!$R$263:$X$322,'MCC Data'!$B$390:$H$449,'MCC Data'!$J$390:$P$449,'MCC Data'!$R$390:$X$449)</f>
        <v>14415</v>
      </c>
      <c r="K34" s="199">
        <f>SUM('MCC Data'!$R$9:$X$68,'MCC Data'!$J$263:$P$322,'MCC Data'!$R$263:$X$322,'MCC Data'!$J$517:$P$576)</f>
        <v>14808</v>
      </c>
      <c r="L34" s="199">
        <f>SUM('MCC Data'!$B$517:$H$576,'MCC Data'!$J$517:$P$576,'MCC Data'!$R$517:$X$576,'MCC Data'!$B$644:$H$703)</f>
        <v>8150</v>
      </c>
      <c r="M34" s="199">
        <f>SUM('MCC Data'!$J$9:$P$68,'MCC Data'!$B$263:$H$322,'MCC Data'!$R$390:$X$449,'MCC Data'!$B$517:$H$576)</f>
        <v>4</v>
      </c>
      <c r="N34" s="199">
        <f>SUM('MCC Data'!$B$9:$H$68,'MCC Data'!$J$9:$P$68,'MCC Data'!$R$9:$X$68,'MCC Data'!$B$136:$H$195,'MCC Data'!$J$136:$P$195,'MCC Data'!$R$136:$X$195,'MCC Data'!$B$263:$H$322,'MCC Data'!$J$263:$P$322,'MCC Data'!$R$263:$X$322,'MCC Data'!$B$390:$H$449,'MCC Data'!$J$390:$P$449,'MCC Data'!$R$390:$X$449,'MCC Data'!$B$517:$H$576,'MCC Data'!$J$517:$P$576,'MCC Data'!$R$517:$X$576,'MCC Data'!$B$644:$H$703)</f>
        <v>37668</v>
      </c>
      <c r="P34" s="199" t="s">
        <v>78</v>
      </c>
      <c r="Q34" s="199">
        <f>SUM('MCC Data'!$B$70:$H$126,'MCC Data'!$J$70:$P$126,'MCC Data'!$R$70:$X$126,'MCC Data'!$B$197:$H$253)</f>
        <v>57464</v>
      </c>
      <c r="R34" s="199">
        <f>SUM('MCC Data'!$B$70:$H$126,'MCC Data'!$R$197:$X$253,'MCC Data'!$J$451:$P$507,'MCC Data'!$B$705:$H$761)</f>
        <v>64433</v>
      </c>
      <c r="S34" s="199">
        <f>SUM('MCC Data'!$J$197:$P$253,'MCC Data'!$R$197:$X$253,'MCC Data'!$B$324:$H$380,'MCC Data'!$J$324:$P$380)</f>
        <v>0</v>
      </c>
      <c r="T34" s="199">
        <f>SUM('MCC Data'!$B$197:$H$253,'MCC Data'!$J$197:$P$253,'MCC Data'!$B$451:$H$507,'MCC Data'!$R$578:$X$634)</f>
        <v>23227</v>
      </c>
      <c r="U34" s="199">
        <f>SUM('MCC Data'!$R$324:$X$380,'MCC Data'!$B$451:$H$507,'MCC Data'!$J$451:$P$507,'MCC Data'!$R$451:$X$507)</f>
        <v>55201</v>
      </c>
      <c r="V34" s="199">
        <f>SUM('MCC Data'!$R$70:$X$126,'MCC Data'!$J$324:$P$380,'MCC Data'!$R$324:$X$380,'MCC Data'!$J$578:$P$634)</f>
        <v>56297</v>
      </c>
      <c r="W34" s="199">
        <f>SUM('MCC Data'!$B$578:$H$634,'MCC Data'!$J$578:$P$634,'MCC Data'!$R$578:$X$634,'MCC Data'!$B$705:$H$761)</f>
        <v>31307</v>
      </c>
      <c r="X34" s="199">
        <f>SUM('MCC Data'!$J$70:$P$126,'MCC Data'!$B$324:$H$380,'MCC Data'!$R$451:$X$507,'MCC Data'!$B$578:$H$634)</f>
        <v>15</v>
      </c>
      <c r="Y34" s="199">
        <f>SUM('MCC Data'!$B$70:$H$126,'MCC Data'!$J$70:$P$126,'MCC Data'!$R$70:$X$126,'MCC Data'!$B$197:$H$253,'MCC Data'!$J$197:$P$253,'MCC Data'!$R$197:$X$253,'MCC Data'!$B$324:$H$380,'MCC Data'!$J$324:$P$380,'MCC Data'!$R$324:$X$380,'MCC Data'!$B$451:$H$507,'MCC Data'!$J$451:$P$507,'MCC Data'!$R$451:$X$507,'MCC Data'!$B$578:$H$634,'MCC Data'!$J$578:$P$634,'MCC Data'!$R$578:$X$634,'MCC Data'!$B$705:$H$761)</f>
        <v>143972</v>
      </c>
    </row>
    <row r="35" spans="1:25" x14ac:dyDescent="0.2">
      <c r="E35" s="199" t="s">
        <v>79</v>
      </c>
      <c r="F35" s="199">
        <f>SUM('MCC Data'!$AA$9:$AG$68)</f>
        <v>15103</v>
      </c>
      <c r="G35" s="199">
        <f>SUM('MCC Data'!$AI$9:$AO$68)</f>
        <v>16816</v>
      </c>
      <c r="H35" s="199">
        <f>SUM('MCC Data'!$AA$136:$AG$195)</f>
        <v>0</v>
      </c>
      <c r="I35" s="199">
        <f>SUM('MCC Data'!$AI$136:$AO$195)</f>
        <v>6040</v>
      </c>
      <c r="J35" s="199">
        <f>SUM('MCC Data'!$AA$263:$AG$322)</f>
        <v>14415</v>
      </c>
      <c r="K35" s="199">
        <f>SUM('MCC Data'!$AI$263:$AO$322)</f>
        <v>14808</v>
      </c>
      <c r="L35" s="199">
        <f>SUM('MCC Data'!$AA$390:$AG$449)</f>
        <v>8150</v>
      </c>
      <c r="M35" s="199">
        <f>SUM('MCC Data'!$AI$390:$AO$449)</f>
        <v>4</v>
      </c>
      <c r="N35" s="199">
        <f>SUM('MCC Data'!$AA$517:$AG$576)</f>
        <v>37668</v>
      </c>
      <c r="P35" s="199" t="s">
        <v>79</v>
      </c>
      <c r="Q35" s="199">
        <f>SUM('MCC Data'!$AA$70:$AG$126)</f>
        <v>57464</v>
      </c>
      <c r="R35" s="199">
        <f>SUM('MCC Data'!$AI$70:$AO$126)</f>
        <v>64433</v>
      </c>
      <c r="S35" s="199">
        <f>SUM('MCC Data'!$AA$197:$AG$253)</f>
        <v>0</v>
      </c>
      <c r="T35" s="199">
        <f>SUM('MCC Data'!$AI$197:$AO$253)</f>
        <v>23227</v>
      </c>
      <c r="U35" s="199">
        <f>SUM('MCC Data'!$AA$324:$AG$380)</f>
        <v>55201</v>
      </c>
      <c r="V35" s="199">
        <f>SUM('MCC Data'!$AI$324:$AO$380)</f>
        <v>56297</v>
      </c>
      <c r="W35" s="199">
        <f>SUM('MCC Data'!$AA$451:$AG$507)</f>
        <v>31307</v>
      </c>
      <c r="X35" s="199">
        <f>SUM('MCC Data'!$AI$451:$AO$507)</f>
        <v>15</v>
      </c>
      <c r="Y35" s="199">
        <f>SUM('MCC Data'!$AA$578:$AG$634)</f>
        <v>143972</v>
      </c>
    </row>
    <row r="36" spans="1:25" x14ac:dyDescent="0.2">
      <c r="F36" s="208" t="str">
        <f>IF(F35-F34=0,"CORRECT","ERROR")</f>
        <v>CORRECT</v>
      </c>
      <c r="G36" s="208" t="str">
        <f t="shared" ref="G36:N36" si="0">IF(G35-G34=0,"CORRECT","ERROR")</f>
        <v>CORRECT</v>
      </c>
      <c r="H36" s="208" t="str">
        <f t="shared" si="0"/>
        <v>CORRECT</v>
      </c>
      <c r="I36" s="208" t="str">
        <f t="shared" si="0"/>
        <v>CORRECT</v>
      </c>
      <c r="J36" s="208" t="str">
        <f t="shared" si="0"/>
        <v>CORRECT</v>
      </c>
      <c r="K36" s="208" t="str">
        <f t="shared" si="0"/>
        <v>CORRECT</v>
      </c>
      <c r="L36" s="208" t="str">
        <f t="shared" si="0"/>
        <v>CORRECT</v>
      </c>
      <c r="M36" s="208" t="str">
        <f t="shared" si="0"/>
        <v>CORRECT</v>
      </c>
      <c r="N36" s="208" t="str">
        <f t="shared" si="0"/>
        <v>CORRECT</v>
      </c>
      <c r="Q36" s="208" t="str">
        <f>IF(Q35-Q34=0,"CORRECT","ERROR")</f>
        <v>CORRECT</v>
      </c>
      <c r="R36" s="208" t="str">
        <f t="shared" ref="R36:Y36" si="1">IF(R35-R34=0,"CORRECT","ERROR")</f>
        <v>CORRECT</v>
      </c>
      <c r="S36" s="208" t="str">
        <f t="shared" si="1"/>
        <v>CORRECT</v>
      </c>
      <c r="T36" s="208" t="str">
        <f t="shared" si="1"/>
        <v>CORRECT</v>
      </c>
      <c r="U36" s="208" t="str">
        <f t="shared" si="1"/>
        <v>CORRECT</v>
      </c>
      <c r="V36" s="208" t="str">
        <f t="shared" si="1"/>
        <v>CORRECT</v>
      </c>
      <c r="W36" s="208" t="str">
        <f t="shared" si="1"/>
        <v>CORRECT</v>
      </c>
      <c r="X36" s="208" t="str">
        <f t="shared" si="1"/>
        <v>CORRECT</v>
      </c>
      <c r="Y36" s="208" t="str">
        <f t="shared" si="1"/>
        <v>CORRECT</v>
      </c>
    </row>
    <row r="38" spans="1:25" x14ac:dyDescent="0.2">
      <c r="E38" s="56" t="s">
        <v>184</v>
      </c>
    </row>
    <row r="39" spans="1:25" x14ac:dyDescent="0.2">
      <c r="E39" s="56"/>
    </row>
    <row r="40" spans="1:25" x14ac:dyDescent="0.2">
      <c r="A40" s="199" t="s">
        <v>165</v>
      </c>
      <c r="B40" s="199" t="s">
        <v>187</v>
      </c>
      <c r="C40" s="199" t="s">
        <v>188</v>
      </c>
      <c r="D40" s="199" t="s">
        <v>189</v>
      </c>
      <c r="E40" s="284" t="s">
        <v>130</v>
      </c>
      <c r="F40" s="284"/>
      <c r="G40" s="284"/>
      <c r="H40" s="289"/>
      <c r="I40" s="284" t="s">
        <v>131</v>
      </c>
      <c r="J40" s="284"/>
      <c r="K40" s="284"/>
      <c r="L40" s="289"/>
      <c r="M40" s="284" t="s">
        <v>132</v>
      </c>
      <c r="N40" s="284"/>
      <c r="O40" s="284"/>
      <c r="P40" s="289"/>
      <c r="Q40" s="284" t="s">
        <v>133</v>
      </c>
      <c r="R40" s="284"/>
      <c r="S40" s="284"/>
      <c r="T40" s="284"/>
      <c r="V40" s="209"/>
      <c r="W40" s="202" t="s">
        <v>177</v>
      </c>
    </row>
    <row r="41" spans="1:25" x14ac:dyDescent="0.2">
      <c r="A41" s="43" t="s">
        <v>121</v>
      </c>
      <c r="B41" s="199">
        <f>G42</f>
        <v>0</v>
      </c>
      <c r="C41" s="199" t="str">
        <f>IF(COUNTIF($B$41:$B$56,IF(B41&gt;0,B41,"Zero"))&gt;1,"Duplicate Total","No")</f>
        <v>No</v>
      </c>
      <c r="D41" s="199" t="str">
        <f>IF(C41="No","",A41&amp;", ")</f>
        <v/>
      </c>
      <c r="E41" s="43" t="s">
        <v>165</v>
      </c>
      <c r="F41" s="43" t="s">
        <v>164</v>
      </c>
      <c r="G41" s="43" t="s">
        <v>8</v>
      </c>
      <c r="H41" s="205" t="s">
        <v>129</v>
      </c>
      <c r="I41" s="43" t="s">
        <v>165</v>
      </c>
      <c r="J41" s="43" t="s">
        <v>164</v>
      </c>
      <c r="K41" s="43" t="s">
        <v>8</v>
      </c>
      <c r="L41" s="205" t="s">
        <v>129</v>
      </c>
      <c r="M41" s="43" t="s">
        <v>165</v>
      </c>
      <c r="N41" s="43" t="s">
        <v>164</v>
      </c>
      <c r="O41" s="43" t="s">
        <v>8</v>
      </c>
      <c r="P41" s="205" t="s">
        <v>129</v>
      </c>
      <c r="Q41" s="199" t="s">
        <v>165</v>
      </c>
      <c r="R41" s="199" t="s">
        <v>164</v>
      </c>
      <c r="S41" s="199" t="s">
        <v>8</v>
      </c>
      <c r="T41" s="199" t="s">
        <v>129</v>
      </c>
      <c r="V41" s="210" t="s">
        <v>178</v>
      </c>
      <c r="W41" s="199">
        <f>N35</f>
        <v>37668</v>
      </c>
    </row>
    <row r="42" spans="1:25" ht="12.75" customHeight="1" x14ac:dyDescent="0.2">
      <c r="A42" s="43" t="s">
        <v>45</v>
      </c>
      <c r="B42" s="199">
        <f t="shared" ref="B42:B44" si="2">G43</f>
        <v>1</v>
      </c>
      <c r="C42" s="199" t="str">
        <f t="shared" ref="C42:C56" si="3">IF(COUNTIF($B$41:$B$56,IF(B42&gt;0,B42,"Zero"))&gt;1,"Duplicate Total","No")</f>
        <v>No</v>
      </c>
      <c r="D42" s="199" t="str">
        <f t="shared" ref="D42:D56" si="4">IF(C42="No","",A42&amp;", ")</f>
        <v/>
      </c>
      <c r="E42" s="43" t="s">
        <v>121</v>
      </c>
      <c r="F42" s="43">
        <f>SUM('MCC Data'!B9:H68)</f>
        <v>0</v>
      </c>
      <c r="G42" s="43">
        <f>SUM('MCC Data'!I9:I68)</f>
        <v>0</v>
      </c>
      <c r="H42" s="211" t="str">
        <f>IF(G42=F42,"CORRECT","ERROR")</f>
        <v>CORRECT</v>
      </c>
      <c r="I42" s="43" t="s">
        <v>122</v>
      </c>
      <c r="J42" s="43">
        <f>SUM('MCC Data'!J136:P195)</f>
        <v>0</v>
      </c>
      <c r="K42" s="43">
        <f>SUM('MCC Data'!Q136:Q195)</f>
        <v>0</v>
      </c>
      <c r="L42" s="211" t="str">
        <f>IF(K42=J42,"CORRECT","ERROR")</f>
        <v>CORRECT</v>
      </c>
      <c r="M42" s="43" t="s">
        <v>123</v>
      </c>
      <c r="N42" s="43">
        <f>SUM('MCC Data'!R263:X322)</f>
        <v>0</v>
      </c>
      <c r="O42" s="43">
        <f>SUM('MCC Data'!Y263:Y322)</f>
        <v>0</v>
      </c>
      <c r="P42" s="211" t="str">
        <f>IF(O42=N42,"CORRECT","ERROR")</f>
        <v>CORRECT</v>
      </c>
      <c r="Q42" s="199" t="s">
        <v>124</v>
      </c>
      <c r="R42" s="199">
        <f>SUM('MCC Data'!B517:H576)</f>
        <v>0</v>
      </c>
      <c r="S42" s="199">
        <f>SUM('MCC Data'!I517:I576)</f>
        <v>0</v>
      </c>
      <c r="T42" s="208" t="str">
        <f>IF(S42=R42,"CORRECT","ERROR")</f>
        <v>CORRECT</v>
      </c>
      <c r="V42" s="210" t="s">
        <v>179</v>
      </c>
      <c r="W42" s="199">
        <f>SUM(G42:G45,K42:K45,O42:O45,S42:S46)</f>
        <v>37668</v>
      </c>
    </row>
    <row r="43" spans="1:25" x14ac:dyDescent="0.2">
      <c r="A43" s="43" t="s">
        <v>46</v>
      </c>
      <c r="B43" s="199">
        <f t="shared" si="2"/>
        <v>12426</v>
      </c>
      <c r="C43" s="199" t="str">
        <f t="shared" si="3"/>
        <v>No</v>
      </c>
      <c r="D43" s="199" t="str">
        <f t="shared" si="4"/>
        <v/>
      </c>
      <c r="E43" s="43" t="s">
        <v>45</v>
      </c>
      <c r="F43" s="43">
        <f>SUM('MCC Data'!J9:P68)</f>
        <v>1</v>
      </c>
      <c r="G43" s="43">
        <f>SUM('MCC Data'!Q9:Q68)</f>
        <v>1</v>
      </c>
      <c r="H43" s="211" t="str">
        <f t="shared" ref="H43:H45" si="5">IF(G43=F43,"CORRECT","ERROR")</f>
        <v>CORRECT</v>
      </c>
      <c r="I43" s="43" t="s">
        <v>48</v>
      </c>
      <c r="J43" s="43">
        <f>SUM('MCC Data'!R136:X195)</f>
        <v>0</v>
      </c>
      <c r="K43" s="43">
        <f>SUM('MCC Data'!Y136:Y195)</f>
        <v>0</v>
      </c>
      <c r="L43" s="211" t="str">
        <f>IF(K43=J43,"CORRECT","ERROR")</f>
        <v>CORRECT</v>
      </c>
      <c r="M43" s="43" t="s">
        <v>51</v>
      </c>
      <c r="N43" s="43">
        <f>SUM('MCC Data'!B390:H449)</f>
        <v>8</v>
      </c>
      <c r="O43" s="43">
        <f>SUM('MCC Data'!I390:I449)</f>
        <v>8</v>
      </c>
      <c r="P43" s="211" t="str">
        <f>IF(O43=N43,"CORRECT","ERROR")</f>
        <v>CORRECT</v>
      </c>
      <c r="Q43" s="199" t="s">
        <v>54</v>
      </c>
      <c r="R43" s="199">
        <f>SUM('MCC Data'!J517:P576)</f>
        <v>2382</v>
      </c>
      <c r="S43" s="199">
        <f>SUM('MCC Data'!Q517:Q576)</f>
        <v>2382</v>
      </c>
      <c r="T43" s="208" t="str">
        <f t="shared" ref="T43:T45" si="6">IF(S43=R43,"CORRECT","ERROR")</f>
        <v>CORRECT</v>
      </c>
      <c r="W43" s="212" t="str">
        <f>IF(W42=W41,"CORRECT","ERROR")</f>
        <v>CORRECT</v>
      </c>
      <c r="X43" s="56" t="s">
        <v>185</v>
      </c>
    </row>
    <row r="44" spans="1:25" x14ac:dyDescent="0.2">
      <c r="A44" s="43" t="s">
        <v>47</v>
      </c>
      <c r="B44" s="199">
        <f t="shared" si="2"/>
        <v>2676</v>
      </c>
      <c r="C44" s="199" t="str">
        <f t="shared" si="3"/>
        <v>No</v>
      </c>
      <c r="D44" s="199" t="str">
        <f t="shared" si="4"/>
        <v/>
      </c>
      <c r="E44" s="43" t="s">
        <v>46</v>
      </c>
      <c r="F44" s="43">
        <f>SUM('MCC Data'!R9:X68)</f>
        <v>12426</v>
      </c>
      <c r="G44" s="43">
        <f>SUM('MCC Data'!Y9:Y68)</f>
        <v>12426</v>
      </c>
      <c r="H44" s="211" t="str">
        <f t="shared" si="5"/>
        <v>CORRECT</v>
      </c>
      <c r="I44" s="43" t="s">
        <v>49</v>
      </c>
      <c r="J44" s="43">
        <f>SUM('MCC Data'!B263:H322)</f>
        <v>0</v>
      </c>
      <c r="K44" s="43">
        <f>SUM('MCC Data'!I263:I322)</f>
        <v>0</v>
      </c>
      <c r="L44" s="211" t="str">
        <f>IF(K44=J44,"CORRECT","ERROR")</f>
        <v>CORRECT</v>
      </c>
      <c r="M44" s="43" t="s">
        <v>52</v>
      </c>
      <c r="N44" s="43">
        <f>SUM('MCC Data'!J390:P449)</f>
        <v>14404</v>
      </c>
      <c r="O44" s="43">
        <f>SUM('MCC Data'!Q390:Q449)</f>
        <v>14404</v>
      </c>
      <c r="P44" s="211" t="str">
        <f>IF(O44=N44,"CORRECT","ERROR")</f>
        <v>CORRECT</v>
      </c>
      <c r="Q44" s="199" t="s">
        <v>55</v>
      </c>
      <c r="R44" s="199">
        <f>SUM('MCC Data'!R517:X576)</f>
        <v>3356</v>
      </c>
      <c r="S44" s="199">
        <f>SUM('MCC Data'!Y517:Y576)</f>
        <v>3356</v>
      </c>
      <c r="T44" s="208" t="str">
        <f t="shared" si="6"/>
        <v>CORRECT</v>
      </c>
      <c r="X44" s="56" t="s">
        <v>186</v>
      </c>
    </row>
    <row r="45" spans="1:25" x14ac:dyDescent="0.2">
      <c r="A45" s="43" t="s">
        <v>122</v>
      </c>
      <c r="B45" s="199">
        <f>K42</f>
        <v>0</v>
      </c>
      <c r="C45" s="199" t="str">
        <f t="shared" si="3"/>
        <v>No</v>
      </c>
      <c r="D45" s="199" t="str">
        <f t="shared" si="4"/>
        <v/>
      </c>
      <c r="E45" s="43" t="s">
        <v>47</v>
      </c>
      <c r="F45" s="43">
        <f>SUM('MCC Data'!B136:H195)</f>
        <v>2676</v>
      </c>
      <c r="G45" s="43">
        <f>SUM('MCC Data'!I136:I195)</f>
        <v>2676</v>
      </c>
      <c r="H45" s="211" t="str">
        <f t="shared" si="5"/>
        <v>CORRECT</v>
      </c>
      <c r="I45" s="43" t="s">
        <v>50</v>
      </c>
      <c r="J45" s="43">
        <f>SUM('MCC Data'!J263:P322)</f>
        <v>0</v>
      </c>
      <c r="K45" s="43">
        <f>SUM('MCC Data'!Q263:Q322)</f>
        <v>0</v>
      </c>
      <c r="L45" s="211" t="str">
        <f>IF(K45=J45,"CORRECT","ERROR")</f>
        <v>CORRECT</v>
      </c>
      <c r="M45" s="43" t="s">
        <v>53</v>
      </c>
      <c r="N45" s="43">
        <f>SUM('MCC Data'!R390:X449)</f>
        <v>3</v>
      </c>
      <c r="O45" s="43">
        <f>SUM('MCC Data'!Y390:Y449)</f>
        <v>3</v>
      </c>
      <c r="P45" s="211" t="str">
        <f>IF(O45=N45,"CORRECT","ERROR")</f>
        <v>CORRECT</v>
      </c>
      <c r="Q45" s="199" t="s">
        <v>56</v>
      </c>
      <c r="R45" s="199">
        <f>SUM('MCC Data'!B644:H703)</f>
        <v>2412</v>
      </c>
      <c r="S45" s="199">
        <f>SUM('MCC Data'!I644:I703)</f>
        <v>2412</v>
      </c>
      <c r="T45" s="208" t="str">
        <f t="shared" si="6"/>
        <v>CORRECT</v>
      </c>
    </row>
    <row r="46" spans="1:25" x14ac:dyDescent="0.2">
      <c r="A46" s="43" t="s">
        <v>48</v>
      </c>
      <c r="B46" s="199">
        <f t="shared" ref="B46:B48" si="7">K43</f>
        <v>0</v>
      </c>
      <c r="C46" s="199" t="str">
        <f t="shared" si="3"/>
        <v>No</v>
      </c>
      <c r="D46" s="199" t="str">
        <f t="shared" si="4"/>
        <v/>
      </c>
    </row>
    <row r="47" spans="1:25" x14ac:dyDescent="0.2">
      <c r="A47" s="43" t="s">
        <v>49</v>
      </c>
      <c r="B47" s="199">
        <f t="shared" si="7"/>
        <v>0</v>
      </c>
      <c r="C47" s="199" t="str">
        <f t="shared" si="3"/>
        <v>No</v>
      </c>
      <c r="D47" s="199" t="str">
        <f t="shared" si="4"/>
        <v/>
      </c>
      <c r="E47" s="56" t="s">
        <v>88</v>
      </c>
      <c r="S47" s="56" t="s">
        <v>190</v>
      </c>
    </row>
    <row r="48" spans="1:25" x14ac:dyDescent="0.2">
      <c r="A48" s="43" t="s">
        <v>50</v>
      </c>
      <c r="B48" s="199">
        <f t="shared" si="7"/>
        <v>0</v>
      </c>
      <c r="C48" s="199" t="str">
        <f t="shared" si="3"/>
        <v>No</v>
      </c>
      <c r="D48" s="199" t="str">
        <f t="shared" si="4"/>
        <v/>
      </c>
      <c r="G48" s="135" t="s">
        <v>17</v>
      </c>
      <c r="H48" s="135" t="s">
        <v>12</v>
      </c>
      <c r="I48" s="135" t="s">
        <v>10</v>
      </c>
      <c r="J48" s="135" t="s">
        <v>11</v>
      </c>
      <c r="K48" s="135" t="s">
        <v>18</v>
      </c>
      <c r="L48" s="135" t="s">
        <v>9</v>
      </c>
      <c r="M48" s="135" t="s">
        <v>34</v>
      </c>
    </row>
    <row r="49" spans="1:28" x14ac:dyDescent="0.2">
      <c r="A49" s="43" t="s">
        <v>123</v>
      </c>
      <c r="B49" s="199">
        <f>O42</f>
        <v>0</v>
      </c>
      <c r="C49" s="199" t="str">
        <f t="shared" si="3"/>
        <v>No</v>
      </c>
      <c r="D49" s="199" t="str">
        <f t="shared" si="4"/>
        <v/>
      </c>
      <c r="F49" s="59" t="s">
        <v>89</v>
      </c>
      <c r="G49" s="136">
        <v>1</v>
      </c>
      <c r="H49" s="136">
        <v>1</v>
      </c>
      <c r="I49" s="136">
        <v>1.9</v>
      </c>
      <c r="J49" s="136">
        <v>2.9</v>
      </c>
      <c r="K49" s="136">
        <v>2.5</v>
      </c>
      <c r="L49" s="136">
        <v>0.4</v>
      </c>
      <c r="M49" s="136">
        <v>0.2</v>
      </c>
      <c r="S49" s="291" t="str">
        <f>IF(D57="","NO DUPLICATES","DUPLICATE TOTALS")</f>
        <v>NO DUPLICATES</v>
      </c>
      <c r="T49" s="291"/>
      <c r="V49" s="292" t="str">
        <f>IF(D58="","",CONCATENATE("CHECK MOVEMENTS ",D58))</f>
        <v/>
      </c>
      <c r="W49" s="292"/>
      <c r="X49" s="292"/>
      <c r="Y49" s="292"/>
      <c r="Z49" s="292"/>
    </row>
    <row r="50" spans="1:28" x14ac:dyDescent="0.2">
      <c r="A50" s="43" t="s">
        <v>51</v>
      </c>
      <c r="B50" s="199">
        <f t="shared" ref="B50:B52" si="8">O43</f>
        <v>8</v>
      </c>
      <c r="C50" s="199" t="str">
        <f t="shared" si="3"/>
        <v>No</v>
      </c>
      <c r="D50" s="199" t="str">
        <f t="shared" si="4"/>
        <v/>
      </c>
      <c r="F50" s="59" t="s">
        <v>90</v>
      </c>
      <c r="G50" s="136">
        <v>1</v>
      </c>
      <c r="H50" s="136">
        <v>1</v>
      </c>
      <c r="I50" s="136">
        <v>1.5</v>
      </c>
      <c r="J50" s="136">
        <v>2.2999999999999998</v>
      </c>
      <c r="K50" s="136">
        <v>2</v>
      </c>
      <c r="L50" s="136">
        <v>0.4</v>
      </c>
      <c r="M50" s="136">
        <v>0.2</v>
      </c>
    </row>
    <row r="51" spans="1:28" x14ac:dyDescent="0.2">
      <c r="A51" s="43" t="s">
        <v>52</v>
      </c>
      <c r="B51" s="199">
        <f t="shared" si="8"/>
        <v>14404</v>
      </c>
      <c r="C51" s="199" t="str">
        <f t="shared" si="3"/>
        <v>No</v>
      </c>
      <c r="D51" s="199" t="str">
        <f t="shared" si="4"/>
        <v/>
      </c>
      <c r="E51" s="213"/>
      <c r="F51" s="213" t="s">
        <v>91</v>
      </c>
      <c r="G51" s="214">
        <v>1</v>
      </c>
      <c r="H51" s="214">
        <v>1</v>
      </c>
      <c r="I51" s="214">
        <v>1</v>
      </c>
      <c r="J51" s="214">
        <v>1</v>
      </c>
      <c r="K51" s="214">
        <v>1</v>
      </c>
      <c r="L51" s="214">
        <v>1</v>
      </c>
      <c r="M51" s="214">
        <v>1</v>
      </c>
    </row>
    <row r="52" spans="1:28" x14ac:dyDescent="0.2">
      <c r="A52" s="43" t="s">
        <v>53</v>
      </c>
      <c r="B52" s="199">
        <f t="shared" si="8"/>
        <v>3</v>
      </c>
      <c r="C52" s="199" t="str">
        <f t="shared" si="3"/>
        <v>No</v>
      </c>
      <c r="D52" s="199" t="str">
        <f t="shared" si="4"/>
        <v/>
      </c>
      <c r="E52" s="199" t="s">
        <v>150</v>
      </c>
      <c r="F52" s="59" t="str">
        <f>'PCU Data'!U10</f>
        <v>WebTag</v>
      </c>
      <c r="G52" s="215">
        <f>VLOOKUP($F52,$F$49:$M$51,2,FALSE)</f>
        <v>1</v>
      </c>
      <c r="H52" s="215">
        <f>VLOOKUP($F52,$F$49:$M$51,3,FALSE)</f>
        <v>1</v>
      </c>
      <c r="I52" s="215">
        <f>VLOOKUP($F52,$F$49:$M$51,4,FALSE)</f>
        <v>1.9</v>
      </c>
      <c r="J52" s="215">
        <f>VLOOKUP($F52,$F$49:$M$51,5,FALSE)</f>
        <v>2.9</v>
      </c>
      <c r="K52" s="215">
        <f>VLOOKUP($F52,$F$49:$M$51,6,FALSE)</f>
        <v>2.5</v>
      </c>
      <c r="L52" s="215">
        <f>VLOOKUP($F52,$F$49:$M$51,7,FALSE)</f>
        <v>0.4</v>
      </c>
      <c r="M52" s="215">
        <f>VLOOKUP($F52,$F$49:$M$51,8,FALSE)</f>
        <v>0.2</v>
      </c>
    </row>
    <row r="53" spans="1:28" x14ac:dyDescent="0.2">
      <c r="A53" s="199" t="s">
        <v>124</v>
      </c>
      <c r="B53" s="199">
        <f>S42</f>
        <v>0</v>
      </c>
      <c r="C53" s="199" t="str">
        <f t="shared" si="3"/>
        <v>No</v>
      </c>
      <c r="D53" s="199" t="str">
        <f t="shared" si="4"/>
        <v/>
      </c>
    </row>
    <row r="54" spans="1:28" x14ac:dyDescent="0.2">
      <c r="A54" s="199" t="s">
        <v>54</v>
      </c>
      <c r="B54" s="199">
        <f t="shared" ref="B54:B56" si="9">S43</f>
        <v>2382</v>
      </c>
      <c r="C54" s="199" t="str">
        <f t="shared" si="3"/>
        <v>No</v>
      </c>
      <c r="D54" s="199" t="str">
        <f t="shared" si="4"/>
        <v/>
      </c>
      <c r="E54" s="56" t="s">
        <v>146</v>
      </c>
    </row>
    <row r="55" spans="1:28" x14ac:dyDescent="0.2">
      <c r="A55" s="199" t="s">
        <v>55</v>
      </c>
      <c r="B55" s="199">
        <f t="shared" si="9"/>
        <v>3356</v>
      </c>
      <c r="C55" s="199" t="str">
        <f t="shared" si="3"/>
        <v>No</v>
      </c>
      <c r="D55" s="199" t="str">
        <f t="shared" si="4"/>
        <v/>
      </c>
      <c r="N55" s="199" t="s">
        <v>142</v>
      </c>
    </row>
    <row r="56" spans="1:28" x14ac:dyDescent="0.2">
      <c r="A56" s="199" t="s">
        <v>56</v>
      </c>
      <c r="B56" s="199">
        <f t="shared" si="9"/>
        <v>2412</v>
      </c>
      <c r="C56" s="199" t="str">
        <f t="shared" si="3"/>
        <v>No</v>
      </c>
      <c r="D56" s="199" t="str">
        <f t="shared" si="4"/>
        <v/>
      </c>
      <c r="F56" s="216">
        <f>'Movement Matrices'!D18</f>
        <v>0.29166666666666669</v>
      </c>
      <c r="G56" s="217" t="str">
        <f>'Movement Matrices'!D10</f>
        <v>Vehicles</v>
      </c>
      <c r="H56" s="204" t="str">
        <f>'Movement Matrices'!G10</f>
        <v>All Classes</v>
      </c>
      <c r="K56" s="59" t="str">
        <f>CONCATENATE(G56,H56)</f>
        <v>VehiclesAll Classes</v>
      </c>
      <c r="N56" s="199">
        <f>IF(K56="VehiclesAll Classes",1,IF(K56="VehiclesExcluding P/Cs",2,IF(K56="VehiclesExcluding M/Cs and P/Cs",3,IF(K56="PCUsAll Classes",4,IF(K56="PCUsExcluding P/Cs",5,IF(K56="PCUsExcluding M/Cs and P/Cs",6,"ERROR"))))))</f>
        <v>1</v>
      </c>
    </row>
    <row r="57" spans="1:28" x14ac:dyDescent="0.2">
      <c r="D57" s="199" t="str">
        <f>CONCATENATE(D41,D42,D43,D44,D45,D46,D47,D48,D49,D50,D51,D52,D53,D54,D55,D56)</f>
        <v/>
      </c>
    </row>
    <row r="58" spans="1:28" x14ac:dyDescent="0.2">
      <c r="D58" s="199" t="str">
        <f>IFERROR(LEFT(D57,(LEN(D57)-2)),"")</f>
        <v/>
      </c>
      <c r="F58" s="60" t="s">
        <v>99</v>
      </c>
      <c r="N58" s="59" t="s">
        <v>101</v>
      </c>
      <c r="V58" s="59" t="s">
        <v>102</v>
      </c>
    </row>
    <row r="59" spans="1:28" x14ac:dyDescent="0.2">
      <c r="F59" s="105"/>
      <c r="G59" s="218" t="s">
        <v>93</v>
      </c>
      <c r="H59" s="219" t="s">
        <v>94</v>
      </c>
      <c r="I59" s="220" t="s">
        <v>95</v>
      </c>
      <c r="J59" s="221" t="s">
        <v>96</v>
      </c>
      <c r="K59" s="202" t="s">
        <v>8</v>
      </c>
      <c r="L59" s="43" t="s">
        <v>129</v>
      </c>
      <c r="N59" s="105"/>
      <c r="O59" s="218" t="s">
        <v>93</v>
      </c>
      <c r="P59" s="219" t="s">
        <v>94</v>
      </c>
      <c r="Q59" s="220" t="s">
        <v>95</v>
      </c>
      <c r="R59" s="221" t="s">
        <v>96</v>
      </c>
      <c r="S59" s="202" t="s">
        <v>8</v>
      </c>
      <c r="T59" s="43" t="s">
        <v>129</v>
      </c>
      <c r="V59" s="105"/>
      <c r="W59" s="218" t="s">
        <v>93</v>
      </c>
      <c r="X59" s="219" t="s">
        <v>94</v>
      </c>
      <c r="Y59" s="220" t="s">
        <v>95</v>
      </c>
      <c r="Z59" s="221" t="s">
        <v>96</v>
      </c>
      <c r="AA59" s="202" t="s">
        <v>8</v>
      </c>
      <c r="AB59" s="43" t="s">
        <v>129</v>
      </c>
    </row>
    <row r="60" spans="1:28" x14ac:dyDescent="0.2">
      <c r="E60" s="281" t="s">
        <v>97</v>
      </c>
      <c r="F60" s="222" t="s">
        <v>93</v>
      </c>
      <c r="G60" s="199">
        <f>VLOOKUP($F$56,'MCC Data'!$A$9:$Y$68,9,FALSE)</f>
        <v>0</v>
      </c>
      <c r="H60" s="199">
        <f>VLOOKUP($F$56,'MCC Data'!$A$136:$Y$195,9,FALSE)</f>
        <v>30</v>
      </c>
      <c r="I60" s="199">
        <f>VLOOKUP($F$56,'MCC Data'!$A$9:$Y$68,25,FALSE)</f>
        <v>246</v>
      </c>
      <c r="J60" s="205">
        <f>VLOOKUP($F$56,'MCC Data'!$A$9:$Y$68,17,FALSE)</f>
        <v>0</v>
      </c>
      <c r="K60" s="223">
        <f>SUM(G60:J60)</f>
        <v>276</v>
      </c>
      <c r="L60" s="224">
        <f>VLOOKUP($F$56,'MCC Data'!$Z$9:$AP$68,9,FALSE)</f>
        <v>276</v>
      </c>
      <c r="M60" s="281" t="s">
        <v>97</v>
      </c>
      <c r="N60" s="222" t="s">
        <v>93</v>
      </c>
      <c r="O60" s="199">
        <f>VLOOKUP($F$56,'MCC Data'!$A$9:$Y$68,8,FALSE)</f>
        <v>0</v>
      </c>
      <c r="P60" s="199">
        <f>VLOOKUP($F$56,'MCC Data'!$A$136:$Y$195,8,FALSE)</f>
        <v>1</v>
      </c>
      <c r="Q60" s="199">
        <f>VLOOKUP($F$56,'MCC Data'!$A$9:$Y$68,24,FALSE)</f>
        <v>21</v>
      </c>
      <c r="R60" s="205">
        <f>VLOOKUP($F$56,'MCC Data'!$A$9:$Y$68,16,FALSE)</f>
        <v>0</v>
      </c>
      <c r="S60" s="223">
        <f>SUM(O60:R60)</f>
        <v>22</v>
      </c>
      <c r="T60" s="224">
        <f>VLOOKUP($F$56,'MCC Data'!$Z$9:$AP$68,8,FALSE)</f>
        <v>22</v>
      </c>
      <c r="U60" s="281" t="s">
        <v>97</v>
      </c>
      <c r="V60" s="222" t="s">
        <v>93</v>
      </c>
      <c r="W60" s="199">
        <f>VLOOKUP($F$56,'MCC Data'!$A$9:$Y$68,7,FALSE)</f>
        <v>0</v>
      </c>
      <c r="X60" s="199">
        <f>VLOOKUP($F$56,'MCC Data'!$A$136:$Y$195,7,FALSE)</f>
        <v>3</v>
      </c>
      <c r="Y60" s="199">
        <f>VLOOKUP($F$56,'MCC Data'!$A$9:$Y$68,23,FALSE)</f>
        <v>11</v>
      </c>
      <c r="Z60" s="205">
        <f>VLOOKUP($F$56,'MCC Data'!$A$9:$Y$68,15,FALSE)</f>
        <v>0</v>
      </c>
      <c r="AA60" s="223">
        <f>SUM(W60:Z60)</f>
        <v>14</v>
      </c>
      <c r="AB60" s="224">
        <f>VLOOKUP($F$56,'MCC Data'!$Z$9:$AP$68,7,FALSE)</f>
        <v>14</v>
      </c>
    </row>
    <row r="61" spans="1:28" x14ac:dyDescent="0.2">
      <c r="E61" s="281"/>
      <c r="F61" s="225" t="s">
        <v>94</v>
      </c>
      <c r="G61" s="199">
        <f>VLOOKUP($F$56,'MCC Data'!$A$136:$Y$195,25,FALSE)</f>
        <v>0</v>
      </c>
      <c r="H61" s="199">
        <f>VLOOKUP($F$56,'MCC Data'!$A$136:$Y$195,17,FALSE)</f>
        <v>0</v>
      </c>
      <c r="I61" s="199">
        <f>VLOOKUP($F$56,'MCC Data'!$A$263:$Y$322,17,FALSE)</f>
        <v>0</v>
      </c>
      <c r="J61" s="205">
        <f>VLOOKUP($F$56,'MCC Data'!$A$263:$Y$322,9,FALSE)</f>
        <v>0</v>
      </c>
      <c r="K61" s="223">
        <f t="shared" ref="K61:K64" si="10">SUM(G61:J61)</f>
        <v>0</v>
      </c>
      <c r="L61" s="224">
        <f>VLOOKUP($F$56,'MCC Data'!$Z$136:$AP$195,9,FALSE)</f>
        <v>0</v>
      </c>
      <c r="M61" s="281"/>
      <c r="N61" s="225" t="s">
        <v>94</v>
      </c>
      <c r="O61" s="199">
        <f>VLOOKUP($F$56,'MCC Data'!$A$136:$Y$195,24,FALSE)</f>
        <v>0</v>
      </c>
      <c r="P61" s="199">
        <f>VLOOKUP($F$56,'MCC Data'!$A$136:$Y$195,16,FALSE)</f>
        <v>0</v>
      </c>
      <c r="Q61" s="199">
        <f>VLOOKUP($F$56,'MCC Data'!$A$263:$Y$322,16,FALSE)</f>
        <v>0</v>
      </c>
      <c r="R61" s="205">
        <f>VLOOKUP($F$56,'MCC Data'!$A$263:$Y$322,8,FALSE)</f>
        <v>0</v>
      </c>
      <c r="S61" s="223">
        <f t="shared" ref="S61:S64" si="11">SUM(O61:R61)</f>
        <v>0</v>
      </c>
      <c r="T61" s="224">
        <f>VLOOKUP($F$56,'MCC Data'!$Z$136:$AP$195,8,FALSE)</f>
        <v>0</v>
      </c>
      <c r="U61" s="281"/>
      <c r="V61" s="225" t="s">
        <v>94</v>
      </c>
      <c r="W61" s="199">
        <f>VLOOKUP($F$56,'MCC Data'!$A$136:$Y$195,23,FALSE)</f>
        <v>0</v>
      </c>
      <c r="X61" s="199">
        <f>VLOOKUP($F$56,'MCC Data'!$A$136:$Y$195,15,FALSE)</f>
        <v>0</v>
      </c>
      <c r="Y61" s="199">
        <f>VLOOKUP($F$56,'MCC Data'!$A$263:$Y$322,15,FALSE)</f>
        <v>0</v>
      </c>
      <c r="Z61" s="205">
        <f>VLOOKUP($F$56,'MCC Data'!$A$263:$Y$322,7,FALSE)</f>
        <v>0</v>
      </c>
      <c r="AA61" s="223">
        <f t="shared" ref="AA61:AA64" si="12">SUM(W61:Z61)</f>
        <v>0</v>
      </c>
      <c r="AB61" s="224">
        <f>VLOOKUP($F$56,'MCC Data'!$Z$136:$AP$195,7,FALSE)</f>
        <v>0</v>
      </c>
    </row>
    <row r="62" spans="1:28" x14ac:dyDescent="0.2">
      <c r="E62" s="281"/>
      <c r="F62" s="226" t="s">
        <v>95</v>
      </c>
      <c r="G62" s="199">
        <f>VLOOKUP($F$56,'MCC Data'!$A$390:$Y$449,17,FALSE)</f>
        <v>209</v>
      </c>
      <c r="H62" s="199">
        <f>VLOOKUP($F$56,'MCC Data'!$A$390:$Y$449,9,FALSE)</f>
        <v>0</v>
      </c>
      <c r="I62" s="199">
        <f>VLOOKUP($F$56,'MCC Data'!$A$263:$Y$322,25,FALSE)</f>
        <v>0</v>
      </c>
      <c r="J62" s="205">
        <f>VLOOKUP($F$56,'MCC Data'!$A$390:$Y$449,25,FALSE)</f>
        <v>0</v>
      </c>
      <c r="K62" s="223">
        <f t="shared" si="10"/>
        <v>209</v>
      </c>
      <c r="L62" s="224">
        <f>VLOOKUP($F$56,'MCC Data'!$Z$263:$AP$322,9,FALSE)</f>
        <v>209</v>
      </c>
      <c r="M62" s="281"/>
      <c r="N62" s="226" t="s">
        <v>95</v>
      </c>
      <c r="O62" s="199">
        <f>VLOOKUP($F$56,'MCC Data'!$A$390:$Y$449,16,FALSE)</f>
        <v>2</v>
      </c>
      <c r="P62" s="199">
        <f>VLOOKUP($F$56,'MCC Data'!$A$390:$Y$449,8,FALSE)</f>
        <v>0</v>
      </c>
      <c r="Q62" s="199">
        <f>VLOOKUP($F$56,'MCC Data'!$A$263:$Y$322,24,FALSE)</f>
        <v>0</v>
      </c>
      <c r="R62" s="205">
        <f>VLOOKUP($F$56,'MCC Data'!$A$390:$Y$449,24,FALSE)</f>
        <v>0</v>
      </c>
      <c r="S62" s="223">
        <f t="shared" si="11"/>
        <v>2</v>
      </c>
      <c r="T62" s="224">
        <f>VLOOKUP($F$56,'MCC Data'!$Z$263:$AP$322,8,FALSE)</f>
        <v>2</v>
      </c>
      <c r="U62" s="281"/>
      <c r="V62" s="226" t="s">
        <v>95</v>
      </c>
      <c r="W62" s="199">
        <f>VLOOKUP($F$56,'MCC Data'!$A$390:$Y$449,15,FALSE)</f>
        <v>9</v>
      </c>
      <c r="X62" s="199">
        <f>VLOOKUP($F$56,'MCC Data'!$A$390:$Y$449,7,FALSE)</f>
        <v>0</v>
      </c>
      <c r="Y62" s="199">
        <f>VLOOKUP($F$56,'MCC Data'!$A$263:$Y$322,23,FALSE)</f>
        <v>0</v>
      </c>
      <c r="Z62" s="205">
        <f>VLOOKUP($F$56,'MCC Data'!$A$390:$Y$449,23,FALSE)</f>
        <v>0</v>
      </c>
      <c r="AA62" s="223">
        <f t="shared" si="12"/>
        <v>9</v>
      </c>
      <c r="AB62" s="224">
        <f>VLOOKUP($F$56,'MCC Data'!$Z$263:$AP$322,7,FALSE)</f>
        <v>9</v>
      </c>
    </row>
    <row r="63" spans="1:28" x14ac:dyDescent="0.2">
      <c r="E63" s="281"/>
      <c r="F63" s="221" t="s">
        <v>96</v>
      </c>
      <c r="G63" s="202">
        <f>VLOOKUP($F$56,'MCC Data'!$A$644:$Y$703,9,FALSE)</f>
        <v>36</v>
      </c>
      <c r="H63" s="202">
        <f>VLOOKUP($F$56,'MCC Data'!$A$517:$Y$576,25,FALSE)</f>
        <v>52</v>
      </c>
      <c r="I63" s="202">
        <f>VLOOKUP($F$56,'MCC Data'!$A$517:$Y$576,17,FALSE)</f>
        <v>22</v>
      </c>
      <c r="J63" s="105">
        <f>VLOOKUP($F$56,'MCC Data'!$A$517:$Y$576,9,FALSE)</f>
        <v>0</v>
      </c>
      <c r="K63" s="120">
        <f t="shared" si="10"/>
        <v>110</v>
      </c>
      <c r="L63" s="224">
        <f>VLOOKUP($F$56,'MCC Data'!$Z$390:$AP$449,9,FALSE)</f>
        <v>110</v>
      </c>
      <c r="M63" s="281"/>
      <c r="N63" s="221" t="s">
        <v>96</v>
      </c>
      <c r="O63" s="202">
        <f>VLOOKUP($F$56,'MCC Data'!$A$644:$Y$703,8,FALSE)</f>
        <v>1</v>
      </c>
      <c r="P63" s="202">
        <f>VLOOKUP($F$56,'MCC Data'!$A$517:$Y$576,24,FALSE)</f>
        <v>18</v>
      </c>
      <c r="Q63" s="202">
        <f>VLOOKUP($F$56,'MCC Data'!$A$517:$Y$576,16,FALSE)</f>
        <v>11</v>
      </c>
      <c r="R63" s="105">
        <f>VLOOKUP($F$56,'MCC Data'!$A$517:$Y$576,8,FALSE)</f>
        <v>0</v>
      </c>
      <c r="S63" s="120">
        <f t="shared" si="11"/>
        <v>30</v>
      </c>
      <c r="T63" s="224">
        <f>VLOOKUP($F$56,'MCC Data'!$Z$390:$AP$449,8,FALSE)</f>
        <v>30</v>
      </c>
      <c r="U63" s="281"/>
      <c r="V63" s="221" t="s">
        <v>96</v>
      </c>
      <c r="W63" s="202">
        <f>VLOOKUP($F$56,'MCC Data'!$A$644:$Y$703,7,FALSE)</f>
        <v>0</v>
      </c>
      <c r="X63" s="202">
        <f>VLOOKUP($F$56,'MCC Data'!$A$517:$Y$576,23,FALSE)</f>
        <v>0</v>
      </c>
      <c r="Y63" s="202">
        <f>VLOOKUP($F$56,'MCC Data'!$A$517:$Y$576,15,FALSE)</f>
        <v>0</v>
      </c>
      <c r="Z63" s="105">
        <f>VLOOKUP($F$56,'MCC Data'!$A$517:$Y$576,7,FALSE)</f>
        <v>0</v>
      </c>
      <c r="AA63" s="120">
        <f t="shared" si="12"/>
        <v>0</v>
      </c>
      <c r="AB63" s="224">
        <f>VLOOKUP($F$56,'MCC Data'!$Z$390:$AP$449,7,FALSE)</f>
        <v>0</v>
      </c>
    </row>
    <row r="64" spans="1:28" x14ac:dyDescent="0.2">
      <c r="E64" s="124"/>
      <c r="F64" s="205" t="s">
        <v>8</v>
      </c>
      <c r="G64" s="43">
        <f>SUM(G60:G63)</f>
        <v>245</v>
      </c>
      <c r="H64" s="43">
        <f t="shared" ref="H64:J64" si="13">SUM(H60:H63)</f>
        <v>82</v>
      </c>
      <c r="I64" s="43">
        <f t="shared" si="13"/>
        <v>268</v>
      </c>
      <c r="J64" s="205">
        <f t="shared" si="13"/>
        <v>0</v>
      </c>
      <c r="K64" s="43">
        <f t="shared" si="10"/>
        <v>595</v>
      </c>
      <c r="L64" s="43"/>
      <c r="N64" s="205" t="s">
        <v>8</v>
      </c>
      <c r="O64" s="43">
        <f>SUM(O60:O63)</f>
        <v>3</v>
      </c>
      <c r="P64" s="43">
        <f t="shared" ref="P64:R64" si="14">SUM(P60:P63)</f>
        <v>19</v>
      </c>
      <c r="Q64" s="43">
        <f t="shared" si="14"/>
        <v>32</v>
      </c>
      <c r="R64" s="205">
        <f t="shared" si="14"/>
        <v>0</v>
      </c>
      <c r="S64" s="127">
        <f t="shared" si="11"/>
        <v>54</v>
      </c>
      <c r="T64" s="43"/>
      <c r="V64" s="205" t="s">
        <v>8</v>
      </c>
      <c r="W64" s="43">
        <f>SUM(W60:W63)</f>
        <v>9</v>
      </c>
      <c r="X64" s="43">
        <f t="shared" ref="X64:Z64" si="15">SUM(X60:X63)</f>
        <v>3</v>
      </c>
      <c r="Y64" s="43">
        <f t="shared" si="15"/>
        <v>11</v>
      </c>
      <c r="Z64" s="205">
        <f t="shared" si="15"/>
        <v>0</v>
      </c>
      <c r="AA64" s="127">
        <f t="shared" si="12"/>
        <v>23</v>
      </c>
    </row>
    <row r="65" spans="5:28" x14ac:dyDescent="0.2">
      <c r="E65" s="124"/>
      <c r="F65" s="43" t="s">
        <v>129</v>
      </c>
      <c r="G65" s="224">
        <f>VLOOKUP($F$56,'MCC Data'!$Z$9:$AP$68,17,FALSE)</f>
        <v>245</v>
      </c>
      <c r="H65" s="224">
        <f>VLOOKUP($F$56,'MCC Data'!$Z$136:$AP$195,17,FALSE)</f>
        <v>82</v>
      </c>
      <c r="I65" s="224">
        <f>VLOOKUP($F$56,'MCC Data'!$Z$263:$AP$322,17,FALSE)</f>
        <v>268</v>
      </c>
      <c r="J65" s="224">
        <f>VLOOKUP($F$56,'MCC Data'!$Z$390:$AP$449,17,FALSE)</f>
        <v>0</v>
      </c>
      <c r="K65" s="43"/>
      <c r="L65" s="43"/>
      <c r="N65" s="43" t="s">
        <v>129</v>
      </c>
      <c r="O65" s="224">
        <f>VLOOKUP($F$56,'MCC Data'!$Z$9:$AP$68,16,FALSE)</f>
        <v>3</v>
      </c>
      <c r="P65" s="224">
        <f>VLOOKUP($F$56,'MCC Data'!$Z$136:$AP$195,16,FALSE)</f>
        <v>19</v>
      </c>
      <c r="Q65" s="224">
        <f>VLOOKUP($F$56,'MCC Data'!$Z$263:$AP$322,16,FALSE)</f>
        <v>32</v>
      </c>
      <c r="R65" s="224">
        <f>VLOOKUP($F$56,'MCC Data'!$Z$390:$AP$449,16,FALSE)</f>
        <v>0</v>
      </c>
      <c r="S65" s="43"/>
      <c r="T65" s="43"/>
      <c r="V65" s="43" t="s">
        <v>129</v>
      </c>
      <c r="W65" s="224">
        <f>VLOOKUP($F$56,'MCC Data'!$Z$9:$AP$68,15,FALSE)</f>
        <v>9</v>
      </c>
      <c r="X65" s="224">
        <f>VLOOKUP($F$56,'MCC Data'!$Z$136:$AP$195,15,FALSE)</f>
        <v>3</v>
      </c>
      <c r="Y65" s="224">
        <f>VLOOKUP($F$56,'MCC Data'!$Z$263:$AP$322,15,FALSE)</f>
        <v>11</v>
      </c>
      <c r="Z65" s="224">
        <f>VLOOKUP($F$56,'MCC Data'!$Z$390:$AP$449,15,FALSE)</f>
        <v>0</v>
      </c>
      <c r="AA65" s="43"/>
    </row>
    <row r="67" spans="5:28" x14ac:dyDescent="0.2">
      <c r="F67" s="60" t="s">
        <v>100</v>
      </c>
      <c r="N67" s="59" t="s">
        <v>104</v>
      </c>
      <c r="V67" s="59" t="s">
        <v>105</v>
      </c>
    </row>
    <row r="68" spans="5:28" x14ac:dyDescent="0.2">
      <c r="F68" s="105"/>
      <c r="G68" s="218" t="s">
        <v>93</v>
      </c>
      <c r="H68" s="219" t="s">
        <v>94</v>
      </c>
      <c r="I68" s="220" t="s">
        <v>95</v>
      </c>
      <c r="J68" s="221" t="s">
        <v>96</v>
      </c>
      <c r="K68" s="202" t="s">
        <v>8</v>
      </c>
      <c r="L68" s="43" t="s">
        <v>129</v>
      </c>
      <c r="N68" s="105"/>
      <c r="O68" s="218" t="s">
        <v>93</v>
      </c>
      <c r="P68" s="219" t="s">
        <v>94</v>
      </c>
      <c r="Q68" s="220" t="s">
        <v>95</v>
      </c>
      <c r="R68" s="221" t="s">
        <v>96</v>
      </c>
      <c r="S68" s="202" t="s">
        <v>8</v>
      </c>
      <c r="T68" s="43"/>
      <c r="V68" s="105"/>
      <c r="W68" s="218" t="s">
        <v>93</v>
      </c>
      <c r="X68" s="219" t="s">
        <v>94</v>
      </c>
      <c r="Y68" s="220" t="s">
        <v>95</v>
      </c>
      <c r="Z68" s="221" t="s">
        <v>96</v>
      </c>
      <c r="AA68" s="202" t="s">
        <v>8</v>
      </c>
      <c r="AB68" s="43"/>
    </row>
    <row r="69" spans="5:28" x14ac:dyDescent="0.2">
      <c r="E69" s="281" t="s">
        <v>97</v>
      </c>
      <c r="F69" s="222" t="s">
        <v>93</v>
      </c>
      <c r="G69" s="223">
        <f>VLOOKUP($F$56,'PCU Data'!$A$11:$Q$70,2,FALSE)</f>
        <v>0</v>
      </c>
      <c r="H69" s="223">
        <f>VLOOKUP($F$56,'PCU Data'!$A$11:$Q$70,5,FALSE)</f>
        <v>28.299999999999997</v>
      </c>
      <c r="I69" s="223">
        <f>VLOOKUP($F$56,'PCU Data'!$A$11:$Q$70,4,FALSE)</f>
        <v>252.39999999999998</v>
      </c>
      <c r="J69" s="227">
        <f>VLOOKUP($F$56,'PCU Data'!$A$11:$Q$70,3,FALSE)</f>
        <v>0</v>
      </c>
      <c r="K69" s="223">
        <f>SUM(G69:J69)</f>
        <v>280.7</v>
      </c>
      <c r="L69" s="224">
        <f>VLOOKUP($F$56,'PCU Data'!$A$11:$Q$70,2,FALSE)+VLOOKUP($F$56,'PCU Data'!$A$11:$Q$70,3,FALSE)+VLOOKUP($F$56,'PCU Data'!$A$11:$Q$70,4,FALSE)+VLOOKUP($F$56,'PCU Data'!$A$11:$Q$70,5,FALSE)</f>
        <v>280.7</v>
      </c>
      <c r="M69" s="281" t="s">
        <v>97</v>
      </c>
      <c r="N69" s="222" t="s">
        <v>93</v>
      </c>
      <c r="O69" s="223">
        <f>O60*'PCU Data'!$Y$14</f>
        <v>0</v>
      </c>
      <c r="P69" s="223">
        <f>P60*'PCU Data'!$Y$14</f>
        <v>0.2</v>
      </c>
      <c r="Q69" s="223">
        <f>Q60*'PCU Data'!$Y$14</f>
        <v>4.2</v>
      </c>
      <c r="R69" s="227">
        <f>R60*'PCU Data'!$Y$14</f>
        <v>0</v>
      </c>
      <c r="S69" s="223">
        <f>SUM(O69:R69)</f>
        <v>4.4000000000000004</v>
      </c>
      <c r="T69" s="223"/>
      <c r="U69" s="281" t="s">
        <v>97</v>
      </c>
      <c r="V69" s="222" t="s">
        <v>93</v>
      </c>
      <c r="W69" s="223">
        <f>W60*'PCU Data'!$X$14</f>
        <v>0</v>
      </c>
      <c r="X69" s="223">
        <f>X60*'PCU Data'!$X$14</f>
        <v>1.2000000000000002</v>
      </c>
      <c r="Y69" s="223">
        <f>Y60*'PCU Data'!$X$14</f>
        <v>4.4000000000000004</v>
      </c>
      <c r="Z69" s="227">
        <f>Z60*'PCU Data'!$X$14</f>
        <v>0</v>
      </c>
      <c r="AA69" s="223">
        <f>SUM(W69:Z69)</f>
        <v>5.6000000000000005</v>
      </c>
    </row>
    <row r="70" spans="5:28" x14ac:dyDescent="0.2">
      <c r="E70" s="281"/>
      <c r="F70" s="225" t="s">
        <v>94</v>
      </c>
      <c r="G70" s="223">
        <f>VLOOKUP($F$56,'PCU Data'!$A$11:$Q$70,7,FALSE)</f>
        <v>0</v>
      </c>
      <c r="H70" s="223">
        <f>VLOOKUP($F$56,'PCU Data'!$A$11:$Q$70,6,FALSE)</f>
        <v>0</v>
      </c>
      <c r="I70" s="223">
        <f>VLOOKUP($F$56,'PCU Data'!$A$11:$Q$70,9,FALSE)</f>
        <v>0</v>
      </c>
      <c r="J70" s="227">
        <f>VLOOKUP($F$56,'PCU Data'!$A$11:$Q$70,8,FALSE)</f>
        <v>0</v>
      </c>
      <c r="K70" s="223">
        <f t="shared" ref="K70:K73" si="16">SUM(G70:J70)</f>
        <v>0</v>
      </c>
      <c r="L70" s="224">
        <f>VLOOKUP($F$56,'PCU Data'!$A$11:$Q$70,6,FALSE)+VLOOKUP($F$56,'PCU Data'!$A$11:$Q$70,7,FALSE)+VLOOKUP($F$56,'PCU Data'!$A$11:$Q$70,8,FALSE)+VLOOKUP($F$56,'PCU Data'!$A$11:$Q$70,9,FALSE)</f>
        <v>0</v>
      </c>
      <c r="M70" s="281"/>
      <c r="N70" s="225" t="s">
        <v>94</v>
      </c>
      <c r="O70" s="223">
        <f>O61*'PCU Data'!$Y$14</f>
        <v>0</v>
      </c>
      <c r="P70" s="223">
        <f>P61*'PCU Data'!$Y$14</f>
        <v>0</v>
      </c>
      <c r="Q70" s="223">
        <f>Q61*'PCU Data'!$Y$14</f>
        <v>0</v>
      </c>
      <c r="R70" s="227">
        <f>R61*'PCU Data'!$Y$14</f>
        <v>0</v>
      </c>
      <c r="S70" s="223">
        <f t="shared" ref="S70:S72" si="17">SUM(O70:R70)</f>
        <v>0</v>
      </c>
      <c r="T70" s="223"/>
      <c r="U70" s="281"/>
      <c r="V70" s="225" t="s">
        <v>94</v>
      </c>
      <c r="W70" s="223">
        <f>W61*'PCU Data'!$X$14</f>
        <v>0</v>
      </c>
      <c r="X70" s="223">
        <f>X61*'PCU Data'!$X$14</f>
        <v>0</v>
      </c>
      <c r="Y70" s="223">
        <f>Y61*'PCU Data'!$X$14</f>
        <v>0</v>
      </c>
      <c r="Z70" s="227">
        <f>Z61*'PCU Data'!$X$14</f>
        <v>0</v>
      </c>
      <c r="AA70" s="223">
        <f t="shared" ref="AA70:AA72" si="18">SUM(W70:Z70)</f>
        <v>0</v>
      </c>
    </row>
    <row r="71" spans="5:28" x14ac:dyDescent="0.2">
      <c r="E71" s="281"/>
      <c r="F71" s="226" t="s">
        <v>95</v>
      </c>
      <c r="G71" s="223">
        <f>VLOOKUP($F$56,'PCU Data'!$A$11:$Q$70,12,FALSE)</f>
        <v>230.3</v>
      </c>
      <c r="H71" s="223">
        <f>VLOOKUP($F$56,'PCU Data'!$A$11:$Q$70,11,FALSE)</f>
        <v>0</v>
      </c>
      <c r="I71" s="223">
        <f>VLOOKUP($F$56,'PCU Data'!$A$11:$Q$70,10,FALSE)</f>
        <v>0</v>
      </c>
      <c r="J71" s="227">
        <f>VLOOKUP($F$56,'PCU Data'!$A$11:$Q$70,13,FALSE)</f>
        <v>0</v>
      </c>
      <c r="K71" s="223">
        <f t="shared" si="16"/>
        <v>230.3</v>
      </c>
      <c r="L71" s="224">
        <f>VLOOKUP($F$56,'PCU Data'!$A$11:$Q$70,10,FALSE)+VLOOKUP($F$56,'PCU Data'!$A$11:$Q$70,11,FALSE)+VLOOKUP($F$56,'PCU Data'!$A$11:$Q$70,12,FALSE)+VLOOKUP($F$56,'PCU Data'!$A$11:$Q$70,13,FALSE)</f>
        <v>230.3</v>
      </c>
      <c r="M71" s="281"/>
      <c r="N71" s="226" t="s">
        <v>95</v>
      </c>
      <c r="O71" s="223">
        <f>O62*'PCU Data'!$Y$14</f>
        <v>0.4</v>
      </c>
      <c r="P71" s="223">
        <f>P62*'PCU Data'!$Y$14</f>
        <v>0</v>
      </c>
      <c r="Q71" s="223">
        <f>Q62*'PCU Data'!$Y$14</f>
        <v>0</v>
      </c>
      <c r="R71" s="227">
        <f>R62*'PCU Data'!$Y$14</f>
        <v>0</v>
      </c>
      <c r="S71" s="223">
        <f t="shared" si="17"/>
        <v>0.4</v>
      </c>
      <c r="T71" s="223"/>
      <c r="U71" s="281"/>
      <c r="V71" s="226" t="s">
        <v>95</v>
      </c>
      <c r="W71" s="223">
        <f>W62*'PCU Data'!$X$14</f>
        <v>3.6</v>
      </c>
      <c r="X71" s="223">
        <f>X62*'PCU Data'!$X$14</f>
        <v>0</v>
      </c>
      <c r="Y71" s="223">
        <f>Y62*'PCU Data'!$X$14</f>
        <v>0</v>
      </c>
      <c r="Z71" s="227">
        <f>Z62*'PCU Data'!$X$14</f>
        <v>0</v>
      </c>
      <c r="AA71" s="223">
        <f t="shared" si="18"/>
        <v>3.6</v>
      </c>
    </row>
    <row r="72" spans="5:28" x14ac:dyDescent="0.2">
      <c r="E72" s="281"/>
      <c r="F72" s="221" t="s">
        <v>96</v>
      </c>
      <c r="G72" s="120">
        <f>VLOOKUP($F$56,'PCU Data'!$A$11:$Q$70,17,FALSE)</f>
        <v>39.1</v>
      </c>
      <c r="H72" s="120">
        <f>VLOOKUP($F$56,'PCU Data'!$A$11:$Q$70,16,FALSE)</f>
        <v>46.4</v>
      </c>
      <c r="I72" s="120">
        <f>VLOOKUP($F$56,'PCU Data'!$A$11:$Q$70,15,FALSE)</f>
        <v>22.2</v>
      </c>
      <c r="J72" s="48">
        <f>VLOOKUP($F$56,'PCU Data'!$A$11:$Q$70,14,FALSE)</f>
        <v>0</v>
      </c>
      <c r="K72" s="120">
        <f t="shared" si="16"/>
        <v>107.7</v>
      </c>
      <c r="L72" s="224">
        <f>VLOOKUP($F$56,'PCU Data'!$A$11:$Q$70,14,FALSE)+VLOOKUP($F$56,'PCU Data'!$A$11:$Q$70,15,FALSE)+VLOOKUP($F$56,'PCU Data'!$A$11:$Q$70,16,FALSE)+VLOOKUP($F$56,'PCU Data'!$A$11:$Q$70,17,FALSE)</f>
        <v>107.69999999999999</v>
      </c>
      <c r="M72" s="281"/>
      <c r="N72" s="221" t="s">
        <v>96</v>
      </c>
      <c r="O72" s="120">
        <f>O63*'PCU Data'!$Y$14</f>
        <v>0.2</v>
      </c>
      <c r="P72" s="120">
        <f>P63*'PCU Data'!$Y$14</f>
        <v>3.6</v>
      </c>
      <c r="Q72" s="120">
        <f>Q63*'PCU Data'!$Y$14</f>
        <v>2.2000000000000002</v>
      </c>
      <c r="R72" s="48">
        <f>R63*'PCU Data'!$Y$14</f>
        <v>0</v>
      </c>
      <c r="S72" s="120">
        <f t="shared" si="17"/>
        <v>6</v>
      </c>
      <c r="T72" s="127"/>
      <c r="U72" s="281"/>
      <c r="V72" s="221" t="s">
        <v>96</v>
      </c>
      <c r="W72" s="120">
        <f>W63*'PCU Data'!$X$14</f>
        <v>0</v>
      </c>
      <c r="X72" s="120">
        <f>X63*'PCU Data'!$X$14</f>
        <v>0</v>
      </c>
      <c r="Y72" s="120">
        <f>Y63*'PCU Data'!$X$14</f>
        <v>0</v>
      </c>
      <c r="Z72" s="48">
        <f>Z63*'PCU Data'!$X$14</f>
        <v>0</v>
      </c>
      <c r="AA72" s="120">
        <f t="shared" si="18"/>
        <v>0</v>
      </c>
    </row>
    <row r="73" spans="5:28" x14ac:dyDescent="0.2">
      <c r="E73" s="124"/>
      <c r="F73" s="205" t="s">
        <v>8</v>
      </c>
      <c r="G73" s="127">
        <f>SUM(G69:G72)</f>
        <v>269.40000000000003</v>
      </c>
      <c r="H73" s="127">
        <f t="shared" ref="H73:J73" si="19">SUM(H69:H72)</f>
        <v>74.699999999999989</v>
      </c>
      <c r="I73" s="127">
        <f t="shared" si="19"/>
        <v>274.59999999999997</v>
      </c>
      <c r="J73" s="227">
        <f t="shared" si="19"/>
        <v>0</v>
      </c>
      <c r="K73" s="127">
        <f t="shared" si="16"/>
        <v>618.70000000000005</v>
      </c>
      <c r="L73" s="43"/>
      <c r="N73" s="205" t="s">
        <v>8</v>
      </c>
      <c r="O73" s="127">
        <f>SUM(O69:O72)</f>
        <v>0.60000000000000009</v>
      </c>
      <c r="P73" s="127">
        <f t="shared" ref="P73:R73" si="20">SUM(P69:P72)</f>
        <v>3.8000000000000003</v>
      </c>
      <c r="Q73" s="127">
        <f t="shared" si="20"/>
        <v>6.4</v>
      </c>
      <c r="R73" s="227">
        <f t="shared" si="20"/>
        <v>0</v>
      </c>
      <c r="S73" s="127">
        <f t="shared" ref="S73" si="21">SUM(O73:R73)</f>
        <v>10.8</v>
      </c>
      <c r="T73" s="43"/>
      <c r="V73" s="205" t="s">
        <v>8</v>
      </c>
      <c r="W73" s="127">
        <f>SUM(W69:W72)</f>
        <v>3.6</v>
      </c>
      <c r="X73" s="127">
        <f t="shared" ref="X73:Z73" si="22">SUM(X69:X72)</f>
        <v>1.2000000000000002</v>
      </c>
      <c r="Y73" s="127">
        <f t="shared" si="22"/>
        <v>4.4000000000000004</v>
      </c>
      <c r="Z73" s="227">
        <f t="shared" si="22"/>
        <v>0</v>
      </c>
      <c r="AA73" s="127">
        <f t="shared" ref="AA73" si="23">SUM(W73:Z73)</f>
        <v>9.2000000000000011</v>
      </c>
    </row>
    <row r="74" spans="5:28" x14ac:dyDescent="0.2">
      <c r="E74" s="124"/>
      <c r="F74" s="43" t="s">
        <v>129</v>
      </c>
      <c r="G74" s="224">
        <f>VLOOKUP($F$56,'PCU Data'!$A$11:$Q$70,2,FALSE)+VLOOKUP($F$56,'PCU Data'!$A$11:$Q$70,7,FALSE)+VLOOKUP($F$56,'PCU Data'!$A$11:$Q$70,12,FALSE)+VLOOKUP($F$56,'PCU Data'!$A$11:$Q$70,17,FALSE)</f>
        <v>269.40000000000003</v>
      </c>
      <c r="H74" s="224">
        <f>VLOOKUP($F$56,'PCU Data'!$A$11:$Q$70,5,FALSE)+VLOOKUP($F$56,'PCU Data'!$A$11:$Q$70,6,FALSE)+VLOOKUP($F$56,'PCU Data'!$A$11:$Q$70,11,FALSE)+VLOOKUP($F$56,'PCU Data'!$A$11:$Q$70,16,FALSE)</f>
        <v>74.699999999999989</v>
      </c>
      <c r="I74" s="224">
        <f>VLOOKUP($F$56,'PCU Data'!$A$11:$Q$70,4,FALSE)+VLOOKUP($F$56,'PCU Data'!$A$11:$Q$70,9,FALSE)+VLOOKUP($F$56,'PCU Data'!$A$11:$Q$70,10,FALSE)+VLOOKUP($F$56,'PCU Data'!$A$11:$Q$70,15,FALSE)</f>
        <v>274.59999999999997</v>
      </c>
      <c r="J74" s="224">
        <f>VLOOKUP($F$56,'PCU Data'!$A$11:$Q$70,3,FALSE)+VLOOKUP($F$56,'PCU Data'!$A$11:$Q$70,8,FALSE)+VLOOKUP($F$56,'PCU Data'!$A$11:$Q$70,13,FALSE)+VLOOKUP($F$56,'PCU Data'!$A$11:$Q$70,14,FALSE)</f>
        <v>0</v>
      </c>
      <c r="K74" s="43"/>
      <c r="L74" s="43"/>
      <c r="N74" s="43"/>
      <c r="O74" s="127"/>
      <c r="P74" s="127"/>
      <c r="Q74" s="127"/>
      <c r="R74" s="127"/>
      <c r="S74" s="43"/>
      <c r="T74" s="43"/>
      <c r="V74" s="43"/>
      <c r="W74" s="127"/>
      <c r="X74" s="127"/>
      <c r="Y74" s="127"/>
      <c r="Z74" s="127"/>
      <c r="AA74" s="43"/>
    </row>
    <row r="76" spans="5:28" x14ac:dyDescent="0.2">
      <c r="F76" s="60" t="s">
        <v>103</v>
      </c>
      <c r="N76" s="60" t="s">
        <v>106</v>
      </c>
    </row>
    <row r="77" spans="5:28" ht="12.75" customHeight="1" x14ac:dyDescent="0.2">
      <c r="F77" s="105"/>
      <c r="G77" s="218" t="s">
        <v>93</v>
      </c>
      <c r="H77" s="219" t="s">
        <v>94</v>
      </c>
      <c r="I77" s="220" t="s">
        <v>95</v>
      </c>
      <c r="J77" s="221" t="s">
        <v>96</v>
      </c>
      <c r="K77" s="202" t="s">
        <v>8</v>
      </c>
      <c r="L77" s="43" t="s">
        <v>129</v>
      </c>
      <c r="N77" s="105"/>
      <c r="O77" s="218" t="s">
        <v>93</v>
      </c>
      <c r="P77" s="219" t="s">
        <v>94</v>
      </c>
      <c r="Q77" s="220" t="s">
        <v>95</v>
      </c>
      <c r="R77" s="221" t="s">
        <v>96</v>
      </c>
      <c r="S77" s="202" t="s">
        <v>8</v>
      </c>
      <c r="T77" s="43"/>
    </row>
    <row r="78" spans="5:28" x14ac:dyDescent="0.2">
      <c r="E78" s="281" t="s">
        <v>97</v>
      </c>
      <c r="F78" s="222" t="s">
        <v>93</v>
      </c>
      <c r="G78" s="223">
        <f>VLOOKUP($F$56,'MCC Data'!$A$9:$Y$68,4,FALSE)+VLOOKUP($F$56,'MCC Data'!$A$9:$Y$68,5,FALSE)+VLOOKUP($F$56,'MCC Data'!$A$9:$Y$68,6,FALSE)</f>
        <v>0</v>
      </c>
      <c r="H78" s="223">
        <f>VLOOKUP($F$56,'MCC Data'!$A$136:$Y$195,4,FALSE)+VLOOKUP($F$56,'MCC Data'!$A$136:$Y$195,5,FALSE)+VLOOKUP($F$56,'MCC Data'!$A$136:$Y$195,6,FALSE)</f>
        <v>1</v>
      </c>
      <c r="I78" s="223">
        <f>VLOOKUP($F$56,'MCC Data'!$A$9:$Y$68,20,FALSE)+VLOOKUP($F$56,'MCC Data'!$A$9:$Y$68,21,FALSE)+VLOOKUP($F$56,'MCC Data'!$A$9:$Y$68,22,FALSE)</f>
        <v>22</v>
      </c>
      <c r="J78" s="227">
        <f>VLOOKUP($F$56,'MCC Data'!$A$9:$Y$68,12,FALSE)+VLOOKUP($F$56,'MCC Data'!$A$9:$Y$68,13,FALSE)+VLOOKUP($F$56,'MCC Data'!$A$9:$Y$68,14,FALSE)</f>
        <v>0</v>
      </c>
      <c r="K78" s="223">
        <f>SUM(G78:J78)</f>
        <v>23</v>
      </c>
      <c r="L78" s="224">
        <f>VLOOKUP($F$56,'MCC Data'!$Z$9:$AP$68,4,FALSE)+VLOOKUP($F$56,'MCC Data'!$Z$9:$AP$68,5,FALSE)+VLOOKUP($F$56,'MCC Data'!$Z$9:$AP$68,6,FALSE)</f>
        <v>23</v>
      </c>
      <c r="M78" s="281" t="s">
        <v>97</v>
      </c>
      <c r="N78" s="222" t="s">
        <v>93</v>
      </c>
      <c r="O78" s="223">
        <f>VLOOKUP($F$56,'MCC Data'!$A$9:$Y$68,4,FALSE)*'PCU Data'!$U$14+VLOOKUP($F$56,'MCC Data'!$A$9:$Y$68,5,FALSE)*'PCU Data'!$V$14+VLOOKUP($F$56,'MCC Data'!$A$9:$Y$68,6,FALSE)*'PCU Data'!$W$14</f>
        <v>0</v>
      </c>
      <c r="P78" s="223">
        <f>VLOOKUP($F$56,'MCC Data'!$A$136:$Y$195,4,FALSE)*'PCU Data'!$U$14+VLOOKUP($F$56,'MCC Data'!$A$136:$Y$195,5,FALSE)*'PCU Data'!$V$14+VLOOKUP($F$56,'MCC Data'!$A$136:$Y$195,6,FALSE)*'PCU Data'!$W$14</f>
        <v>1.9</v>
      </c>
      <c r="Q78" s="223">
        <f>VLOOKUP($F$56,'MCC Data'!$A$9:$Y$68,20,FALSE)*'PCU Data'!$U$14+VLOOKUP($F$56,'MCC Data'!$A$9:$Y$68,21,FALSE)*'PCU Data'!$V$14+VLOOKUP($F$56,'MCC Data'!$A$9:$Y$68,22,FALSE)*'PCU Data'!$W$14</f>
        <v>51.8</v>
      </c>
      <c r="R78" s="227">
        <f>VLOOKUP($F$56,'MCC Data'!$A$9:$Y$68,12,FALSE)*'PCU Data'!$U$14+VLOOKUP($F$56,'MCC Data'!$A$9:$Y$68,13,FALSE)*'PCU Data'!$V$14+VLOOKUP($F$56,'MCC Data'!$A$9:$Y$68,14,FALSE)*'PCU Data'!$W$14</f>
        <v>0</v>
      </c>
      <c r="S78" s="223">
        <f>SUM(O78:R78)</f>
        <v>53.699999999999996</v>
      </c>
      <c r="T78" s="223"/>
    </row>
    <row r="79" spans="5:28" x14ac:dyDescent="0.2">
      <c r="E79" s="281"/>
      <c r="F79" s="225" t="s">
        <v>94</v>
      </c>
      <c r="G79" s="223">
        <f>VLOOKUP($F$56,'MCC Data'!$A$136:$Y$195,20,FALSE)+VLOOKUP($F$56,'MCC Data'!$A$136:$Y$195,21,FALSE)+VLOOKUP($F$56,'MCC Data'!$A$136:$Y$195,22,FALSE)</f>
        <v>0</v>
      </c>
      <c r="H79" s="223">
        <f>VLOOKUP($F$56,'MCC Data'!$A$136:$Y$195,12,FALSE)+VLOOKUP($F$56,'MCC Data'!$A$136:$Y$195,13,FALSE)+VLOOKUP($F$56,'MCC Data'!$A$136:$Y$195,14,FALSE)</f>
        <v>0</v>
      </c>
      <c r="I79" s="223">
        <f>VLOOKUP($F$56,'MCC Data'!$A$263:$Y$322,12,FALSE)+VLOOKUP($F$56,'MCC Data'!$A$263:$Y$322,13,FALSE)+VLOOKUP($F$56,'MCC Data'!$A$263:$Y$322,14,FALSE)</f>
        <v>0</v>
      </c>
      <c r="J79" s="227">
        <f>VLOOKUP($F$56,'MCC Data'!$A$263:$Y$322,4,FALSE)+VLOOKUP($F$56,'MCC Data'!$A$263:$Y$322,5,FALSE)+VLOOKUP($F$56,'MCC Data'!$A$263:$Y$322,6,FALSE)</f>
        <v>0</v>
      </c>
      <c r="K79" s="223">
        <f t="shared" ref="K79:K82" si="24">SUM(G79:J79)</f>
        <v>0</v>
      </c>
      <c r="L79" s="224">
        <f>VLOOKUP($F$56,'MCC Data'!$Z$136:$AP$195,4,FALSE)+VLOOKUP($F$56,'MCC Data'!$Z$136:$AP$195,5,FALSE)+VLOOKUP($F$56,'MCC Data'!$Z$136:$AP$195,6,FALSE)</f>
        <v>0</v>
      </c>
      <c r="M79" s="281"/>
      <c r="N79" s="225" t="s">
        <v>94</v>
      </c>
      <c r="O79" s="223">
        <f>VLOOKUP($F$56,'MCC Data'!$A$136:$Y$195,20,FALSE)*'PCU Data'!$U$14+VLOOKUP($F$56,'MCC Data'!$A$136:$Y$195,21,FALSE)*'PCU Data'!$V$14+VLOOKUP($F$56,'MCC Data'!$A$136:$Y$195,22,FALSE)*'PCU Data'!$W$14</f>
        <v>0</v>
      </c>
      <c r="P79" s="223">
        <f>VLOOKUP($F$56,'MCC Data'!$A$136:$Y$195,12,FALSE)*'PCU Data'!$U$14+VLOOKUP($F$56,'MCC Data'!$A$136:$Y$195,13,FALSE)*'PCU Data'!$V$14+VLOOKUP($F$56,'MCC Data'!$A$136:$Y$195,14,FALSE)*'PCU Data'!$W$14</f>
        <v>0</v>
      </c>
      <c r="Q79" s="223">
        <f>VLOOKUP($F$56,'MCC Data'!$A$263:$Y$322,12,FALSE)*'PCU Data'!$U$14+VLOOKUP($F$56,'MCC Data'!$A$263:$Y$322,13,FALSE)*'PCU Data'!$V$14+VLOOKUP($F$56,'MCC Data'!$A$263:$Y$322,14,FALSE)*'PCU Data'!$W$14</f>
        <v>0</v>
      </c>
      <c r="R79" s="227">
        <f>VLOOKUP($F$56,'MCC Data'!$A$263:$Y$322,4,FALSE)*'PCU Data'!$U$14+VLOOKUP($F$56,'MCC Data'!$A$263:$Y$322,5,FALSE)*'PCU Data'!$V$14+VLOOKUP($F$56,'MCC Data'!$A$263:$Y$322,6,FALSE)*'PCU Data'!$W$14</f>
        <v>0</v>
      </c>
      <c r="S79" s="223">
        <f t="shared" ref="S79:S82" si="25">SUM(O79:R79)</f>
        <v>0</v>
      </c>
      <c r="T79" s="223"/>
    </row>
    <row r="80" spans="5:28" x14ac:dyDescent="0.2">
      <c r="E80" s="281"/>
      <c r="F80" s="226" t="s">
        <v>95</v>
      </c>
      <c r="G80" s="223">
        <f>VLOOKUP($F$56,'MCC Data'!$A$390:$Y$449,12,FALSE)+VLOOKUP($F$56,'MCC Data'!$A$390:$Y$449,13,FALSE)+VLOOKUP($F$56,'MCC Data'!$A$390:$Y$449,14,FALSE)</f>
        <v>25</v>
      </c>
      <c r="H80" s="223">
        <f>VLOOKUP($F$56,'MCC Data'!$A$390:$Y$449,4,FALSE)+VLOOKUP($F$56,'MCC Data'!$A$390:$Y$449,5,FALSE)+VLOOKUP($F$56,'MCC Data'!$A$390:$Y$449,6,FALSE)</f>
        <v>0</v>
      </c>
      <c r="I80" s="223">
        <f>VLOOKUP($F$56,'MCC Data'!$A$263:$Y$322,20,FALSE)+VLOOKUP($F$56,'MCC Data'!$A$263:$Y$322,21,FALSE)+VLOOKUP($F$56,'MCC Data'!$A$263:$Y$322,22,FALSE)</f>
        <v>0</v>
      </c>
      <c r="J80" s="227">
        <f>VLOOKUP($F$56,'MCC Data'!$A$390:$Y$449,20,FALSE)+VLOOKUP($F$56,'MCC Data'!$A$390:$Y$449,21,FALSE)+VLOOKUP($F$56,'MCC Data'!$A$390:$Y$449,22,FALSE)</f>
        <v>0</v>
      </c>
      <c r="K80" s="223">
        <f t="shared" si="24"/>
        <v>25</v>
      </c>
      <c r="L80" s="224">
        <f>VLOOKUP($F$56,'MCC Data'!$Z$263:$AP$322,4,FALSE)+VLOOKUP($F$56,'MCC Data'!$Z$263:$AP$322,5,FALSE)+VLOOKUP($F$56,'MCC Data'!$Z$263:$AP$322,6,FALSE)</f>
        <v>25</v>
      </c>
      <c r="M80" s="281"/>
      <c r="N80" s="226" t="s">
        <v>95</v>
      </c>
      <c r="O80" s="223">
        <f>VLOOKUP($F$56,'MCC Data'!$A$390:$Y$449,12,FALSE)*'PCU Data'!$U$14+VLOOKUP($F$56,'MCC Data'!$A$390:$Y$449,13,FALSE)*'PCU Data'!$V$14+VLOOKUP($F$56,'MCC Data'!$A$390:$Y$449,14,FALSE)*'PCU Data'!$W$14</f>
        <v>53.3</v>
      </c>
      <c r="P80" s="223">
        <f>VLOOKUP($F$56,'MCC Data'!$A$390:$Y$449,4,FALSE)*'PCU Data'!$U$14+VLOOKUP($F$56,'MCC Data'!$A$390:$Y$449,5,FALSE)*'PCU Data'!$V$14+VLOOKUP($F$56,'MCC Data'!$A$390:$Y$449,6,FALSE)*'PCU Data'!$W$14</f>
        <v>0</v>
      </c>
      <c r="Q80" s="223">
        <f>VLOOKUP($F$56,'MCC Data'!$A$263:$Y$322,20,FALSE)*'PCU Data'!$U$14+VLOOKUP($F$56,'MCC Data'!$A$263:$Y$322,21,FALSE)*'PCU Data'!$V$14+VLOOKUP($F$56,'MCC Data'!$A$263:$Y$322,22,FALSE)*'PCU Data'!$W$14</f>
        <v>0</v>
      </c>
      <c r="R80" s="227">
        <f>VLOOKUP($F$56,'MCC Data'!$A$390:$Y$449,20,FALSE)*'PCU Data'!$U$14+VLOOKUP($F$56,'MCC Data'!$A$390:$Y$449,21,FALSE)*'PCU Data'!$V$14+VLOOKUP($F$56,'MCC Data'!$A$390:$Y$449,22,FALSE)*'PCU Data'!$W$14</f>
        <v>0</v>
      </c>
      <c r="S80" s="223">
        <f t="shared" si="25"/>
        <v>53.3</v>
      </c>
      <c r="T80" s="223"/>
    </row>
    <row r="81" spans="5:24" x14ac:dyDescent="0.2">
      <c r="E81" s="281"/>
      <c r="F81" s="221" t="s">
        <v>96</v>
      </c>
      <c r="G81" s="120">
        <f>VLOOKUP($F$56,'MCC Data'!$A$644:$Y$703,4,FALSE)+VLOOKUP($F$56,'MCC Data'!$A$644:$Y$703,5,FALSE)+VLOOKUP($F$56,'MCC Data'!$A$644:$Y$703,6,FALSE)</f>
        <v>3</v>
      </c>
      <c r="H81" s="120">
        <f>VLOOKUP($F$56,'MCC Data'!$A$517:$Y$576,20,FALSE)+VLOOKUP($F$56,'MCC Data'!$A$517:$Y$576,21,FALSE)+VLOOKUP($F$56,'MCC Data'!$A$517:$Y$576,22,FALSE)</f>
        <v>6</v>
      </c>
      <c r="I81" s="120">
        <f>VLOOKUP($F$56,'MCC Data'!$A$517:$Y$576,12,FALSE)+VLOOKUP($F$56,'MCC Data'!$A$517:$Y$576,13,FALSE)+VLOOKUP($F$56,'MCC Data'!$A$517:$Y$576,14,FALSE)</f>
        <v>6</v>
      </c>
      <c r="J81" s="48">
        <f>VLOOKUP($F$56,'MCC Data'!$A$517:$Y$576,4,FALSE)+VLOOKUP($F$56,'MCC Data'!$A$517:$Y$576,5,FALSE)+VLOOKUP($F$56,'MCC Data'!$A$517:$Y$576,6,FALSE)</f>
        <v>0</v>
      </c>
      <c r="K81" s="120">
        <f t="shared" si="24"/>
        <v>15</v>
      </c>
      <c r="L81" s="224">
        <f>VLOOKUP($F$56,'MCC Data'!$Z$390:$AP$449,4,FALSE)+VLOOKUP($F$56,'MCC Data'!$Z$390:$AP$449,5,FALSE)+VLOOKUP($F$56,'MCC Data'!$Z$390:$AP$449,6,FALSE)</f>
        <v>15</v>
      </c>
      <c r="M81" s="281"/>
      <c r="N81" s="221" t="s">
        <v>96</v>
      </c>
      <c r="O81" s="120">
        <f>VLOOKUP($F$56,'MCC Data'!$A$644:$Y$703,4,FALSE)*'PCU Data'!$U$14+VLOOKUP($F$56,'MCC Data'!$A$644:$Y$703,5,FALSE)*'PCU Data'!$V$14+VLOOKUP($F$56,'MCC Data'!$A$644:$Y$703,6,FALSE)*'PCU Data'!$W$14</f>
        <v>6.9</v>
      </c>
      <c r="P81" s="120">
        <f>VLOOKUP($F$56,'MCC Data'!$A$517:$Y$576,20,FALSE)+VLOOKUP($F$56,'MCC Data'!$A$517:$Y$576,21,FALSE)*'PCU Data'!$V$14+VLOOKUP($F$56,'MCC Data'!$A$517:$Y$576,22,FALSE)*'PCU Data'!$W$14</f>
        <v>13.9</v>
      </c>
      <c r="Q81" s="120">
        <f>VLOOKUP($F$56,'MCC Data'!$A$517:$Y$576,12,FALSE)*'PCU Data'!$U$14+VLOOKUP($F$56,'MCC Data'!$A$517:$Y$576,13,FALSE)*'PCU Data'!$V$14+VLOOKUP($F$56,'MCC Data'!$A$517:$Y$576,14,FALSE)*'PCU Data'!$W$14</f>
        <v>15</v>
      </c>
      <c r="R81" s="48">
        <f>VLOOKUP($F$56,'MCC Data'!$A$517:$Y$576,4,FALSE)*'PCU Data'!$U$14+VLOOKUP($F$56,'MCC Data'!$A$517:$Y$576,5,FALSE)*'PCU Data'!$V$14+VLOOKUP($F$56,'MCC Data'!$A$517:$Y$576,6,FALSE)*'PCU Data'!$W$14</f>
        <v>0</v>
      </c>
      <c r="S81" s="120">
        <f t="shared" si="25"/>
        <v>35.799999999999997</v>
      </c>
      <c r="T81" s="127"/>
    </row>
    <row r="82" spans="5:24" x14ac:dyDescent="0.2">
      <c r="F82" s="205" t="s">
        <v>8</v>
      </c>
      <c r="G82" s="127">
        <f>SUM(G78:G81)</f>
        <v>28</v>
      </c>
      <c r="H82" s="127">
        <f t="shared" ref="H82:J82" si="26">SUM(H78:H81)</f>
        <v>7</v>
      </c>
      <c r="I82" s="127">
        <f t="shared" si="26"/>
        <v>28</v>
      </c>
      <c r="J82" s="227">
        <f t="shared" si="26"/>
        <v>0</v>
      </c>
      <c r="K82" s="43">
        <f t="shared" si="24"/>
        <v>63</v>
      </c>
      <c r="L82" s="43"/>
      <c r="N82" s="205" t="s">
        <v>8</v>
      </c>
      <c r="O82" s="127">
        <f>SUM(O78:O81)</f>
        <v>60.199999999999996</v>
      </c>
      <c r="P82" s="127">
        <f t="shared" ref="P82:R82" si="27">SUM(P78:P81)</f>
        <v>15.8</v>
      </c>
      <c r="Q82" s="127">
        <f t="shared" si="27"/>
        <v>66.8</v>
      </c>
      <c r="R82" s="227">
        <f t="shared" si="27"/>
        <v>0</v>
      </c>
      <c r="S82" s="127">
        <f t="shared" si="25"/>
        <v>142.80000000000001</v>
      </c>
      <c r="T82" s="43"/>
    </row>
    <row r="83" spans="5:24" x14ac:dyDescent="0.2">
      <c r="F83" s="43" t="s">
        <v>129</v>
      </c>
      <c r="G83" s="224">
        <f>VLOOKUP($F$56,'MCC Data'!$Z$9:$AP$68,12,FALSE)+VLOOKUP($F$56,'MCC Data'!$Z$9:$AP$68,13,FALSE)+VLOOKUP($F$56,'MCC Data'!$Z$9:$AP$68,14,FALSE)</f>
        <v>28</v>
      </c>
      <c r="H83" s="224">
        <f>VLOOKUP($F$56,'MCC Data'!$Z$136:$AP$195,12,FALSE)+VLOOKUP($F$56,'MCC Data'!$Z$136:$AP$195,13,FALSE)+VLOOKUP($F$56,'MCC Data'!$Z$136:$AP$195,14,FALSE)</f>
        <v>7</v>
      </c>
      <c r="I83" s="224">
        <f>VLOOKUP($F$56,'MCC Data'!$Z$263:$AP$322,12,FALSE)+VLOOKUP($F$56,'MCC Data'!$Z$263:$AP$322,13,FALSE)+VLOOKUP($F$56,'MCC Data'!$Z$263:$AP$322,14,FALSE)</f>
        <v>28</v>
      </c>
      <c r="J83" s="224">
        <f>VLOOKUP($F$56,'MCC Data'!$Z$390:$AP$449,12,FALSE)+VLOOKUP($F$56,'MCC Data'!$Z$390:$AP$449,13,FALSE)+VLOOKUP($F$56,'MCC Data'!$Z$390:$AP$449,14,FALSE)</f>
        <v>0</v>
      </c>
      <c r="K83" s="43"/>
      <c r="L83" s="43"/>
      <c r="N83" s="43"/>
      <c r="O83" s="127"/>
      <c r="P83" s="127"/>
      <c r="Q83" s="127"/>
      <c r="R83" s="127"/>
      <c r="S83" s="43"/>
      <c r="T83" s="43"/>
    </row>
    <row r="85" spans="5:24" x14ac:dyDescent="0.2">
      <c r="F85" s="59" t="s">
        <v>141</v>
      </c>
      <c r="N85" s="59" t="s">
        <v>140</v>
      </c>
      <c r="X85" s="228"/>
    </row>
    <row r="86" spans="5:24" ht="12.75" customHeight="1" x14ac:dyDescent="0.2">
      <c r="F86" s="105"/>
      <c r="G86" s="218" t="s">
        <v>93</v>
      </c>
      <c r="H86" s="219" t="s">
        <v>94</v>
      </c>
      <c r="I86" s="220" t="s">
        <v>95</v>
      </c>
      <c r="J86" s="221" t="s">
        <v>96</v>
      </c>
      <c r="K86" s="202" t="s">
        <v>8</v>
      </c>
      <c r="N86" s="105"/>
      <c r="O86" s="218" t="s">
        <v>93</v>
      </c>
      <c r="P86" s="219" t="s">
        <v>94</v>
      </c>
      <c r="Q86" s="220" t="s">
        <v>95</v>
      </c>
      <c r="R86" s="221" t="s">
        <v>96</v>
      </c>
      <c r="S86" s="202" t="s">
        <v>8</v>
      </c>
    </row>
    <row r="87" spans="5:24" x14ac:dyDescent="0.2">
      <c r="E87" s="281" t="s">
        <v>97</v>
      </c>
      <c r="F87" s="222" t="s">
        <v>93</v>
      </c>
      <c r="G87" s="223">
        <f>IF($N$56=1,G60,IF($N$56=2,G60-O60,IF($N$56=3,G60-O60-W60,IF($N$56=4,G69,IF($N$56=5,G69-O69,IF($N$56=6,G69-O69-W69,"ERROR"))))))</f>
        <v>0</v>
      </c>
      <c r="H87" s="223">
        <f t="shared" ref="H87:J87" si="28">IF($N$56=1,H60,IF($N$56=2,H60-P60,IF($N$56=3,H60-P60-X60,IF($N$56=4,H69,IF($N$56=5,H69-P69,IF($N$56=6,H69-P69-X69,"ERROR"))))))</f>
        <v>30</v>
      </c>
      <c r="I87" s="223">
        <f t="shared" si="28"/>
        <v>246</v>
      </c>
      <c r="J87" s="227">
        <f t="shared" si="28"/>
        <v>0</v>
      </c>
      <c r="K87" s="223">
        <f>SUM(G87:J87)</f>
        <v>276</v>
      </c>
      <c r="M87" s="281" t="s">
        <v>97</v>
      </c>
      <c r="N87" s="222" t="s">
        <v>93</v>
      </c>
      <c r="O87" s="229">
        <f>IFERROR(IF($N$56=1,G78/G60,IF($N$56=2,G78/(G60-O60),IF($N$56=3,G78/(G60-O60-W60),IF($N$56=4,O78/G69,IF($N$56=5,O78/(G69-O69),IF($N$56=6,O78/(G69-O69-W69),"ERROR")))))),0)</f>
        <v>0</v>
      </c>
      <c r="P87" s="229">
        <f t="shared" ref="P87:S87" si="29">IFERROR(IF($N$56=1,H78/H60,IF($N$56=2,H78/(H60-P60),IF($N$56=3,H78/(H60-P60-X60),IF($N$56=4,P78/H69,IF($N$56=5,P78/(H69-P69),IF($N$56=6,P78/(H69-P69-X69),"ERROR")))))),0)</f>
        <v>3.3333333333333333E-2</v>
      </c>
      <c r="Q87" s="229">
        <f t="shared" si="29"/>
        <v>8.943089430894309E-2</v>
      </c>
      <c r="R87" s="230">
        <f t="shared" si="29"/>
        <v>0</v>
      </c>
      <c r="S87" s="229">
        <f t="shared" si="29"/>
        <v>8.3333333333333329E-2</v>
      </c>
    </row>
    <row r="88" spans="5:24" x14ac:dyDescent="0.2">
      <c r="E88" s="281"/>
      <c r="F88" s="225" t="s">
        <v>94</v>
      </c>
      <c r="G88" s="223">
        <f t="shared" ref="G88:J88" si="30">IF($N$56=1,G61,IF($N$56=2,G61-O61,IF($N$56=3,G61-O61-W61,IF($N$56=4,G70,IF($N$56=5,G70-O70,IF($N$56=6,G70-O70-W70,"ERROR"))))))</f>
        <v>0</v>
      </c>
      <c r="H88" s="223">
        <f t="shared" si="30"/>
        <v>0</v>
      </c>
      <c r="I88" s="223">
        <f t="shared" si="30"/>
        <v>0</v>
      </c>
      <c r="J88" s="227">
        <f t="shared" si="30"/>
        <v>0</v>
      </c>
      <c r="K88" s="223">
        <f t="shared" ref="K88:K90" si="31">SUM(G88:J88)</f>
        <v>0</v>
      </c>
      <c r="M88" s="281"/>
      <c r="N88" s="225" t="s">
        <v>94</v>
      </c>
      <c r="O88" s="229">
        <f t="shared" ref="O88:S88" si="32">IFERROR(IF($N$56=1,G79/G61,IF($N$56=2,G79/(G61-O61),IF($N$56=3,G79/(G61-O61-W61),IF($N$56=4,O79/G70,IF($N$56=5,O79/(G70-O70),IF($N$56=6,O79/(G70-O70-W70),"ERROR")))))),0)</f>
        <v>0</v>
      </c>
      <c r="P88" s="229">
        <f t="shared" si="32"/>
        <v>0</v>
      </c>
      <c r="Q88" s="229">
        <f t="shared" si="32"/>
        <v>0</v>
      </c>
      <c r="R88" s="230">
        <f t="shared" si="32"/>
        <v>0</v>
      </c>
      <c r="S88" s="229">
        <f t="shared" si="32"/>
        <v>0</v>
      </c>
    </row>
    <row r="89" spans="5:24" x14ac:dyDescent="0.2">
      <c r="E89" s="281"/>
      <c r="F89" s="226" t="s">
        <v>95</v>
      </c>
      <c r="G89" s="223">
        <f t="shared" ref="G89:J89" si="33">IF($N$56=1,G62,IF($N$56=2,G62-O62,IF($N$56=3,G62-O62-W62,IF($N$56=4,G71,IF($N$56=5,G71-O71,IF($N$56=6,G71-O71-W71,"ERROR"))))))</f>
        <v>209</v>
      </c>
      <c r="H89" s="223">
        <f t="shared" si="33"/>
        <v>0</v>
      </c>
      <c r="I89" s="223">
        <f t="shared" si="33"/>
        <v>0</v>
      </c>
      <c r="J89" s="227">
        <f t="shared" si="33"/>
        <v>0</v>
      </c>
      <c r="K89" s="223">
        <f t="shared" si="31"/>
        <v>209</v>
      </c>
      <c r="M89" s="281"/>
      <c r="N89" s="226" t="s">
        <v>95</v>
      </c>
      <c r="O89" s="229">
        <f t="shared" ref="O89:S89" si="34">IFERROR(IF($N$56=1,G80/G62,IF($N$56=2,G80/(G62-O62),IF($N$56=3,G80/(G62-O62-W62),IF($N$56=4,O80/G71,IF($N$56=5,O80/(G71-O71),IF($N$56=6,O80/(G71-O71-W71),"ERROR")))))),0)</f>
        <v>0.11961722488038277</v>
      </c>
      <c r="P89" s="229">
        <f t="shared" si="34"/>
        <v>0</v>
      </c>
      <c r="Q89" s="229">
        <f t="shared" si="34"/>
        <v>0</v>
      </c>
      <c r="R89" s="230">
        <f t="shared" si="34"/>
        <v>0</v>
      </c>
      <c r="S89" s="229">
        <f t="shared" si="34"/>
        <v>0.11961722488038277</v>
      </c>
    </row>
    <row r="90" spans="5:24" x14ac:dyDescent="0.2">
      <c r="E90" s="281"/>
      <c r="F90" s="221" t="s">
        <v>96</v>
      </c>
      <c r="G90" s="120">
        <f t="shared" ref="G90:K91" si="35">IF($N$56=1,G63,IF($N$56=2,G63-O63,IF($N$56=3,G63-O63-W63,IF($N$56=4,G72,IF($N$56=5,G72-O72,IF($N$56=6,G72-O72-W72,"ERROR"))))))</f>
        <v>36</v>
      </c>
      <c r="H90" s="120">
        <f t="shared" si="35"/>
        <v>52</v>
      </c>
      <c r="I90" s="120">
        <f t="shared" si="35"/>
        <v>22</v>
      </c>
      <c r="J90" s="48">
        <f t="shared" si="35"/>
        <v>0</v>
      </c>
      <c r="K90" s="120">
        <f t="shared" si="31"/>
        <v>110</v>
      </c>
      <c r="M90" s="281"/>
      <c r="N90" s="221" t="s">
        <v>96</v>
      </c>
      <c r="O90" s="231">
        <f t="shared" ref="O90:S91" si="36">IFERROR(IF($N$56=1,G81/G63,IF($N$56=2,G81/(G63-O63),IF($N$56=3,G81/(G63-O63-W63),IF($N$56=4,O81/G72,IF($N$56=5,O81/(G72-O72),IF($N$56=6,O81/(G72-O72-W72),"ERROR")))))),0)</f>
        <v>8.3333333333333329E-2</v>
      </c>
      <c r="P90" s="231">
        <f t="shared" si="36"/>
        <v>0.11538461538461539</v>
      </c>
      <c r="Q90" s="231">
        <f t="shared" si="36"/>
        <v>0.27272727272727271</v>
      </c>
      <c r="R90" s="232">
        <f t="shared" si="36"/>
        <v>0</v>
      </c>
      <c r="S90" s="231">
        <f t="shared" si="36"/>
        <v>0.13636363636363635</v>
      </c>
    </row>
    <row r="91" spans="5:24" x14ac:dyDescent="0.2">
      <c r="E91" s="124"/>
      <c r="F91" s="205" t="s">
        <v>8</v>
      </c>
      <c r="G91" s="127">
        <f>SUM(G87:G90)</f>
        <v>245</v>
      </c>
      <c r="H91" s="127">
        <f t="shared" ref="H91:J91" si="37">SUM(H87:H90)</f>
        <v>82</v>
      </c>
      <c r="I91" s="127">
        <f t="shared" si="37"/>
        <v>268</v>
      </c>
      <c r="J91" s="227">
        <f t="shared" si="37"/>
        <v>0</v>
      </c>
      <c r="K91" s="127">
        <f t="shared" si="35"/>
        <v>595</v>
      </c>
      <c r="N91" s="205" t="s">
        <v>8</v>
      </c>
      <c r="O91" s="133">
        <f t="shared" ref="O91:R91" si="38">IFERROR(IF($N$56=1,G82/G64,IF($N$56=2,G82/(G64-O64),IF($N$56=3,G82/(G64-O64-W64),IF($N$56=4,O82/G73,IF($N$56=5,O82/(G73-O73),IF($N$56=6,O82/(G73-O73-W73),"ERROR")))))),0)</f>
        <v>0.11428571428571428</v>
      </c>
      <c r="P91" s="133">
        <f t="shared" si="38"/>
        <v>8.5365853658536592E-2</v>
      </c>
      <c r="Q91" s="133">
        <f t="shared" si="38"/>
        <v>0.1044776119402985</v>
      </c>
      <c r="R91" s="230">
        <f t="shared" si="38"/>
        <v>0</v>
      </c>
      <c r="S91" s="133">
        <f t="shared" si="36"/>
        <v>0.10588235294117647</v>
      </c>
    </row>
    <row r="92" spans="5:24" x14ac:dyDescent="0.2">
      <c r="E92" s="124"/>
    </row>
    <row r="93" spans="5:24" x14ac:dyDescent="0.2">
      <c r="E93" s="56" t="s">
        <v>120</v>
      </c>
    </row>
    <row r="94" spans="5:24" x14ac:dyDescent="0.2">
      <c r="N94" s="216" t="str">
        <f>N55</f>
        <v>Type</v>
      </c>
    </row>
    <row r="95" spans="5:24" ht="12.75" customHeight="1" x14ac:dyDescent="0.2">
      <c r="F95" s="216">
        <f>'Movement Matrices'!D35</f>
        <v>0.29166666666666669</v>
      </c>
      <c r="G95" s="204" t="str">
        <f>G56</f>
        <v>Vehicles</v>
      </c>
      <c r="H95" s="204" t="str">
        <f>H56</f>
        <v>All Classes</v>
      </c>
      <c r="K95" s="204" t="str">
        <f>K56</f>
        <v>VehiclesAll Classes</v>
      </c>
      <c r="N95" s="223">
        <f>N56</f>
        <v>1</v>
      </c>
    </row>
    <row r="97" spans="5:28" x14ac:dyDescent="0.2">
      <c r="F97" s="60" t="s">
        <v>99</v>
      </c>
      <c r="N97" s="59" t="s">
        <v>101</v>
      </c>
      <c r="V97" s="59" t="s">
        <v>102</v>
      </c>
    </row>
    <row r="98" spans="5:28" x14ac:dyDescent="0.2">
      <c r="F98" s="105"/>
      <c r="G98" s="218" t="s">
        <v>93</v>
      </c>
      <c r="H98" s="219" t="s">
        <v>94</v>
      </c>
      <c r="I98" s="220" t="s">
        <v>95</v>
      </c>
      <c r="J98" s="221" t="s">
        <v>96</v>
      </c>
      <c r="K98" s="202" t="s">
        <v>8</v>
      </c>
      <c r="L98" s="43" t="s">
        <v>129</v>
      </c>
      <c r="N98" s="105"/>
      <c r="O98" s="218" t="s">
        <v>93</v>
      </c>
      <c r="P98" s="219" t="s">
        <v>94</v>
      </c>
      <c r="Q98" s="220" t="s">
        <v>95</v>
      </c>
      <c r="R98" s="221" t="s">
        <v>96</v>
      </c>
      <c r="S98" s="202" t="s">
        <v>8</v>
      </c>
      <c r="T98" s="43" t="s">
        <v>129</v>
      </c>
      <c r="V98" s="105"/>
      <c r="W98" s="218" t="s">
        <v>93</v>
      </c>
      <c r="X98" s="219" t="s">
        <v>94</v>
      </c>
      <c r="Y98" s="220" t="s">
        <v>95</v>
      </c>
      <c r="Z98" s="221" t="s">
        <v>96</v>
      </c>
      <c r="AA98" s="202" t="s">
        <v>8</v>
      </c>
      <c r="AB98" s="43" t="s">
        <v>129</v>
      </c>
    </row>
    <row r="99" spans="5:28" x14ac:dyDescent="0.2">
      <c r="E99" s="281" t="s">
        <v>97</v>
      </c>
      <c r="F99" s="222" t="s">
        <v>93</v>
      </c>
      <c r="G99" s="199">
        <f>VLOOKUP($F$95,'MCC Data'!$A$70:$Y$126,9,FALSE)</f>
        <v>0</v>
      </c>
      <c r="H99" s="199">
        <f>VLOOKUP($F$95,'MCC Data'!$A$197:$Y$253,9,FALSE)</f>
        <v>204</v>
      </c>
      <c r="I99" s="199">
        <f>VLOOKUP($F$95,'MCC Data'!$A$70:$Y$126,25,FALSE)</f>
        <v>1052</v>
      </c>
      <c r="J99" s="205">
        <f>VLOOKUP($F$95,'MCC Data'!$A$70:$Y$126,17,FALSE)</f>
        <v>0</v>
      </c>
      <c r="K99" s="223">
        <f>SUM(G99:J99)</f>
        <v>1256</v>
      </c>
      <c r="L99" s="224">
        <f>VLOOKUP($F$95,'MCC Data'!$Z$70:$AP$126,9,FALSE)</f>
        <v>1256</v>
      </c>
      <c r="M99" s="281" t="s">
        <v>97</v>
      </c>
      <c r="N99" s="222" t="s">
        <v>93</v>
      </c>
      <c r="O99" s="199">
        <f>VLOOKUP($F$95,'MCC Data'!$A$70:$Y$126,8,FALSE)</f>
        <v>0</v>
      </c>
      <c r="P99" s="199">
        <f>VLOOKUP($F$95,'MCC Data'!$A$197:$Y$253,8,FALSE)</f>
        <v>6</v>
      </c>
      <c r="Q99" s="199">
        <f>VLOOKUP($F$95,'MCC Data'!$A$70:$Y$126,24,FALSE)</f>
        <v>127</v>
      </c>
      <c r="R99" s="205">
        <f>VLOOKUP($F$95,'MCC Data'!$A$70:$Y$126,16,FALSE)</f>
        <v>0</v>
      </c>
      <c r="S99" s="223">
        <f>SUM(O99:R99)</f>
        <v>133</v>
      </c>
      <c r="T99" s="224">
        <f>VLOOKUP($F$95,'MCC Data'!$Z$70:$AP$126,8,FALSE)</f>
        <v>133</v>
      </c>
      <c r="U99" s="281" t="s">
        <v>97</v>
      </c>
      <c r="V99" s="222" t="s">
        <v>93</v>
      </c>
      <c r="W99" s="199">
        <f>VLOOKUP($F$95,'MCC Data'!$A$70:$Y$126,7,FALSE)</f>
        <v>0</v>
      </c>
      <c r="X99" s="199">
        <f>VLOOKUP($F$95,'MCC Data'!$A$197:$Y$253,7,FALSE)</f>
        <v>8</v>
      </c>
      <c r="Y99" s="199">
        <f>VLOOKUP($F$95,'MCC Data'!$A$70:$Y$126,23,FALSE)</f>
        <v>62</v>
      </c>
      <c r="Z99" s="205">
        <f>VLOOKUP($F$95,'MCC Data'!$A$70:$Y$126,15,FALSE)</f>
        <v>0</v>
      </c>
      <c r="AA99" s="223">
        <f>SUM(W99:Z99)</f>
        <v>70</v>
      </c>
      <c r="AB99" s="224">
        <f>VLOOKUP($F$95,'MCC Data'!$Z$70:$AP$126,7,FALSE)</f>
        <v>70</v>
      </c>
    </row>
    <row r="100" spans="5:28" x14ac:dyDescent="0.2">
      <c r="E100" s="281"/>
      <c r="F100" s="225" t="s">
        <v>94</v>
      </c>
      <c r="G100" s="199">
        <f>VLOOKUP($F$95,'MCC Data'!$A$197:$Y$253,25,FALSE)</f>
        <v>0</v>
      </c>
      <c r="H100" s="199">
        <f>VLOOKUP($F$95,'MCC Data'!$A$197:$Y$253,17,FALSE)</f>
        <v>0</v>
      </c>
      <c r="I100" s="199">
        <f>VLOOKUP($F$95,'MCC Data'!$A$324:$Y$380,17,FALSE)</f>
        <v>0</v>
      </c>
      <c r="J100" s="205">
        <f>VLOOKUP($F$95,'MCC Data'!$A$324:$Y$380,9,FALSE)</f>
        <v>0</v>
      </c>
      <c r="K100" s="223">
        <f t="shared" ref="K100:K103" si="39">SUM(G100:J100)</f>
        <v>0</v>
      </c>
      <c r="L100" s="224">
        <f>VLOOKUP($F$95,'MCC Data'!$Z$197:$AP$253,9,FALSE)</f>
        <v>0</v>
      </c>
      <c r="M100" s="281"/>
      <c r="N100" s="225" t="s">
        <v>94</v>
      </c>
      <c r="O100" s="199">
        <f>VLOOKUP($F$95,'MCC Data'!$A$197:$Y$253,24,FALSE)</f>
        <v>0</v>
      </c>
      <c r="P100" s="199">
        <f>VLOOKUP($F$95,'MCC Data'!$A$197:$Y$253,16,FALSE)</f>
        <v>0</v>
      </c>
      <c r="Q100" s="199">
        <f>VLOOKUP($F$95,'MCC Data'!$A$324:$Y$380,16,FALSE)</f>
        <v>0</v>
      </c>
      <c r="R100" s="205">
        <f>VLOOKUP($F$95,'MCC Data'!$A$324:$Y$380,8,FALSE)</f>
        <v>0</v>
      </c>
      <c r="S100" s="223">
        <f t="shared" ref="S100:S103" si="40">SUM(O100:R100)</f>
        <v>0</v>
      </c>
      <c r="T100" s="224">
        <f>VLOOKUP($F$95,'MCC Data'!$Z$197:$AP$253,8,FALSE)</f>
        <v>0</v>
      </c>
      <c r="U100" s="281"/>
      <c r="V100" s="225" t="s">
        <v>94</v>
      </c>
      <c r="W100" s="199">
        <f>VLOOKUP($F$95,'MCC Data'!$A$197:$Y$253,23,FALSE)</f>
        <v>0</v>
      </c>
      <c r="X100" s="199">
        <f>VLOOKUP($F$95,'MCC Data'!$A$197:$Y$253,15,FALSE)</f>
        <v>0</v>
      </c>
      <c r="Y100" s="199">
        <f>VLOOKUP($F$95,'MCC Data'!$A$324:$Y$380,15,FALSE)</f>
        <v>0</v>
      </c>
      <c r="Z100" s="205">
        <f>VLOOKUP($F$95,'MCC Data'!$A$324:$Y$380,7,FALSE)</f>
        <v>0</v>
      </c>
      <c r="AA100" s="223">
        <f t="shared" ref="AA100:AA103" si="41">SUM(W100:Z100)</f>
        <v>0</v>
      </c>
      <c r="AB100" s="224">
        <f>VLOOKUP($F$95,'MCC Data'!$Z$197:$AP$253,7,FALSE)</f>
        <v>0</v>
      </c>
    </row>
    <row r="101" spans="5:28" x14ac:dyDescent="0.2">
      <c r="E101" s="281"/>
      <c r="F101" s="226" t="s">
        <v>95</v>
      </c>
      <c r="G101" s="199">
        <f>VLOOKUP($F$95,'MCC Data'!$A$451:$Y$507,17,FALSE)</f>
        <v>901</v>
      </c>
      <c r="H101" s="199">
        <f>VLOOKUP($F$95,'MCC Data'!$A$451:$Y$507,9,FALSE)</f>
        <v>1</v>
      </c>
      <c r="I101" s="199">
        <f>VLOOKUP($F$95,'MCC Data'!$A$324:$Y$380,25,FALSE)</f>
        <v>0</v>
      </c>
      <c r="J101" s="205">
        <f>VLOOKUP($F$95,'MCC Data'!$A$451:$Y$507,25,FALSE)</f>
        <v>0</v>
      </c>
      <c r="K101" s="223">
        <f t="shared" si="39"/>
        <v>902</v>
      </c>
      <c r="L101" s="224">
        <f>VLOOKUP($F$95,'MCC Data'!$Z$324:$AP$380,9,FALSE)</f>
        <v>902</v>
      </c>
      <c r="M101" s="281"/>
      <c r="N101" s="226" t="s">
        <v>95</v>
      </c>
      <c r="O101" s="199">
        <f>VLOOKUP($F$95,'MCC Data'!$A$451:$Y$507,16,FALSE)</f>
        <v>19</v>
      </c>
      <c r="P101" s="199">
        <f>VLOOKUP($F$95,'MCC Data'!$A$451:$Y$507,8,FALSE)</f>
        <v>1</v>
      </c>
      <c r="Q101" s="199">
        <f>VLOOKUP($F$95,'MCC Data'!$A$324:$Y$380,24,FALSE)</f>
        <v>0</v>
      </c>
      <c r="R101" s="205">
        <f>VLOOKUP($F$95,'MCC Data'!$A$451:$Y$507,24,FALSE)</f>
        <v>0</v>
      </c>
      <c r="S101" s="223">
        <f t="shared" si="40"/>
        <v>20</v>
      </c>
      <c r="T101" s="224">
        <f>VLOOKUP($F$95,'MCC Data'!$Z$324:$AP$380,8,FALSE)</f>
        <v>20</v>
      </c>
      <c r="U101" s="281"/>
      <c r="V101" s="226" t="s">
        <v>95</v>
      </c>
      <c r="W101" s="199">
        <f>VLOOKUP($F$95,'MCC Data'!$A$451:$Y$507,15,FALSE)</f>
        <v>38</v>
      </c>
      <c r="X101" s="199">
        <f>VLOOKUP($F$95,'MCC Data'!$A$451:$Y$507,7,FALSE)</f>
        <v>0</v>
      </c>
      <c r="Y101" s="199">
        <f>VLOOKUP($F$95,'MCC Data'!$A$324:$Y$380,23,FALSE)</f>
        <v>0</v>
      </c>
      <c r="Z101" s="205">
        <f>VLOOKUP($F$95,'MCC Data'!$A$451:$Y$507,23,FALSE)</f>
        <v>0</v>
      </c>
      <c r="AA101" s="223">
        <f t="shared" si="41"/>
        <v>38</v>
      </c>
      <c r="AB101" s="224">
        <f>VLOOKUP($F$95,'MCC Data'!$Z$324:$AP$380,7,FALSE)</f>
        <v>38</v>
      </c>
    </row>
    <row r="102" spans="5:28" x14ac:dyDescent="0.2">
      <c r="E102" s="281"/>
      <c r="F102" s="221" t="s">
        <v>96</v>
      </c>
      <c r="G102" s="202">
        <f>VLOOKUP($F$95,'MCC Data'!$A$705:$Y$761,9,FALSE)</f>
        <v>115</v>
      </c>
      <c r="H102" s="202">
        <f>VLOOKUP($F$95,'MCC Data'!$A$578:$Y$634,25,FALSE)</f>
        <v>180</v>
      </c>
      <c r="I102" s="202">
        <f>VLOOKUP($F$95,'MCC Data'!$A$578:$Y$634,17,FALSE)</f>
        <v>85</v>
      </c>
      <c r="J102" s="105">
        <f>VLOOKUP($F$95,'MCC Data'!$A$578:$Y$634,9,FALSE)</f>
        <v>0</v>
      </c>
      <c r="K102" s="120">
        <f t="shared" si="39"/>
        <v>380</v>
      </c>
      <c r="L102" s="224">
        <f>VLOOKUP($F$95,'MCC Data'!$Z$451:$AP$507,9,FALSE)</f>
        <v>380</v>
      </c>
      <c r="M102" s="281"/>
      <c r="N102" s="221" t="s">
        <v>96</v>
      </c>
      <c r="O102" s="202">
        <f>VLOOKUP($F$95,'MCC Data'!$A$705:$Y$761,8,FALSE)</f>
        <v>3</v>
      </c>
      <c r="P102" s="202">
        <f>VLOOKUP($F$95,'MCC Data'!$A$578:$Y$634,24,FALSE)</f>
        <v>55</v>
      </c>
      <c r="Q102" s="202">
        <f>VLOOKUP($F$95,'MCC Data'!$A$578:$Y$634,16,FALSE)</f>
        <v>30</v>
      </c>
      <c r="R102" s="105">
        <f>VLOOKUP($F$95,'MCC Data'!$A$578:$Y$634,8,FALSE)</f>
        <v>0</v>
      </c>
      <c r="S102" s="120">
        <f t="shared" si="40"/>
        <v>88</v>
      </c>
      <c r="T102" s="224">
        <f>VLOOKUP($F$95,'MCC Data'!$Z$451:$AP$507,8,FALSE)</f>
        <v>88</v>
      </c>
      <c r="U102" s="281"/>
      <c r="V102" s="221" t="s">
        <v>96</v>
      </c>
      <c r="W102" s="202">
        <f>VLOOKUP($F$95,'MCC Data'!$A$705:$Y$761,7,FALSE)</f>
        <v>0</v>
      </c>
      <c r="X102" s="202">
        <f>VLOOKUP($F$95,'MCC Data'!$A$578:$Y$634,23,FALSE)</f>
        <v>1</v>
      </c>
      <c r="Y102" s="202">
        <f>VLOOKUP($F$95,'MCC Data'!$A$578:$Y$634,15,FALSE)</f>
        <v>0</v>
      </c>
      <c r="Z102" s="105">
        <f>VLOOKUP($F$95,'MCC Data'!$A$578:$Y$634,7,FALSE)</f>
        <v>0</v>
      </c>
      <c r="AA102" s="120">
        <f t="shared" si="41"/>
        <v>1</v>
      </c>
      <c r="AB102" s="224">
        <f>VLOOKUP($F$95,'MCC Data'!$Z$451:$AP$507,7,FALSE)</f>
        <v>1</v>
      </c>
    </row>
    <row r="103" spans="5:28" x14ac:dyDescent="0.2">
      <c r="E103" s="124"/>
      <c r="F103" s="205" t="s">
        <v>8</v>
      </c>
      <c r="G103" s="43">
        <f>SUM(G99:G102)</f>
        <v>1016</v>
      </c>
      <c r="H103" s="43">
        <f t="shared" ref="H103:J103" si="42">SUM(H99:H102)</f>
        <v>385</v>
      </c>
      <c r="I103" s="43">
        <f t="shared" si="42"/>
        <v>1137</v>
      </c>
      <c r="J103" s="205">
        <f t="shared" si="42"/>
        <v>0</v>
      </c>
      <c r="K103" s="127">
        <f t="shared" si="39"/>
        <v>2538</v>
      </c>
      <c r="L103" s="43"/>
      <c r="N103" s="205" t="s">
        <v>8</v>
      </c>
      <c r="O103" s="43">
        <f>SUM(O99:O102)</f>
        <v>22</v>
      </c>
      <c r="P103" s="43">
        <f t="shared" ref="P103:R103" si="43">SUM(P99:P102)</f>
        <v>62</v>
      </c>
      <c r="Q103" s="43">
        <f t="shared" si="43"/>
        <v>157</v>
      </c>
      <c r="R103" s="205">
        <f t="shared" si="43"/>
        <v>0</v>
      </c>
      <c r="S103" s="127">
        <f t="shared" si="40"/>
        <v>241</v>
      </c>
      <c r="T103" s="43"/>
      <c r="V103" s="205" t="s">
        <v>8</v>
      </c>
      <c r="W103" s="43">
        <f>SUM(W99:W102)</f>
        <v>38</v>
      </c>
      <c r="X103" s="43">
        <f t="shared" ref="X103:Z103" si="44">SUM(X99:X102)</f>
        <v>9</v>
      </c>
      <c r="Y103" s="43">
        <f t="shared" si="44"/>
        <v>62</v>
      </c>
      <c r="Z103" s="205">
        <f t="shared" si="44"/>
        <v>0</v>
      </c>
      <c r="AA103" s="127">
        <f t="shared" si="41"/>
        <v>109</v>
      </c>
    </row>
    <row r="104" spans="5:28" x14ac:dyDescent="0.2">
      <c r="E104" s="124"/>
      <c r="F104" s="43" t="s">
        <v>129</v>
      </c>
      <c r="G104" s="224">
        <f>VLOOKUP($F$95,'MCC Data'!$Z$70:$AP$126,17,FALSE)</f>
        <v>1016</v>
      </c>
      <c r="H104" s="224">
        <f>VLOOKUP($F$95,'MCC Data'!$Z$197:$AP$253,17,FALSE)</f>
        <v>385</v>
      </c>
      <c r="I104" s="224">
        <f>VLOOKUP($F$95,'MCC Data'!$Z$324:$AP$380,17,FALSE)</f>
        <v>1137</v>
      </c>
      <c r="J104" s="224">
        <f>VLOOKUP($F$95,'MCC Data'!$Z$451:$AP$507,17,FALSE)</f>
        <v>0</v>
      </c>
      <c r="K104" s="43"/>
      <c r="L104" s="43"/>
      <c r="N104" s="43" t="s">
        <v>127</v>
      </c>
      <c r="O104" s="224">
        <f>VLOOKUP($F$95,'MCC Data'!$Z$70:$AP$126,16,FALSE)</f>
        <v>22</v>
      </c>
      <c r="P104" s="224">
        <f>VLOOKUP($F$95,'MCC Data'!$Z$197:$AP$253,16,FALSE)</f>
        <v>62</v>
      </c>
      <c r="Q104" s="224">
        <f>VLOOKUP($F$95,'MCC Data'!$Z$324:$AP$380,16,FALSE)</f>
        <v>157</v>
      </c>
      <c r="R104" s="224">
        <f>VLOOKUP($F$95,'MCC Data'!$Z$451:$AP$507,16,FALSE)</f>
        <v>0</v>
      </c>
      <c r="S104" s="43"/>
      <c r="T104" s="43"/>
      <c r="V104" s="43" t="s">
        <v>129</v>
      </c>
      <c r="W104" s="224">
        <f>VLOOKUP($F$95,'MCC Data'!$Z$70:$AP$126,15,FALSE)</f>
        <v>38</v>
      </c>
      <c r="X104" s="224">
        <f>VLOOKUP($F$95,'MCC Data'!$Z$197:$AP$253,15,FALSE)</f>
        <v>9</v>
      </c>
      <c r="Y104" s="224">
        <f>VLOOKUP($F$95,'MCC Data'!$Z$324:$AP$380,15,FALSE)</f>
        <v>62</v>
      </c>
      <c r="Z104" s="224">
        <f>VLOOKUP($F$95,'MCC Data'!$Z$451:$AP$507,15,FALSE)</f>
        <v>0</v>
      </c>
      <c r="AA104" s="43"/>
    </row>
    <row r="106" spans="5:28" x14ac:dyDescent="0.2">
      <c r="F106" s="60" t="s">
        <v>100</v>
      </c>
      <c r="N106" s="59" t="s">
        <v>104</v>
      </c>
      <c r="V106" s="59" t="s">
        <v>105</v>
      </c>
    </row>
    <row r="107" spans="5:28" x14ac:dyDescent="0.2">
      <c r="F107" s="105"/>
      <c r="G107" s="218" t="s">
        <v>93</v>
      </c>
      <c r="H107" s="219" t="s">
        <v>94</v>
      </c>
      <c r="I107" s="220" t="s">
        <v>95</v>
      </c>
      <c r="J107" s="221" t="s">
        <v>96</v>
      </c>
      <c r="K107" s="202" t="s">
        <v>8</v>
      </c>
      <c r="L107" s="43" t="s">
        <v>129</v>
      </c>
      <c r="N107" s="105"/>
      <c r="O107" s="218" t="s">
        <v>93</v>
      </c>
      <c r="P107" s="219" t="s">
        <v>94</v>
      </c>
      <c r="Q107" s="220" t="s">
        <v>95</v>
      </c>
      <c r="R107" s="221" t="s">
        <v>96</v>
      </c>
      <c r="S107" s="202" t="s">
        <v>8</v>
      </c>
      <c r="T107" s="43"/>
      <c r="V107" s="105"/>
      <c r="W107" s="218" t="s">
        <v>93</v>
      </c>
      <c r="X107" s="219" t="s">
        <v>94</v>
      </c>
      <c r="Y107" s="220" t="s">
        <v>95</v>
      </c>
      <c r="Z107" s="221" t="s">
        <v>96</v>
      </c>
      <c r="AA107" s="202" t="s">
        <v>8</v>
      </c>
    </row>
    <row r="108" spans="5:28" x14ac:dyDescent="0.2">
      <c r="E108" s="281" t="s">
        <v>97</v>
      </c>
      <c r="F108" s="222" t="s">
        <v>93</v>
      </c>
      <c r="G108" s="223">
        <f>VLOOKUP($F$95,'PCU Data'!$A$72:$Q$128,2,FALSE)</f>
        <v>0</v>
      </c>
      <c r="H108" s="223">
        <f>VLOOKUP($F$95,'PCU Data'!$A$72:$Q$128,5,FALSE)</f>
        <v>197.7</v>
      </c>
      <c r="I108" s="223">
        <f>VLOOKUP($F$95,'PCU Data'!$A$72:$Q$128,4,FALSE)</f>
        <v>1029</v>
      </c>
      <c r="J108" s="227">
        <f>VLOOKUP($F$95,'PCU Data'!$A$72:$Q$128,3,FALSE)</f>
        <v>0</v>
      </c>
      <c r="K108" s="223">
        <f>SUM(G108:J108)</f>
        <v>1226.7</v>
      </c>
      <c r="L108" s="224">
        <f>VLOOKUP($F$95,'PCU Data'!$A$72:$Q$128,2,FALSE)+VLOOKUP($F$95,'PCU Data'!$A$72:$Q$128,3,FALSE)+VLOOKUP($F$95,'PCU Data'!$A$72:$Q$128,4,FALSE)+VLOOKUP($F$95,'PCU Data'!$A$72:$Q$128,5,FALSE)</f>
        <v>1226.7</v>
      </c>
      <c r="M108" s="281" t="s">
        <v>97</v>
      </c>
      <c r="N108" s="222" t="s">
        <v>93</v>
      </c>
      <c r="O108" s="223">
        <f>O99*'PCU Data'!$Y$14</f>
        <v>0</v>
      </c>
      <c r="P108" s="223">
        <f>P99*'PCU Data'!$Y$14</f>
        <v>1.2000000000000002</v>
      </c>
      <c r="Q108" s="223">
        <f>Q99*'PCU Data'!$Y$14</f>
        <v>25.400000000000002</v>
      </c>
      <c r="R108" s="227">
        <f>R99*'PCU Data'!$Y$14</f>
        <v>0</v>
      </c>
      <c r="S108" s="223">
        <f>SUM(O108:R108)</f>
        <v>26.6</v>
      </c>
      <c r="T108" s="223"/>
      <c r="U108" s="281" t="s">
        <v>97</v>
      </c>
      <c r="V108" s="222" t="s">
        <v>93</v>
      </c>
      <c r="W108" s="223">
        <f>W99*'PCU Data'!$X$14</f>
        <v>0</v>
      </c>
      <c r="X108" s="223">
        <f>X99*'PCU Data'!$X$14</f>
        <v>3.2</v>
      </c>
      <c r="Y108" s="223">
        <f>Y99*'PCU Data'!$X$14</f>
        <v>24.8</v>
      </c>
      <c r="Z108" s="227">
        <f>Z99*'PCU Data'!$X$14</f>
        <v>0</v>
      </c>
      <c r="AA108" s="223">
        <f>SUM(W108:Z108)</f>
        <v>28</v>
      </c>
    </row>
    <row r="109" spans="5:28" x14ac:dyDescent="0.2">
      <c r="E109" s="281"/>
      <c r="F109" s="225" t="s">
        <v>94</v>
      </c>
      <c r="G109" s="223">
        <f>VLOOKUP($F$95,'PCU Data'!$A$72:$Q$128,7,FALSE)</f>
        <v>0</v>
      </c>
      <c r="H109" s="223">
        <f>VLOOKUP($F$95,'PCU Data'!$A$72:$Q$128,6,FALSE)</f>
        <v>0</v>
      </c>
      <c r="I109" s="223">
        <f>VLOOKUP($F$95,'PCU Data'!$A$72:$Q$128,9,FALSE)</f>
        <v>0</v>
      </c>
      <c r="J109" s="227">
        <f>VLOOKUP($F$95,'PCU Data'!$A$72:$Q$128,8,FALSE)</f>
        <v>0</v>
      </c>
      <c r="K109" s="223">
        <f t="shared" ref="K109:K112" si="45">SUM(G109:J109)</f>
        <v>0</v>
      </c>
      <c r="L109" s="224">
        <f>VLOOKUP($F$95,'PCU Data'!$A$72:$Q$128,6,FALSE)+VLOOKUP($F$95,'PCU Data'!$A$72:$Q$128,7,FALSE)+VLOOKUP($F$95,'PCU Data'!$A$72:$Q$128,8,FALSE)+VLOOKUP($F$95,'PCU Data'!$A$72:$Q$128,9,FALSE)</f>
        <v>0</v>
      </c>
      <c r="M109" s="281"/>
      <c r="N109" s="225" t="s">
        <v>94</v>
      </c>
      <c r="O109" s="223">
        <f>O100*'PCU Data'!$Y$14</f>
        <v>0</v>
      </c>
      <c r="P109" s="223">
        <f>P100*'PCU Data'!$Y$14</f>
        <v>0</v>
      </c>
      <c r="Q109" s="223">
        <f>Q100*'PCU Data'!$Y$14</f>
        <v>0</v>
      </c>
      <c r="R109" s="227">
        <f>R100*'PCU Data'!$Y$14</f>
        <v>0</v>
      </c>
      <c r="S109" s="223">
        <f t="shared" ref="S109:S111" si="46">SUM(O109:R109)</f>
        <v>0</v>
      </c>
      <c r="T109" s="223"/>
      <c r="U109" s="281"/>
      <c r="V109" s="225" t="s">
        <v>94</v>
      </c>
      <c r="W109" s="223">
        <f>W100*'PCU Data'!$X$14</f>
        <v>0</v>
      </c>
      <c r="X109" s="223">
        <f>X100*'PCU Data'!$X$14</f>
        <v>0</v>
      </c>
      <c r="Y109" s="223">
        <f>Y100*'PCU Data'!$X$14</f>
        <v>0</v>
      </c>
      <c r="Z109" s="227">
        <f>Z100*'PCU Data'!$X$14</f>
        <v>0</v>
      </c>
      <c r="AA109" s="223">
        <f t="shared" ref="AA109:AA111" si="47">SUM(W109:Z109)</f>
        <v>0</v>
      </c>
    </row>
    <row r="110" spans="5:28" x14ac:dyDescent="0.2">
      <c r="E110" s="281"/>
      <c r="F110" s="226" t="s">
        <v>95</v>
      </c>
      <c r="G110" s="223">
        <f>VLOOKUP($F$95,'PCU Data'!$A$72:$Q$128,12,FALSE)</f>
        <v>954.5</v>
      </c>
      <c r="H110" s="223">
        <f>VLOOKUP($F$95,'PCU Data'!$A$72:$Q$128,11,FALSE)</f>
        <v>0.2</v>
      </c>
      <c r="I110" s="223">
        <f>VLOOKUP($F$95,'PCU Data'!$A$72:$Q$128,10,FALSE)</f>
        <v>0</v>
      </c>
      <c r="J110" s="227">
        <f>VLOOKUP($F$95,'PCU Data'!$A$72:$Q$128,13,FALSE)</f>
        <v>0</v>
      </c>
      <c r="K110" s="223">
        <f t="shared" si="45"/>
        <v>954.7</v>
      </c>
      <c r="L110" s="224">
        <f>VLOOKUP($F$95,'PCU Data'!$A$72:$Q$128,10,FALSE)+VLOOKUP($F$95,'PCU Data'!$A$72:$Q$128,11,FALSE)+VLOOKUP($F$95,'PCU Data'!$A$72:$Q$128,12,FALSE)+VLOOKUP($F$95,'PCU Data'!$A$72:$Q$128,13,FALSE)</f>
        <v>954.7</v>
      </c>
      <c r="M110" s="281"/>
      <c r="N110" s="226" t="s">
        <v>95</v>
      </c>
      <c r="O110" s="223">
        <f>O101*'PCU Data'!$Y$14</f>
        <v>3.8000000000000003</v>
      </c>
      <c r="P110" s="223">
        <f>P101*'PCU Data'!$Y$14</f>
        <v>0.2</v>
      </c>
      <c r="Q110" s="223">
        <f>Q101*'PCU Data'!$Y$14</f>
        <v>0</v>
      </c>
      <c r="R110" s="227">
        <f>R101*'PCU Data'!$Y$14</f>
        <v>0</v>
      </c>
      <c r="S110" s="223">
        <f t="shared" si="46"/>
        <v>4</v>
      </c>
      <c r="T110" s="223"/>
      <c r="U110" s="281"/>
      <c r="V110" s="226" t="s">
        <v>95</v>
      </c>
      <c r="W110" s="223">
        <f>W101*'PCU Data'!$X$14</f>
        <v>15.200000000000001</v>
      </c>
      <c r="X110" s="223">
        <f>X101*'PCU Data'!$X$14</f>
        <v>0</v>
      </c>
      <c r="Y110" s="223">
        <f>Y101*'PCU Data'!$X$14</f>
        <v>0</v>
      </c>
      <c r="Z110" s="227">
        <f>Z101*'PCU Data'!$X$14</f>
        <v>0</v>
      </c>
      <c r="AA110" s="223">
        <f t="shared" si="47"/>
        <v>15.200000000000001</v>
      </c>
    </row>
    <row r="111" spans="5:28" x14ac:dyDescent="0.2">
      <c r="E111" s="281"/>
      <c r="F111" s="221" t="s">
        <v>96</v>
      </c>
      <c r="G111" s="120">
        <f>VLOOKUP($F$95,'PCU Data'!$A$72:$Q$128,17,FALSE)</f>
        <v>127.6</v>
      </c>
      <c r="H111" s="120">
        <f>VLOOKUP($F$95,'PCU Data'!$A$72:$Q$128,16,FALSE)</f>
        <v>168</v>
      </c>
      <c r="I111" s="120">
        <f>VLOOKUP($F$95,'PCU Data'!$A$72:$Q$128,15,FALSE)</f>
        <v>103.9</v>
      </c>
      <c r="J111" s="48">
        <f>VLOOKUP($F$95,'PCU Data'!$A$72:$Q$128,14,FALSE)</f>
        <v>0</v>
      </c>
      <c r="K111" s="120">
        <f t="shared" si="45"/>
        <v>399.5</v>
      </c>
      <c r="L111" s="224">
        <f>VLOOKUP($F$95,'PCU Data'!$A$72:$Q$128,14,FALSE)+VLOOKUP($F$95,'PCU Data'!$A$72:$Q$128,15,FALSE)+VLOOKUP($F$95,'PCU Data'!$A$72:$Q$128,16,FALSE)+VLOOKUP($F$95,'PCU Data'!$A$72:$Q$128,17,FALSE)</f>
        <v>399.5</v>
      </c>
      <c r="M111" s="281"/>
      <c r="N111" s="221" t="s">
        <v>96</v>
      </c>
      <c r="O111" s="120">
        <f>O102*'PCU Data'!$Y$14</f>
        <v>0.60000000000000009</v>
      </c>
      <c r="P111" s="120">
        <f>P102*'PCU Data'!$Y$14</f>
        <v>11</v>
      </c>
      <c r="Q111" s="120">
        <f>Q102*'PCU Data'!$Y$14</f>
        <v>6</v>
      </c>
      <c r="R111" s="48">
        <f>R102*'PCU Data'!$Y$14</f>
        <v>0</v>
      </c>
      <c r="S111" s="120">
        <f t="shared" si="46"/>
        <v>17.600000000000001</v>
      </c>
      <c r="T111" s="127"/>
      <c r="U111" s="281"/>
      <c r="V111" s="221" t="s">
        <v>96</v>
      </c>
      <c r="W111" s="120">
        <f>W102*'PCU Data'!$X$14</f>
        <v>0</v>
      </c>
      <c r="X111" s="120">
        <f>X102*'PCU Data'!$X$14</f>
        <v>0.4</v>
      </c>
      <c r="Y111" s="120">
        <f>Y102*'PCU Data'!$X$14</f>
        <v>0</v>
      </c>
      <c r="Z111" s="48">
        <f>Z102*'PCU Data'!$X$14</f>
        <v>0</v>
      </c>
      <c r="AA111" s="120">
        <f t="shared" si="47"/>
        <v>0.4</v>
      </c>
    </row>
    <row r="112" spans="5:28" x14ac:dyDescent="0.2">
      <c r="E112" s="124"/>
      <c r="F112" s="205" t="s">
        <v>8</v>
      </c>
      <c r="G112" s="127">
        <f>SUM(G108:G111)</f>
        <v>1082.0999999999999</v>
      </c>
      <c r="H112" s="127">
        <f t="shared" ref="H112:J112" si="48">SUM(H108:H111)</f>
        <v>365.9</v>
      </c>
      <c r="I112" s="127">
        <f t="shared" si="48"/>
        <v>1132.9000000000001</v>
      </c>
      <c r="J112" s="227">
        <f t="shared" si="48"/>
        <v>0</v>
      </c>
      <c r="K112" s="127">
        <f t="shared" si="45"/>
        <v>2580.9</v>
      </c>
      <c r="L112" s="43"/>
      <c r="N112" s="205" t="s">
        <v>8</v>
      </c>
      <c r="O112" s="127">
        <f>SUM(O108:O111)</f>
        <v>4.4000000000000004</v>
      </c>
      <c r="P112" s="127">
        <f t="shared" ref="P112:R112" si="49">SUM(P108:P111)</f>
        <v>12.4</v>
      </c>
      <c r="Q112" s="127">
        <f t="shared" si="49"/>
        <v>31.400000000000002</v>
      </c>
      <c r="R112" s="227">
        <f t="shared" si="49"/>
        <v>0</v>
      </c>
      <c r="S112" s="127">
        <f t="shared" ref="S112" si="50">SUM(O112:R112)</f>
        <v>48.2</v>
      </c>
      <c r="T112" s="43"/>
      <c r="V112" s="205" t="s">
        <v>8</v>
      </c>
      <c r="W112" s="127">
        <f>SUM(W108:W111)</f>
        <v>15.200000000000001</v>
      </c>
      <c r="X112" s="127">
        <f t="shared" ref="X112:Z112" si="51">SUM(X108:X111)</f>
        <v>3.6</v>
      </c>
      <c r="Y112" s="127">
        <f t="shared" si="51"/>
        <v>24.8</v>
      </c>
      <c r="Z112" s="227">
        <f t="shared" si="51"/>
        <v>0</v>
      </c>
      <c r="AA112" s="127">
        <f t="shared" ref="AA112" si="52">SUM(W112:Z112)</f>
        <v>43.6</v>
      </c>
    </row>
    <row r="113" spans="5:27" x14ac:dyDescent="0.2">
      <c r="E113" s="124"/>
      <c r="F113" s="43" t="s">
        <v>129</v>
      </c>
      <c r="G113" s="224">
        <f>VLOOKUP($F$95,'PCU Data'!$A$72:$Q$128,2,FALSE)+VLOOKUP($F$95,'PCU Data'!$A$72:$Q$128,7,FALSE)+VLOOKUP($F$95,'PCU Data'!$A$72:$Q$128,12,FALSE)+VLOOKUP($F$95,'PCU Data'!$A$72:$Q$128,17,FALSE)</f>
        <v>1082.0999999999999</v>
      </c>
      <c r="H113" s="224">
        <f>VLOOKUP($F$95,'PCU Data'!$A$72:$Q$128,5,FALSE)+VLOOKUP($F$95,'PCU Data'!$A$72:$Q$128,6,FALSE)+VLOOKUP($F$95,'PCU Data'!$A$72:$Q$128,11,FALSE)+VLOOKUP($F$95,'PCU Data'!$A$72:$Q$128,16,FALSE)</f>
        <v>365.9</v>
      </c>
      <c r="I113" s="224">
        <f>VLOOKUP($F$95,'PCU Data'!$A$72:$Q$128,4,FALSE)+VLOOKUP($F$95,'PCU Data'!$A$72:$Q$128,9,FALSE)+VLOOKUP($F$95,'PCU Data'!$A$72:$Q$128,10,FALSE)+VLOOKUP($F$95,'PCU Data'!$A$72:$Q$128,15,FALSE)</f>
        <v>1132.9000000000001</v>
      </c>
      <c r="J113" s="224">
        <f>VLOOKUP($F$95,'PCU Data'!$A$72:$Q$128,3,FALSE)+VLOOKUP($F$95,'PCU Data'!$A$72:$Q$128,8,FALSE)+VLOOKUP($F$95,'PCU Data'!$A$72:$Q$128,13,FALSE)+VLOOKUP($F$95,'PCU Data'!$A$72:$Q$128,14,FALSE)</f>
        <v>0</v>
      </c>
      <c r="K113" s="43"/>
      <c r="L113" s="43"/>
      <c r="N113" s="43"/>
      <c r="O113" s="127"/>
      <c r="P113" s="127"/>
      <c r="Q113" s="127"/>
      <c r="R113" s="127"/>
      <c r="S113" s="43"/>
      <c r="T113" s="43"/>
      <c r="V113" s="43"/>
      <c r="W113" s="127"/>
      <c r="X113" s="127"/>
      <c r="Y113" s="127"/>
      <c r="Z113" s="127"/>
      <c r="AA113" s="43"/>
    </row>
    <row r="115" spans="5:27" x14ac:dyDescent="0.2">
      <c r="F115" s="60" t="s">
        <v>103</v>
      </c>
      <c r="N115" s="60" t="s">
        <v>106</v>
      </c>
    </row>
    <row r="116" spans="5:27" x14ac:dyDescent="0.2">
      <c r="F116" s="105"/>
      <c r="G116" s="218" t="s">
        <v>93</v>
      </c>
      <c r="H116" s="219" t="s">
        <v>94</v>
      </c>
      <c r="I116" s="220" t="s">
        <v>95</v>
      </c>
      <c r="J116" s="221" t="s">
        <v>96</v>
      </c>
      <c r="K116" s="202" t="s">
        <v>8</v>
      </c>
      <c r="L116" s="43" t="s">
        <v>129</v>
      </c>
      <c r="N116" s="105"/>
      <c r="O116" s="218" t="s">
        <v>93</v>
      </c>
      <c r="P116" s="219" t="s">
        <v>94</v>
      </c>
      <c r="Q116" s="220" t="s">
        <v>95</v>
      </c>
      <c r="R116" s="221" t="s">
        <v>96</v>
      </c>
      <c r="S116" s="202" t="s">
        <v>8</v>
      </c>
      <c r="T116" s="43"/>
    </row>
    <row r="117" spans="5:27" x14ac:dyDescent="0.2">
      <c r="E117" s="281" t="s">
        <v>97</v>
      </c>
      <c r="F117" s="222" t="s">
        <v>93</v>
      </c>
      <c r="G117" s="223">
        <f>VLOOKUP($F$95,'MCC Data'!$A$70:$Y$126,4,FALSE)+VLOOKUP($F$95,'MCC Data'!$A$70:$Y$126,5,FALSE)+VLOOKUP($F$95,'MCC Data'!$A$70:$Y$126,6,FALSE)</f>
        <v>0</v>
      </c>
      <c r="H117" s="223">
        <f>VLOOKUP($F$95,'MCC Data'!$A$197:$Y$253,4,FALSE)+VLOOKUP($F$95,'MCC Data'!$A$197:$Y$253,5,FALSE)+VLOOKUP($F$95,'MCC Data'!$A$197:$Y$253,6,FALSE)</f>
        <v>3</v>
      </c>
      <c r="I117" s="223">
        <f>VLOOKUP($F$95,'MCC Data'!$A$70:$Y$126,20,FALSE)+VLOOKUP($F$95,'MCC Data'!$A$70:$Y$126,21,FALSE)+VLOOKUP($F$95,'MCC Data'!$A$70:$Y$126,22,FALSE)</f>
        <v>92</v>
      </c>
      <c r="J117" s="227">
        <f>VLOOKUP($F$95,'MCC Data'!$A$70:$Y$126,12,FALSE)+VLOOKUP($F$95,'MCC Data'!$A$70:$Y$126,13,FALSE)+VLOOKUP($F$95,'MCC Data'!$A$70:$Y$126,14,FALSE)</f>
        <v>0</v>
      </c>
      <c r="K117" s="223">
        <f>SUM(G117:J117)</f>
        <v>95</v>
      </c>
      <c r="L117" s="224">
        <f>VLOOKUP($F$95,'MCC Data'!$Z$70:$AP$126,4,FALSE)+VLOOKUP($F$95,'MCC Data'!$Z$70:$AP$126,5,FALSE)+VLOOKUP($F$95,'MCC Data'!$Z$70:$AP$126,6,FALSE)</f>
        <v>95</v>
      </c>
      <c r="M117" s="281" t="s">
        <v>97</v>
      </c>
      <c r="N117" s="222" t="s">
        <v>93</v>
      </c>
      <c r="O117" s="223">
        <f>VLOOKUP($F$95,'MCC Data'!$A$70:$Y$126,4,FALSE)*'PCU Data'!$U$14+VLOOKUP($F$95,'MCC Data'!$A$70:$Y$126,5,FALSE)*'PCU Data'!$V$14+VLOOKUP($F$95,'MCC Data'!$A$70:$Y$126,6,FALSE)*'PCU Data'!$W$14</f>
        <v>0</v>
      </c>
      <c r="P117" s="223">
        <f>VLOOKUP($F$95,'MCC Data'!$A$197:$Y$253,4,FALSE)*'PCU Data'!$U$14+VLOOKUP($F$95,'MCC Data'!$A$197:$Y$253,5,FALSE)*'PCU Data'!$V$14+VLOOKUP($F$95,'MCC Data'!$A$197:$Y$253,6,FALSE)*'PCU Data'!$W$14</f>
        <v>6.3</v>
      </c>
      <c r="Q117" s="223">
        <f>VLOOKUP($F$95,'MCC Data'!$A$70:$Y$126,20,FALSE)*'PCU Data'!$U$14+VLOOKUP($F$95,'MCC Data'!$A$70:$Y$126,21,FALSE)*'PCU Data'!$V$14+VLOOKUP($F$95,'MCC Data'!$A$70:$Y$126,22,FALSE)*'PCU Data'!$W$14</f>
        <v>207.8</v>
      </c>
      <c r="R117" s="227">
        <f>VLOOKUP($F$95,'MCC Data'!$A$70:$Y$126,12,FALSE)*'PCU Data'!$U$14+VLOOKUP($F$95,'MCC Data'!$A$70:$Y$126,13,FALSE)*'PCU Data'!$V$14+VLOOKUP($F$95,'MCC Data'!$A$70:$Y$126,14,FALSE)*'PCU Data'!$W$14</f>
        <v>0</v>
      </c>
      <c r="S117" s="223">
        <f>SUM(O117:R117)</f>
        <v>214.10000000000002</v>
      </c>
      <c r="T117" s="223"/>
    </row>
    <row r="118" spans="5:27" x14ac:dyDescent="0.2">
      <c r="E118" s="281"/>
      <c r="F118" s="225" t="s">
        <v>94</v>
      </c>
      <c r="G118" s="223">
        <f>VLOOKUP($F$95,'MCC Data'!$A$197:$Y$253,20,FALSE)+VLOOKUP($F$95,'MCC Data'!$A$197:$Y$253,21,FALSE)+VLOOKUP($F$95,'MCC Data'!$A$197:$Y$253,22,FALSE)</f>
        <v>0</v>
      </c>
      <c r="H118" s="223">
        <f>VLOOKUP($F$95,'MCC Data'!$A$197:$Y$253,12,FALSE)+VLOOKUP($F$95,'MCC Data'!$A$197:$Y$253,13,FALSE)+VLOOKUP($F$95,'MCC Data'!$A$197:$Y$253,14,FALSE)</f>
        <v>0</v>
      </c>
      <c r="I118" s="223">
        <f>VLOOKUP($F$95,'MCC Data'!$A$324:$Y$380,12,FALSE)+VLOOKUP($F$95,'MCC Data'!$A$324:$Y$380,13,FALSE)+VLOOKUP($F$95,'MCC Data'!$A$324:$Y$380,14,FALSE)</f>
        <v>0</v>
      </c>
      <c r="J118" s="227">
        <f>VLOOKUP($F$95,'MCC Data'!$A$324:$Y$380,4,FALSE)+VLOOKUP($F$95,'MCC Data'!$A$324:$Y$380,5,FALSE)+VLOOKUP($F$95,'MCC Data'!$A$324:$Y$380,6,FALSE)</f>
        <v>0</v>
      </c>
      <c r="K118" s="223">
        <f t="shared" ref="K118:K121" si="53">SUM(G118:J118)</f>
        <v>0</v>
      </c>
      <c r="L118" s="224">
        <f>VLOOKUP($F$95,'MCC Data'!$Z$197:$AP$253,4,FALSE)+VLOOKUP($F$95,'MCC Data'!$Z$197:$AP$253,5,FALSE)+VLOOKUP($F$95,'MCC Data'!$Z$197:$AP$253,6,FALSE)</f>
        <v>0</v>
      </c>
      <c r="M118" s="281"/>
      <c r="N118" s="225" t="s">
        <v>94</v>
      </c>
      <c r="O118" s="223">
        <f>VLOOKUP($F$95,'MCC Data'!$A$197:$Y$253,20,FALSE)*'PCU Data'!$U$14+VLOOKUP($F$95,'MCC Data'!$A$197:$Y$253,21,FALSE)*'PCU Data'!$V$14+VLOOKUP($F$95,'MCC Data'!$A$197:$Y$253,22,FALSE)*'PCU Data'!$W$14</f>
        <v>0</v>
      </c>
      <c r="P118" s="223">
        <f>VLOOKUP($F$95,'MCC Data'!$A$197:$Y$253,12,FALSE)*'PCU Data'!$U$14+VLOOKUP($F$95,'MCC Data'!$A$197:$Y$253,13,FALSE)*'PCU Data'!$V$14+VLOOKUP($F$95,'MCC Data'!$A$197:$Y$253,14,FALSE)*'PCU Data'!$W$14</f>
        <v>0</v>
      </c>
      <c r="Q118" s="223">
        <f>VLOOKUP($F$95,'MCC Data'!$A$324:$Y$380,12,FALSE)*'PCU Data'!$U$14+VLOOKUP($F$95,'MCC Data'!$A$324:$Y$380,13,FALSE)*'PCU Data'!$V$14+VLOOKUP($F$95,'MCC Data'!$A$324:$Y$380,14,FALSE)*'PCU Data'!$W$14</f>
        <v>0</v>
      </c>
      <c r="R118" s="227">
        <f>VLOOKUP($F$95,'MCC Data'!$A$324:$Y$380,4,FALSE)*'PCU Data'!$U$14+VLOOKUP($F$95,'MCC Data'!$A$324:$Y$380,5,FALSE)*'PCU Data'!$V$14+VLOOKUP($F$95,'MCC Data'!$A$324:$Y$380,6,FALSE)*'PCU Data'!$W$14</f>
        <v>0</v>
      </c>
      <c r="S118" s="223">
        <f t="shared" ref="S118:S121" si="54">SUM(O118:R118)</f>
        <v>0</v>
      </c>
      <c r="T118" s="223"/>
    </row>
    <row r="119" spans="5:27" x14ac:dyDescent="0.2">
      <c r="E119" s="281"/>
      <c r="F119" s="226" t="s">
        <v>95</v>
      </c>
      <c r="G119" s="223">
        <f>VLOOKUP($F$95,'MCC Data'!$A$451:$Y$507,12,FALSE)+VLOOKUP($F$95,'MCC Data'!$A$451:$Y$507,13,FALSE)+VLOOKUP($F$95,'MCC Data'!$A$451:$Y$507,14,FALSE)</f>
        <v>75</v>
      </c>
      <c r="H119" s="223">
        <f>VLOOKUP($F$95,'MCC Data'!$A$451:$Y$507,4,FALSE)+VLOOKUP($F$95,'MCC Data'!$A$451:$Y$507,5,FALSE)+VLOOKUP($F$95,'MCC Data'!$A$451:$Y$507,6,FALSE)</f>
        <v>0</v>
      </c>
      <c r="I119" s="223">
        <f>VLOOKUP($F$95,'MCC Data'!$A$324:$Y$380,20,FALSE)+VLOOKUP($F$95,'MCC Data'!$A$324:$Y$380,21,FALSE)+VLOOKUP($F$95,'MCC Data'!$A$324:$Y$380,22,FALSE)</f>
        <v>0</v>
      </c>
      <c r="J119" s="227">
        <f>VLOOKUP($F$95,'MCC Data'!$A$451:$Y$507,20,FALSE)+VLOOKUP($F$95,'MCC Data'!$A$451:$Y$507,21,FALSE)+VLOOKUP($F$95,'MCC Data'!$A$451:$Y$507,22,FALSE)</f>
        <v>0</v>
      </c>
      <c r="K119" s="223">
        <f t="shared" si="53"/>
        <v>75</v>
      </c>
      <c r="L119" s="224">
        <f>VLOOKUP($F$95,'MCC Data'!$Z$324:$AP$380,4,FALSE)+VLOOKUP($F$95,'MCC Data'!$Z$324:$AP$380,5,FALSE)+VLOOKUP($F$95,'MCC Data'!$Z$324:$AP$380,6,FALSE)</f>
        <v>75</v>
      </c>
      <c r="M119" s="281"/>
      <c r="N119" s="226" t="s">
        <v>95</v>
      </c>
      <c r="O119" s="223">
        <f>VLOOKUP($F$95,'MCC Data'!$A$451:$Y$507,12,FALSE)*'PCU Data'!$U$14+VLOOKUP($F$95,'MCC Data'!$A$451:$Y$507,13,FALSE)*'PCU Data'!$V$14+VLOOKUP($F$95,'MCC Data'!$A$451:$Y$507,14,FALSE)*'PCU Data'!$W$14</f>
        <v>166.5</v>
      </c>
      <c r="P119" s="223">
        <f>VLOOKUP($F$95,'MCC Data'!$A$451:$Y$507,4,FALSE)*'PCU Data'!$U$14+VLOOKUP($F$95,'MCC Data'!$A$451:$Y$507,5,FALSE)*'PCU Data'!$V$14+VLOOKUP($F$95,'MCC Data'!$A$451:$Y$507,6,FALSE)*'PCU Data'!$W$14</f>
        <v>0</v>
      </c>
      <c r="Q119" s="223">
        <f>VLOOKUP($F$95,'MCC Data'!$A$324:$Y$380,20,FALSE)*'PCU Data'!$U$14+VLOOKUP($F$95,'MCC Data'!$A$324:$Y$380,21,FALSE)*'PCU Data'!$V$14+VLOOKUP($F$95,'MCC Data'!$A$324:$Y$380,22,FALSE)*'PCU Data'!$W$14</f>
        <v>0</v>
      </c>
      <c r="R119" s="227">
        <f>VLOOKUP($F$95,'MCC Data'!$A$451:$Y$507,20,FALSE)*'PCU Data'!$U$14+VLOOKUP($F$95,'MCC Data'!$A$451:$Y$507,21,FALSE)*'PCU Data'!$V$14+VLOOKUP($F$95,'MCC Data'!$A$451:$Y$507,22,FALSE)*'PCU Data'!$W$14</f>
        <v>0</v>
      </c>
      <c r="S119" s="223">
        <f t="shared" si="54"/>
        <v>166.5</v>
      </c>
      <c r="T119" s="223"/>
    </row>
    <row r="120" spans="5:27" x14ac:dyDescent="0.2">
      <c r="E120" s="281"/>
      <c r="F120" s="221" t="s">
        <v>96</v>
      </c>
      <c r="G120" s="120">
        <f>VLOOKUP($F$95,'MCC Data'!$A$705:$Y$761,4,FALSE)+VLOOKUP($F$95,'MCC Data'!$A$705:$Y$761,5,FALSE)+VLOOKUP($F$95,'MCC Data'!$A$705:$Y$761,6,FALSE)</f>
        <v>12</v>
      </c>
      <c r="H120" s="120">
        <f>VLOOKUP($F$95,'MCC Data'!$A$578:$Y$634,20,FALSE)+VLOOKUP($F$95,'MCC Data'!$A$578:$Y$634,21,FALSE)+VLOOKUP($F$95,'MCC Data'!$A$578:$Y$634,22,FALSE)</f>
        <v>24</v>
      </c>
      <c r="I120" s="120">
        <f>VLOOKUP($F$95,'MCC Data'!$A$578:$Y$634,12,FALSE)+VLOOKUP($F$95,'MCC Data'!$A$578:$Y$634,13,FALSE)+VLOOKUP($F$95,'MCC Data'!$A$578:$Y$634,14,FALSE)</f>
        <v>29</v>
      </c>
      <c r="J120" s="48">
        <f>VLOOKUP($F$95,'MCC Data'!$A$578:$Y$634,4,FALSE)+VLOOKUP($F$95,'MCC Data'!$A$578:$Y$634,5,FALSE)+VLOOKUP($F$95,'MCC Data'!$A$578:$Y$634,6,FALSE)</f>
        <v>0</v>
      </c>
      <c r="K120" s="120">
        <f t="shared" si="53"/>
        <v>65</v>
      </c>
      <c r="L120" s="224">
        <f>VLOOKUP($F$95,'MCC Data'!$Z$451:$AP$507,4,FALSE)+VLOOKUP($F$95,'MCC Data'!$Z$451:$AP$507,5,FALSE)+VLOOKUP($F$95,'MCC Data'!$Z$451:$AP$507,6,FALSE)</f>
        <v>65</v>
      </c>
      <c r="M120" s="281"/>
      <c r="N120" s="221" t="s">
        <v>96</v>
      </c>
      <c r="O120" s="120">
        <f>VLOOKUP($F$95,'MCC Data'!$A$705:$Y$761,4,FALSE)*'PCU Data'!$U$14+VLOOKUP($F$95,'MCC Data'!$A$705:$Y$761,5,FALSE)*'PCU Data'!$V$14+VLOOKUP($F$95,'MCC Data'!$A$705:$Y$761,6,FALSE)*'PCU Data'!$W$14</f>
        <v>27</v>
      </c>
      <c r="P120" s="120">
        <f>VLOOKUP($F$95,'MCC Data'!$A$578:$Y$634,20,FALSE)+VLOOKUP($F$95,'MCC Data'!$A$578:$Y$634,21,FALSE)*'PCU Data'!$V$14+VLOOKUP($F$95,'MCC Data'!$A$578:$Y$634,22,FALSE)*'PCU Data'!$W$14</f>
        <v>50.3</v>
      </c>
      <c r="Q120" s="120">
        <f>VLOOKUP($F$95,'MCC Data'!$A$578:$Y$634,12,FALSE)*'PCU Data'!$U$14+VLOOKUP($F$95,'MCC Data'!$A$578:$Y$634,13,FALSE)*'PCU Data'!$V$14+VLOOKUP($F$95,'MCC Data'!$A$578:$Y$634,14,FALSE)*'PCU Data'!$W$14</f>
        <v>71.900000000000006</v>
      </c>
      <c r="R120" s="48">
        <f>VLOOKUP($F$95,'MCC Data'!$A$578:$Y$634,4,FALSE)*'PCU Data'!$U$14+VLOOKUP($F$95,'MCC Data'!$A$578:$Y$634,5,FALSE)*'PCU Data'!$V$14+VLOOKUP($F$95,'MCC Data'!$A$578:$Y$634,6,FALSE)*'PCU Data'!$W$14</f>
        <v>0</v>
      </c>
      <c r="S120" s="120">
        <f t="shared" si="54"/>
        <v>149.19999999999999</v>
      </c>
      <c r="T120" s="127"/>
    </row>
    <row r="121" spans="5:27" x14ac:dyDescent="0.2">
      <c r="F121" s="205" t="s">
        <v>8</v>
      </c>
      <c r="G121" s="127">
        <f>SUM(G117:G120)</f>
        <v>87</v>
      </c>
      <c r="H121" s="127">
        <f t="shared" ref="H121:J121" si="55">SUM(H117:H120)</f>
        <v>27</v>
      </c>
      <c r="I121" s="127">
        <f t="shared" si="55"/>
        <v>121</v>
      </c>
      <c r="J121" s="227">
        <f t="shared" si="55"/>
        <v>0</v>
      </c>
      <c r="K121" s="127">
        <f t="shared" si="53"/>
        <v>235</v>
      </c>
      <c r="L121" s="43"/>
      <c r="N121" s="205" t="s">
        <v>8</v>
      </c>
      <c r="O121" s="127">
        <f>SUM(O117:O120)</f>
        <v>193.5</v>
      </c>
      <c r="P121" s="127">
        <f t="shared" ref="P121:R121" si="56">SUM(P117:P120)</f>
        <v>56.599999999999994</v>
      </c>
      <c r="Q121" s="127">
        <f t="shared" si="56"/>
        <v>279.70000000000005</v>
      </c>
      <c r="R121" s="227">
        <f t="shared" si="56"/>
        <v>0</v>
      </c>
      <c r="S121" s="127">
        <f t="shared" si="54"/>
        <v>529.80000000000007</v>
      </c>
      <c r="T121" s="43"/>
    </row>
    <row r="122" spans="5:27" x14ac:dyDescent="0.2">
      <c r="F122" s="43" t="s">
        <v>129</v>
      </c>
      <c r="G122" s="224">
        <f>VLOOKUP($F$95,'MCC Data'!$Z$70:$AP$126,12,FALSE)+VLOOKUP($F$95,'MCC Data'!$Z$70:$AP$126,13,FALSE)+VLOOKUP($F$95,'MCC Data'!$Z$70:$AP$126,14,FALSE)</f>
        <v>87</v>
      </c>
      <c r="H122" s="224">
        <f>VLOOKUP($F$95,'MCC Data'!$Z$197:$AP$253,12,FALSE)+VLOOKUP($F$95,'MCC Data'!$Z$197:$AP$253,13,FALSE)+VLOOKUP($F$95,'MCC Data'!$Z$197:$AP$253,14,FALSE)</f>
        <v>27</v>
      </c>
      <c r="I122" s="224">
        <f>VLOOKUP($F$95,'MCC Data'!$Z$324:$AP$380,12,FALSE)+VLOOKUP($F$95,'MCC Data'!$Z$324:$AP$380,13,FALSE)+VLOOKUP($F$95,'MCC Data'!$Z$324:$AP$380,14,FALSE)</f>
        <v>121</v>
      </c>
      <c r="J122" s="224">
        <f>VLOOKUP($F$95,'MCC Data'!$Z$451:$AP$507,12,FALSE)+VLOOKUP($F$95,'MCC Data'!$Z$451:$AP$507,13,FALSE)+VLOOKUP($F$95,'MCC Data'!$Z$451:$AP$507,14,FALSE)</f>
        <v>0</v>
      </c>
    </row>
    <row r="124" spans="5:27" x14ac:dyDescent="0.2">
      <c r="F124" s="59" t="s">
        <v>141</v>
      </c>
      <c r="N124" s="59" t="s">
        <v>140</v>
      </c>
    </row>
    <row r="125" spans="5:27" x14ac:dyDescent="0.2">
      <c r="F125" s="105"/>
      <c r="G125" s="218" t="s">
        <v>93</v>
      </c>
      <c r="H125" s="219" t="s">
        <v>94</v>
      </c>
      <c r="I125" s="220" t="s">
        <v>95</v>
      </c>
      <c r="J125" s="221" t="s">
        <v>96</v>
      </c>
      <c r="K125" s="202" t="s">
        <v>8</v>
      </c>
      <c r="N125" s="105"/>
      <c r="O125" s="218" t="s">
        <v>93</v>
      </c>
      <c r="P125" s="219" t="s">
        <v>94</v>
      </c>
      <c r="Q125" s="220" t="s">
        <v>95</v>
      </c>
      <c r="R125" s="221" t="s">
        <v>96</v>
      </c>
      <c r="S125" s="202" t="s">
        <v>8</v>
      </c>
    </row>
    <row r="126" spans="5:27" x14ac:dyDescent="0.2">
      <c r="E126" s="281" t="s">
        <v>97</v>
      </c>
      <c r="F126" s="222" t="s">
        <v>93</v>
      </c>
      <c r="G126" s="223">
        <f>IF($N$56=1,G99,IF($N$56=2,G99-O99,IF($N$56=3,G99-O99-W99,IF($N$56=4,G108,IF($N$56=5,G108-O108,IF($N$56=6,G108-O108-W108,"ERROR"))))))</f>
        <v>0</v>
      </c>
      <c r="H126" s="223">
        <f t="shared" ref="H126:H129" si="57">IF($N$56=1,H99,IF($N$56=2,H99-P99,IF($N$56=3,H99-P99-X99,IF($N$56=4,H108,IF($N$56=5,H108-P108,IF($N$56=6,H108-P108-X108,"ERROR"))))))</f>
        <v>204</v>
      </c>
      <c r="I126" s="223">
        <f t="shared" ref="I126:I129" si="58">IF($N$56=1,I99,IF($N$56=2,I99-Q99,IF($N$56=3,I99-Q99-Y99,IF($N$56=4,I108,IF($N$56=5,I108-Q108,IF($N$56=6,I108-Q108-Y108,"ERROR"))))))</f>
        <v>1052</v>
      </c>
      <c r="J126" s="227">
        <f t="shared" ref="J126:K130" si="59">IF($N$56=1,J99,IF($N$56=2,J99-R99,IF($N$56=3,J99-R99-Z99,IF($N$56=4,J108,IF($N$56=5,J108-R108,IF($N$56=6,J108-R108-Z108,"ERROR"))))))</f>
        <v>0</v>
      </c>
      <c r="K126" s="223">
        <f>SUM(G126:J126)</f>
        <v>1256</v>
      </c>
      <c r="M126" s="281" t="s">
        <v>97</v>
      </c>
      <c r="N126" s="222" t="s">
        <v>93</v>
      </c>
      <c r="O126" s="229">
        <f>IFERROR(IF($N$56=1,G117/G99,IF($N$56=2,G117/(G99-O99),IF($N$56=3,G117/(G99-O99-W99),IF($N$56=4,O117/G108,IF($N$56=5,O117/(G108-O108),IF($N$56=6,O117/(G108-O108-W108),"ERROR")))))),0)</f>
        <v>0</v>
      </c>
      <c r="P126" s="229">
        <f t="shared" ref="P126:S126" si="60">IFERROR(IF($N$56=1,H117/H99,IF($N$56=2,H117/(H99-P99),IF($N$56=3,H117/(H99-P99-X99),IF($N$56=4,P117/H108,IF($N$56=5,P117/(H108-P108),IF($N$56=6,P117/(H108-P108-X108),"ERROR")))))),0)</f>
        <v>1.4705882352941176E-2</v>
      </c>
      <c r="Q126" s="229">
        <f t="shared" si="60"/>
        <v>8.7452471482889732E-2</v>
      </c>
      <c r="R126" s="230">
        <f t="shared" si="60"/>
        <v>0</v>
      </c>
      <c r="S126" s="229">
        <f t="shared" si="60"/>
        <v>7.5636942675159233E-2</v>
      </c>
    </row>
    <row r="127" spans="5:27" x14ac:dyDescent="0.2">
      <c r="E127" s="281"/>
      <c r="F127" s="225" t="s">
        <v>94</v>
      </c>
      <c r="G127" s="223">
        <f t="shared" ref="G127:G129" si="61">IF($N$56=1,G100,IF($N$56=2,G100-O100,IF($N$56=3,G100-O100-W100,IF($N$56=4,G109,IF($N$56=5,G109-O109,IF($N$56=6,G109-O109-W109,"ERROR"))))))</f>
        <v>0</v>
      </c>
      <c r="H127" s="223">
        <f t="shared" si="57"/>
        <v>0</v>
      </c>
      <c r="I127" s="223">
        <f t="shared" si="58"/>
        <v>0</v>
      </c>
      <c r="J127" s="227">
        <f t="shared" si="59"/>
        <v>0</v>
      </c>
      <c r="K127" s="223">
        <f t="shared" ref="K127:K129" si="62">SUM(G127:J127)</f>
        <v>0</v>
      </c>
      <c r="M127" s="281"/>
      <c r="N127" s="225" t="s">
        <v>94</v>
      </c>
      <c r="O127" s="229">
        <f t="shared" ref="O127:S127" si="63">IFERROR(IF($N$56=1,G118/G100,IF($N$56=2,G118/(G100-O100),IF($N$56=3,G118/(G100-O100-W100),IF($N$56=4,O118/G109,IF($N$56=5,O118/(G109-O109),IF($N$56=6,O118/(G109-O109-W109),"ERROR")))))),0)</f>
        <v>0</v>
      </c>
      <c r="P127" s="229">
        <f t="shared" si="63"/>
        <v>0</v>
      </c>
      <c r="Q127" s="229">
        <f t="shared" si="63"/>
        <v>0</v>
      </c>
      <c r="R127" s="230">
        <f t="shared" si="63"/>
        <v>0</v>
      </c>
      <c r="S127" s="229">
        <f t="shared" si="63"/>
        <v>0</v>
      </c>
    </row>
    <row r="128" spans="5:27" x14ac:dyDescent="0.2">
      <c r="E128" s="281"/>
      <c r="F128" s="226" t="s">
        <v>95</v>
      </c>
      <c r="G128" s="223">
        <f t="shared" si="61"/>
        <v>901</v>
      </c>
      <c r="H128" s="223">
        <f t="shared" si="57"/>
        <v>1</v>
      </c>
      <c r="I128" s="223">
        <f t="shared" si="58"/>
        <v>0</v>
      </c>
      <c r="J128" s="227">
        <f t="shared" si="59"/>
        <v>0</v>
      </c>
      <c r="K128" s="223">
        <f t="shared" si="62"/>
        <v>902</v>
      </c>
      <c r="M128" s="281"/>
      <c r="N128" s="226" t="s">
        <v>95</v>
      </c>
      <c r="O128" s="229">
        <f t="shared" ref="O128:S128" si="64">IFERROR(IF($N$56=1,G119/G101,IF($N$56=2,G119/(G101-O101),IF($N$56=3,G119/(G101-O101-W101),IF($N$56=4,O119/G110,IF($N$56=5,O119/(G110-O110),IF($N$56=6,O119/(G110-O110-W110),"ERROR")))))),0)</f>
        <v>8.324084350721421E-2</v>
      </c>
      <c r="P128" s="229">
        <f t="shared" si="64"/>
        <v>0</v>
      </c>
      <c r="Q128" s="229">
        <f t="shared" si="64"/>
        <v>0</v>
      </c>
      <c r="R128" s="230">
        <f t="shared" si="64"/>
        <v>0</v>
      </c>
      <c r="S128" s="229">
        <f t="shared" si="64"/>
        <v>8.3148558758314853E-2</v>
      </c>
    </row>
    <row r="129" spans="5:23" x14ac:dyDescent="0.2">
      <c r="E129" s="281"/>
      <c r="F129" s="221" t="s">
        <v>96</v>
      </c>
      <c r="G129" s="120">
        <f t="shared" si="61"/>
        <v>115</v>
      </c>
      <c r="H129" s="120">
        <f t="shared" si="57"/>
        <v>180</v>
      </c>
      <c r="I129" s="120">
        <f t="shared" si="58"/>
        <v>85</v>
      </c>
      <c r="J129" s="48">
        <f t="shared" si="59"/>
        <v>0</v>
      </c>
      <c r="K129" s="120">
        <f t="shared" si="62"/>
        <v>380</v>
      </c>
      <c r="M129" s="281"/>
      <c r="N129" s="221" t="s">
        <v>96</v>
      </c>
      <c r="O129" s="231">
        <f t="shared" ref="O129:S130" si="65">IFERROR(IF($N$56=1,G120/G102,IF($N$56=2,G120/(G102-O102),IF($N$56=3,G120/(G102-O102-W102),IF($N$56=4,O120/G111,IF($N$56=5,O120/(G111-O111),IF($N$56=6,O120/(G111-O111-W111),"ERROR")))))),0)</f>
        <v>0.10434782608695652</v>
      </c>
      <c r="P129" s="231">
        <f t="shared" si="65"/>
        <v>0.13333333333333333</v>
      </c>
      <c r="Q129" s="231">
        <f t="shared" si="65"/>
        <v>0.3411764705882353</v>
      </c>
      <c r="R129" s="232">
        <f t="shared" si="65"/>
        <v>0</v>
      </c>
      <c r="S129" s="231">
        <f t="shared" si="65"/>
        <v>0.17105263157894737</v>
      </c>
    </row>
    <row r="130" spans="5:23" x14ac:dyDescent="0.2">
      <c r="E130" s="124"/>
      <c r="F130" s="205" t="s">
        <v>8</v>
      </c>
      <c r="G130" s="127">
        <f>SUM(G126:G129)</f>
        <v>1016</v>
      </c>
      <c r="H130" s="127">
        <f t="shared" ref="H130:J130" si="66">SUM(H126:H129)</f>
        <v>385</v>
      </c>
      <c r="I130" s="127">
        <f t="shared" si="66"/>
        <v>1137</v>
      </c>
      <c r="J130" s="227">
        <f t="shared" si="66"/>
        <v>0</v>
      </c>
      <c r="K130" s="127">
        <f t="shared" si="59"/>
        <v>2538</v>
      </c>
      <c r="N130" s="205" t="s">
        <v>8</v>
      </c>
      <c r="O130" s="133">
        <f t="shared" ref="O130:R130" si="67">IFERROR(IF($N$56=1,G121/G103,IF($N$56=2,G121/(G103-O103),IF($N$56=3,G121/(G103-O103-W103),IF($N$56=4,O121/G112,IF($N$56=5,O121/(G112-O112),IF($N$56=6,O121/(G112-O112-W112),"ERROR")))))),0)</f>
        <v>8.562992125984252E-2</v>
      </c>
      <c r="P130" s="133">
        <f t="shared" si="67"/>
        <v>7.0129870129870125E-2</v>
      </c>
      <c r="Q130" s="133">
        <f t="shared" si="67"/>
        <v>0.10642040457343888</v>
      </c>
      <c r="R130" s="230">
        <f t="shared" si="67"/>
        <v>0</v>
      </c>
      <c r="S130" s="133">
        <f t="shared" si="65"/>
        <v>9.2592592592592587E-2</v>
      </c>
    </row>
    <row r="131" spans="5:23" x14ac:dyDescent="0.2">
      <c r="E131" s="124"/>
      <c r="F131" s="43"/>
      <c r="G131" s="127"/>
      <c r="H131" s="127"/>
      <c r="I131" s="127"/>
      <c r="J131" s="127"/>
      <c r="K131" s="127"/>
      <c r="N131" s="43"/>
      <c r="O131" s="133"/>
      <c r="P131" s="133"/>
      <c r="Q131" s="133"/>
      <c r="R131" s="133"/>
      <c r="S131" s="133"/>
    </row>
    <row r="132" spans="5:23" x14ac:dyDescent="0.2">
      <c r="E132" s="56" t="s">
        <v>148</v>
      </c>
      <c r="F132" s="43"/>
      <c r="G132" s="127"/>
      <c r="H132" s="127"/>
      <c r="I132" s="127"/>
      <c r="J132" s="127"/>
      <c r="K132" s="127"/>
      <c r="N132" s="43"/>
      <c r="O132" s="56" t="s">
        <v>154</v>
      </c>
      <c r="P132" s="43"/>
      <c r="Q132" s="127"/>
      <c r="R132" s="127"/>
      <c r="S132" s="127"/>
      <c r="T132" s="127"/>
      <c r="U132" s="127"/>
    </row>
    <row r="133" spans="5:23" ht="12.75" customHeight="1" x14ac:dyDescent="0.2">
      <c r="E133" s="56"/>
      <c r="F133" s="43"/>
      <c r="G133" s="127"/>
      <c r="H133" s="279" t="s">
        <v>171</v>
      </c>
      <c r="I133" s="127"/>
      <c r="J133" s="127"/>
      <c r="K133" s="279" t="s">
        <v>171</v>
      </c>
      <c r="N133" s="43"/>
      <c r="O133" s="56"/>
      <c r="P133" s="43"/>
      <c r="Q133" s="127"/>
      <c r="R133" s="279" t="s">
        <v>171</v>
      </c>
      <c r="S133" s="127"/>
      <c r="T133" s="127"/>
      <c r="U133" s="279" t="s">
        <v>171</v>
      </c>
    </row>
    <row r="134" spans="5:23" x14ac:dyDescent="0.2">
      <c r="E134" s="199" t="s">
        <v>0</v>
      </c>
      <c r="F134" s="199" t="s">
        <v>91</v>
      </c>
      <c r="G134" s="199" t="s">
        <v>149</v>
      </c>
      <c r="H134" s="279"/>
      <c r="I134" s="199" t="s">
        <v>135</v>
      </c>
      <c r="J134" s="199" t="s">
        <v>149</v>
      </c>
      <c r="K134" s="279"/>
      <c r="L134" s="199" t="s">
        <v>150</v>
      </c>
      <c r="M134" s="199" t="s">
        <v>0</v>
      </c>
      <c r="O134" s="199" t="s">
        <v>0</v>
      </c>
      <c r="P134" s="199" t="s">
        <v>91</v>
      </c>
      <c r="Q134" s="199" t="s">
        <v>149</v>
      </c>
      <c r="R134" s="279"/>
      <c r="S134" s="199" t="s">
        <v>135</v>
      </c>
      <c r="T134" s="199" t="s">
        <v>149</v>
      </c>
      <c r="U134" s="279"/>
      <c r="V134" s="199" t="s">
        <v>150</v>
      </c>
      <c r="W134" s="199" t="s">
        <v>0</v>
      </c>
    </row>
    <row r="135" spans="5:23" x14ac:dyDescent="0.2">
      <c r="E135" s="40">
        <f>'MCC Data'!A9</f>
        <v>0.29166666666666669</v>
      </c>
      <c r="F135" s="199">
        <f>'MCC Data'!AH517</f>
        <v>595</v>
      </c>
      <c r="G135" s="199">
        <f>F135-'MCC Data'!AG517</f>
        <v>541</v>
      </c>
      <c r="H135" s="199">
        <f>F135-'MCC Data'!AG517-'MCC Data'!AF517</f>
        <v>518</v>
      </c>
      <c r="I135" s="223">
        <f>SUM('PCU Data'!B11:Q11)</f>
        <v>618.70000000000005</v>
      </c>
      <c r="J135" s="223">
        <f>I135-'MCC Data'!AG517*'PCU Data'!$Y$14</f>
        <v>607.90000000000009</v>
      </c>
      <c r="K135" s="223">
        <f>I135-'MCC Data'!AG517*'PCU Data'!$Y$14-'MCC Data'!AF517*'PCU Data'!$X$14</f>
        <v>598.70000000000005</v>
      </c>
      <c r="L135" s="223">
        <f>CHOOSE($N$56,F135,G135,H135,I135,J135,K135)</f>
        <v>595</v>
      </c>
      <c r="M135" s="40">
        <f>E135</f>
        <v>0.29166666666666669</v>
      </c>
      <c r="O135" s="40">
        <f>'MCC Data'!A70</f>
        <v>0.29166666666666669</v>
      </c>
      <c r="P135" s="199">
        <f>'MCC Data'!AH578</f>
        <v>2538</v>
      </c>
      <c r="Q135" s="199">
        <f>P135-'MCC Data'!AG578</f>
        <v>2297</v>
      </c>
      <c r="R135" s="199">
        <f>P135-'MCC Data'!AG578-'MCC Data'!AF578</f>
        <v>2188</v>
      </c>
      <c r="S135" s="223">
        <f>SUM('PCU Data'!B72:Q72)</f>
        <v>2580.9</v>
      </c>
      <c r="T135" s="223">
        <f>S135-'MCC Data'!AG578*'PCU Data'!$Y$14</f>
        <v>2532.7000000000003</v>
      </c>
      <c r="U135" s="223">
        <f>S135-'MCC Data'!AG578*'PCU Data'!$Y$14-'MCC Data'!AF578*'PCU Data'!$X$14</f>
        <v>2489.1000000000004</v>
      </c>
      <c r="V135" s="223">
        <f>CHOOSE($N$56,P135,Q135,R135,S135,T135,U135)</f>
        <v>2538</v>
      </c>
      <c r="W135" s="40">
        <f>O135</f>
        <v>0.29166666666666669</v>
      </c>
    </row>
    <row r="136" spans="5:23" x14ac:dyDescent="0.2">
      <c r="E136" s="40">
        <f>'MCC Data'!A10</f>
        <v>0.30208333333333337</v>
      </c>
      <c r="F136" s="199">
        <f>'MCC Data'!AH518</f>
        <v>610</v>
      </c>
      <c r="G136" s="199">
        <f>F136-'MCC Data'!AG518</f>
        <v>557</v>
      </c>
      <c r="H136" s="199">
        <f>F136-'MCC Data'!AG518-'MCC Data'!AF518</f>
        <v>524</v>
      </c>
      <c r="I136" s="223">
        <f>SUM('PCU Data'!B12:Q12)</f>
        <v>617.20000000000005</v>
      </c>
      <c r="J136" s="223">
        <f>I136-'MCC Data'!AG518*'PCU Data'!$Y$14</f>
        <v>606.6</v>
      </c>
      <c r="K136" s="223">
        <f>I136-'MCC Data'!AG518*'PCU Data'!$Y$14-'MCC Data'!AF518*'PCU Data'!$X$14</f>
        <v>593.4</v>
      </c>
      <c r="L136" s="223">
        <f t="shared" ref="L136:L181" si="68">CHOOSE($N$56,F136,G136,H136,I136,J136,K136)</f>
        <v>610</v>
      </c>
      <c r="M136" s="40">
        <f t="shared" ref="M136:M181" si="69">E136</f>
        <v>0.30208333333333337</v>
      </c>
      <c r="O136" s="40">
        <f>'MCC Data'!A71</f>
        <v>0.30208333333333337</v>
      </c>
      <c r="P136" s="199">
        <f>'MCC Data'!AH579</f>
        <v>2595</v>
      </c>
      <c r="Q136" s="199">
        <f>P136-'MCC Data'!AG579</f>
        <v>2337</v>
      </c>
      <c r="R136" s="199">
        <f>P136-'MCC Data'!AG579-'MCC Data'!AF579</f>
        <v>2221</v>
      </c>
      <c r="S136" s="223">
        <f>SUM('PCU Data'!B73:Q73)</f>
        <v>2612.6</v>
      </c>
      <c r="T136" s="223">
        <f>S136-'MCC Data'!AG579*'PCU Data'!$Y$14</f>
        <v>2561</v>
      </c>
      <c r="U136" s="223">
        <f>S136-'MCC Data'!AG579*'PCU Data'!$Y$14-'MCC Data'!AF579*'PCU Data'!$X$14</f>
        <v>2514.6</v>
      </c>
      <c r="V136" s="223">
        <f t="shared" ref="V136:V178" si="70">CHOOSE($N$56,P136,Q136,R136,S136,T136,U136)</f>
        <v>2595</v>
      </c>
      <c r="W136" s="40">
        <f t="shared" ref="W136:W178" si="71">O136</f>
        <v>0.30208333333333337</v>
      </c>
    </row>
    <row r="137" spans="5:23" x14ac:dyDescent="0.2">
      <c r="E137" s="40">
        <f>'MCC Data'!A11</f>
        <v>0.31250000000000006</v>
      </c>
      <c r="F137" s="199">
        <f>'MCC Data'!AH519</f>
        <v>674</v>
      </c>
      <c r="G137" s="199">
        <f>F137-'MCC Data'!AG519</f>
        <v>592</v>
      </c>
      <c r="H137" s="199">
        <f>F137-'MCC Data'!AG519-'MCC Data'!AF519</f>
        <v>562</v>
      </c>
      <c r="I137" s="223">
        <f>SUM('PCU Data'!B13:Q13)</f>
        <v>667.19999999999993</v>
      </c>
      <c r="J137" s="223">
        <f>I137-'MCC Data'!AG519*'PCU Data'!$Y$14</f>
        <v>650.79999999999995</v>
      </c>
      <c r="K137" s="223">
        <f>I137-'MCC Data'!AG519*'PCU Data'!$Y$14-'MCC Data'!AF519*'PCU Data'!$X$14</f>
        <v>638.79999999999995</v>
      </c>
      <c r="L137" s="223">
        <f t="shared" si="68"/>
        <v>674</v>
      </c>
      <c r="M137" s="40">
        <f t="shared" si="69"/>
        <v>0.31250000000000006</v>
      </c>
      <c r="O137" s="40">
        <f>'MCC Data'!A72</f>
        <v>0.31250000000000006</v>
      </c>
      <c r="P137" s="199">
        <f>'MCC Data'!AH580</f>
        <v>2624</v>
      </c>
      <c r="Q137" s="199">
        <f>P137-'MCC Data'!AG580</f>
        <v>2346</v>
      </c>
      <c r="R137" s="199">
        <f>P137-'MCC Data'!AG580-'MCC Data'!AF580</f>
        <v>2233</v>
      </c>
      <c r="S137" s="223">
        <f>SUM('PCU Data'!B74:Q74)</f>
        <v>2637.5</v>
      </c>
      <c r="T137" s="223">
        <f>S137-'MCC Data'!AG580*'PCU Data'!$Y$14</f>
        <v>2581.9</v>
      </c>
      <c r="U137" s="223">
        <f>S137-'MCC Data'!AG580*'PCU Data'!$Y$14-'MCC Data'!AF580*'PCU Data'!$X$14</f>
        <v>2536.7000000000003</v>
      </c>
      <c r="V137" s="223">
        <f t="shared" si="70"/>
        <v>2624</v>
      </c>
      <c r="W137" s="40">
        <f t="shared" si="71"/>
        <v>0.31250000000000006</v>
      </c>
    </row>
    <row r="138" spans="5:23" x14ac:dyDescent="0.2">
      <c r="E138" s="40">
        <f>'MCC Data'!A12</f>
        <v>0.32291666666666674</v>
      </c>
      <c r="F138" s="199">
        <f>'MCC Data'!AH520</f>
        <v>659</v>
      </c>
      <c r="G138" s="199">
        <f>F138-'MCC Data'!AG520</f>
        <v>607</v>
      </c>
      <c r="H138" s="199">
        <f>F138-'MCC Data'!AG520-'MCC Data'!AF520</f>
        <v>584</v>
      </c>
      <c r="I138" s="223">
        <f>SUM('PCU Data'!B14:Q14)</f>
        <v>677.8</v>
      </c>
      <c r="J138" s="223">
        <f>I138-'MCC Data'!AG520*'PCU Data'!$Y$14</f>
        <v>667.4</v>
      </c>
      <c r="K138" s="223">
        <f>I138-'MCC Data'!AG520*'PCU Data'!$Y$14-'MCC Data'!AF520*'PCU Data'!$X$14</f>
        <v>658.19999999999993</v>
      </c>
      <c r="L138" s="223">
        <f t="shared" si="68"/>
        <v>659</v>
      </c>
      <c r="M138" s="40">
        <f t="shared" si="69"/>
        <v>0.32291666666666674</v>
      </c>
      <c r="O138" s="40">
        <f>'MCC Data'!A73</f>
        <v>0.32291666666666674</v>
      </c>
      <c r="P138" s="199">
        <f>'MCC Data'!AH581</f>
        <v>2673</v>
      </c>
      <c r="Q138" s="199">
        <f>P138-'MCC Data'!AG581</f>
        <v>2397</v>
      </c>
      <c r="R138" s="199">
        <f>P138-'MCC Data'!AG581-'MCC Data'!AF581</f>
        <v>2283</v>
      </c>
      <c r="S138" s="223">
        <f>SUM('PCU Data'!B75:Q75)</f>
        <v>2697.2999999999997</v>
      </c>
      <c r="T138" s="223">
        <f>S138-'MCC Data'!AG581*'PCU Data'!$Y$14</f>
        <v>2642.1</v>
      </c>
      <c r="U138" s="223">
        <f>S138-'MCC Data'!AG581*'PCU Data'!$Y$14-'MCC Data'!AF581*'PCU Data'!$X$14</f>
        <v>2596.5</v>
      </c>
      <c r="V138" s="223">
        <f t="shared" si="70"/>
        <v>2673</v>
      </c>
      <c r="W138" s="40">
        <f t="shared" si="71"/>
        <v>0.32291666666666674</v>
      </c>
    </row>
    <row r="139" spans="5:23" x14ac:dyDescent="0.2">
      <c r="E139" s="40">
        <f>'MCC Data'!A13</f>
        <v>0.33333333333333343</v>
      </c>
      <c r="F139" s="199">
        <f>'MCC Data'!AH521</f>
        <v>652</v>
      </c>
      <c r="G139" s="199">
        <f>F139-'MCC Data'!AG521</f>
        <v>581</v>
      </c>
      <c r="H139" s="199">
        <f>F139-'MCC Data'!AG521-'MCC Data'!AF521</f>
        <v>551</v>
      </c>
      <c r="I139" s="223">
        <f>SUM('PCU Data'!B15:Q15)</f>
        <v>650.40000000000009</v>
      </c>
      <c r="J139" s="223">
        <f>I139-'MCC Data'!AG521*'PCU Data'!$Y$14</f>
        <v>636.20000000000005</v>
      </c>
      <c r="K139" s="223">
        <f>I139-'MCC Data'!AG521*'PCU Data'!$Y$14-'MCC Data'!AF521*'PCU Data'!$X$14</f>
        <v>624.20000000000005</v>
      </c>
      <c r="L139" s="223">
        <f t="shared" si="68"/>
        <v>652</v>
      </c>
      <c r="M139" s="40">
        <f t="shared" si="69"/>
        <v>0.33333333333333343</v>
      </c>
      <c r="O139" s="40">
        <f>'MCC Data'!A74</f>
        <v>0.33333333333333343</v>
      </c>
      <c r="P139" s="199">
        <f>'MCC Data'!AH582</f>
        <v>2664</v>
      </c>
      <c r="Q139" s="199">
        <f>P139-'MCC Data'!AG582</f>
        <v>2368</v>
      </c>
      <c r="R139" s="199">
        <f>P139-'MCC Data'!AG582-'MCC Data'!AF582</f>
        <v>2254</v>
      </c>
      <c r="S139" s="223">
        <f>SUM('PCU Data'!B76:Q76)</f>
        <v>2685.4999999999995</v>
      </c>
      <c r="T139" s="223">
        <f>S139-'MCC Data'!AG582*'PCU Data'!$Y$14</f>
        <v>2626.2999999999997</v>
      </c>
      <c r="U139" s="223">
        <f>S139-'MCC Data'!AG582*'PCU Data'!$Y$14-'MCC Data'!AF582*'PCU Data'!$X$14</f>
        <v>2580.6999999999998</v>
      </c>
      <c r="V139" s="223">
        <f t="shared" si="70"/>
        <v>2664</v>
      </c>
      <c r="W139" s="40">
        <f t="shared" si="71"/>
        <v>0.33333333333333343</v>
      </c>
    </row>
    <row r="140" spans="5:23" x14ac:dyDescent="0.2">
      <c r="E140" s="40">
        <f>'MCC Data'!A14</f>
        <v>0.34375000000000011</v>
      </c>
      <c r="F140" s="199">
        <f>'MCC Data'!AH522</f>
        <v>639</v>
      </c>
      <c r="G140" s="199">
        <f>F140-'MCC Data'!AG522</f>
        <v>566</v>
      </c>
      <c r="H140" s="199">
        <f>F140-'MCC Data'!AG522-'MCC Data'!AF522</f>
        <v>536</v>
      </c>
      <c r="I140" s="223">
        <f>SUM('PCU Data'!B16:Q16)</f>
        <v>642.1</v>
      </c>
      <c r="J140" s="223">
        <f>I140-'MCC Data'!AG522*'PCU Data'!$Y$14</f>
        <v>627.5</v>
      </c>
      <c r="K140" s="223">
        <f>I140-'MCC Data'!AG522*'PCU Data'!$Y$14-'MCC Data'!AF522*'PCU Data'!$X$14</f>
        <v>615.5</v>
      </c>
      <c r="L140" s="223">
        <f t="shared" si="68"/>
        <v>639</v>
      </c>
      <c r="M140" s="40">
        <f t="shared" si="69"/>
        <v>0.34375000000000011</v>
      </c>
      <c r="O140" s="40">
        <f>'MCC Data'!A75</f>
        <v>0.34375000000000011</v>
      </c>
      <c r="P140" s="199">
        <f>'MCC Data'!AH583</f>
        <v>2636</v>
      </c>
      <c r="Q140" s="199">
        <f>P140-'MCC Data'!AG583</f>
        <v>2350</v>
      </c>
      <c r="R140" s="199">
        <f>P140-'MCC Data'!AG583-'MCC Data'!AF583</f>
        <v>2246</v>
      </c>
      <c r="S140" s="223">
        <f>SUM('PCU Data'!B77:Q77)</f>
        <v>2674.8</v>
      </c>
      <c r="T140" s="223">
        <f>S140-'MCC Data'!AG583*'PCU Data'!$Y$14</f>
        <v>2617.6000000000004</v>
      </c>
      <c r="U140" s="223">
        <f>S140-'MCC Data'!AG583*'PCU Data'!$Y$14-'MCC Data'!AF583*'PCU Data'!$X$14</f>
        <v>2576.0000000000005</v>
      </c>
      <c r="V140" s="223">
        <f t="shared" si="70"/>
        <v>2636</v>
      </c>
      <c r="W140" s="40">
        <f t="shared" si="71"/>
        <v>0.34375000000000011</v>
      </c>
    </row>
    <row r="141" spans="5:23" x14ac:dyDescent="0.2">
      <c r="E141" s="40">
        <f>'MCC Data'!A15</f>
        <v>0.3541666666666668</v>
      </c>
      <c r="F141" s="199">
        <f>'MCC Data'!AH523</f>
        <v>723</v>
      </c>
      <c r="G141" s="199">
        <f>F141-'MCC Data'!AG523</f>
        <v>643</v>
      </c>
      <c r="H141" s="199">
        <f>F141-'MCC Data'!AG523-'MCC Data'!AF523</f>
        <v>612</v>
      </c>
      <c r="I141" s="223">
        <f>SUM('PCU Data'!B17:Q17)</f>
        <v>726.99999999999989</v>
      </c>
      <c r="J141" s="223">
        <f>I141-'MCC Data'!AG523*'PCU Data'!$Y$14</f>
        <v>710.99999999999989</v>
      </c>
      <c r="K141" s="223">
        <f>I141-'MCC Data'!AG523*'PCU Data'!$Y$14-'MCC Data'!AF523*'PCU Data'!$X$14</f>
        <v>698.59999999999991</v>
      </c>
      <c r="L141" s="223">
        <f t="shared" si="68"/>
        <v>723</v>
      </c>
      <c r="M141" s="40">
        <f t="shared" si="69"/>
        <v>0.3541666666666668</v>
      </c>
      <c r="O141" s="40">
        <f>'MCC Data'!A76</f>
        <v>0.3541666666666668</v>
      </c>
      <c r="P141" s="199">
        <f>'MCC Data'!AH584</f>
        <v>2631</v>
      </c>
      <c r="Q141" s="199">
        <f>P141-'MCC Data'!AG584</f>
        <v>2379</v>
      </c>
      <c r="R141" s="199">
        <f>P141-'MCC Data'!AG584-'MCC Data'!AF584</f>
        <v>2276</v>
      </c>
      <c r="S141" s="223">
        <f>SUM('PCU Data'!B78:Q78)</f>
        <v>2700.2999999999997</v>
      </c>
      <c r="T141" s="223">
        <f>S141-'MCC Data'!AG584*'PCU Data'!$Y$14</f>
        <v>2649.8999999999996</v>
      </c>
      <c r="U141" s="223">
        <f>S141-'MCC Data'!AG584*'PCU Data'!$Y$14-'MCC Data'!AF584*'PCU Data'!$X$14</f>
        <v>2608.6999999999998</v>
      </c>
      <c r="V141" s="223">
        <f t="shared" si="70"/>
        <v>2631</v>
      </c>
      <c r="W141" s="40">
        <f t="shared" si="71"/>
        <v>0.3541666666666668</v>
      </c>
    </row>
    <row r="142" spans="5:23" x14ac:dyDescent="0.2">
      <c r="E142" s="40">
        <f>'MCC Data'!A16</f>
        <v>0.36458333333333348</v>
      </c>
      <c r="F142" s="199">
        <f>'MCC Data'!AH524</f>
        <v>650</v>
      </c>
      <c r="G142" s="199">
        <f>F142-'MCC Data'!AG524</f>
        <v>578</v>
      </c>
      <c r="H142" s="199">
        <f>F142-'MCC Data'!AG524-'MCC Data'!AF524</f>
        <v>555</v>
      </c>
      <c r="I142" s="223">
        <f>SUM('PCU Data'!B18:Q18)</f>
        <v>666</v>
      </c>
      <c r="J142" s="223">
        <f>I142-'MCC Data'!AG524*'PCU Data'!$Y$14</f>
        <v>651.6</v>
      </c>
      <c r="K142" s="223">
        <f>I142-'MCC Data'!AG524*'PCU Data'!$Y$14-'MCC Data'!AF524*'PCU Data'!$X$14</f>
        <v>642.4</v>
      </c>
      <c r="L142" s="223">
        <f t="shared" si="68"/>
        <v>650</v>
      </c>
      <c r="M142" s="40">
        <f t="shared" si="69"/>
        <v>0.36458333333333348</v>
      </c>
      <c r="O142" s="40">
        <f>'MCC Data'!A77</f>
        <v>0.36458333333333348</v>
      </c>
      <c r="P142" s="199">
        <f>'MCC Data'!AH585</f>
        <v>2511</v>
      </c>
      <c r="Q142" s="199">
        <f>P142-'MCC Data'!AG585</f>
        <v>2297</v>
      </c>
      <c r="R142" s="199">
        <f>P142-'MCC Data'!AG585-'MCC Data'!AF585</f>
        <v>2200</v>
      </c>
      <c r="S142" s="223">
        <f>SUM('PCU Data'!B79:Q79)</f>
        <v>2613.6999999999998</v>
      </c>
      <c r="T142" s="223">
        <f>S142-'MCC Data'!AG585*'PCU Data'!$Y$14</f>
        <v>2570.8999999999996</v>
      </c>
      <c r="U142" s="223">
        <f>S142-'MCC Data'!AG585*'PCU Data'!$Y$14-'MCC Data'!AF585*'PCU Data'!$X$14</f>
        <v>2532.0999999999995</v>
      </c>
      <c r="V142" s="223">
        <f t="shared" si="70"/>
        <v>2511</v>
      </c>
      <c r="W142" s="40">
        <f t="shared" si="71"/>
        <v>0.36458333333333348</v>
      </c>
    </row>
    <row r="143" spans="5:23" x14ac:dyDescent="0.2">
      <c r="E143" s="40">
        <f>'MCC Data'!A17</f>
        <v>0.37500000000000017</v>
      </c>
      <c r="F143" s="199">
        <f>'MCC Data'!AH525</f>
        <v>624</v>
      </c>
      <c r="G143" s="199">
        <f>F143-'MCC Data'!AG525</f>
        <v>563</v>
      </c>
      <c r="H143" s="199">
        <f>F143-'MCC Data'!AG525-'MCC Data'!AF525</f>
        <v>543</v>
      </c>
      <c r="I143" s="223">
        <f>SUM('PCU Data'!B19:Q19)</f>
        <v>639.70000000000005</v>
      </c>
      <c r="J143" s="223">
        <f>I143-'MCC Data'!AG525*'PCU Data'!$Y$14</f>
        <v>627.5</v>
      </c>
      <c r="K143" s="223">
        <f>I143-'MCC Data'!AG525*'PCU Data'!$Y$14-'MCC Data'!AF525*'PCU Data'!$X$14</f>
        <v>619.5</v>
      </c>
      <c r="L143" s="223">
        <f t="shared" si="68"/>
        <v>624</v>
      </c>
      <c r="M143" s="40">
        <f t="shared" si="69"/>
        <v>0.37500000000000017</v>
      </c>
      <c r="O143" s="40">
        <f>'MCC Data'!A78</f>
        <v>0.37500000000000017</v>
      </c>
      <c r="P143" s="199">
        <f>'MCC Data'!AH586</f>
        <v>2480</v>
      </c>
      <c r="Q143" s="199">
        <f>P143-'MCC Data'!AG586</f>
        <v>2318</v>
      </c>
      <c r="R143" s="199">
        <f>P143-'MCC Data'!AG586-'MCC Data'!AF586</f>
        <v>2219</v>
      </c>
      <c r="S143" s="223">
        <f>SUM('PCU Data'!B80:Q80)</f>
        <v>2623.1</v>
      </c>
      <c r="T143" s="223">
        <f>S143-'MCC Data'!AG586*'PCU Data'!$Y$14</f>
        <v>2590.6999999999998</v>
      </c>
      <c r="U143" s="223">
        <f>S143-'MCC Data'!AG586*'PCU Data'!$Y$14-'MCC Data'!AF586*'PCU Data'!$X$14</f>
        <v>2551.1</v>
      </c>
      <c r="V143" s="223">
        <f t="shared" si="70"/>
        <v>2480</v>
      </c>
      <c r="W143" s="40">
        <f t="shared" si="71"/>
        <v>0.37500000000000017</v>
      </c>
    </row>
    <row r="144" spans="5:23" x14ac:dyDescent="0.2">
      <c r="E144" s="40">
        <f>'MCC Data'!A18</f>
        <v>0.38541666666666685</v>
      </c>
      <c r="F144" s="199">
        <f>'MCC Data'!AH526</f>
        <v>634</v>
      </c>
      <c r="G144" s="199">
        <f>F144-'MCC Data'!AG526</f>
        <v>595</v>
      </c>
      <c r="H144" s="199">
        <f>F144-'MCC Data'!AG526-'MCC Data'!AF526</f>
        <v>566</v>
      </c>
      <c r="I144" s="223">
        <f>SUM('PCU Data'!B20:Q20)</f>
        <v>667.59999999999991</v>
      </c>
      <c r="J144" s="223">
        <f>I144-'MCC Data'!AG526*'PCU Data'!$Y$14</f>
        <v>659.8</v>
      </c>
      <c r="K144" s="223">
        <f>I144-'MCC Data'!AG526*'PCU Data'!$Y$14-'MCC Data'!AF526*'PCU Data'!$X$14</f>
        <v>648.19999999999993</v>
      </c>
      <c r="L144" s="223">
        <f t="shared" si="68"/>
        <v>634</v>
      </c>
      <c r="M144" s="40">
        <f t="shared" si="69"/>
        <v>0.38541666666666685</v>
      </c>
      <c r="O144" s="40">
        <f>'MCC Data'!A79</f>
        <v>0.38541666666666685</v>
      </c>
      <c r="P144" s="199">
        <f>'MCC Data'!AH587</f>
        <v>2472</v>
      </c>
      <c r="Q144" s="199">
        <f>P144-'MCC Data'!AG587</f>
        <v>2345</v>
      </c>
      <c r="R144" s="199">
        <f>P144-'MCC Data'!AG587-'MCC Data'!AF587</f>
        <v>2243</v>
      </c>
      <c r="S144" s="223">
        <f>SUM('PCU Data'!B81:Q81)</f>
        <v>2661.2000000000003</v>
      </c>
      <c r="T144" s="223">
        <f>S144-'MCC Data'!AG587*'PCU Data'!$Y$14</f>
        <v>2635.8</v>
      </c>
      <c r="U144" s="223">
        <f>S144-'MCC Data'!AG587*'PCU Data'!$Y$14-'MCC Data'!AF587*'PCU Data'!$X$14</f>
        <v>2595</v>
      </c>
      <c r="V144" s="223">
        <f t="shared" si="70"/>
        <v>2472</v>
      </c>
      <c r="W144" s="40">
        <f t="shared" si="71"/>
        <v>0.38541666666666685</v>
      </c>
    </row>
    <row r="145" spans="5:23" x14ac:dyDescent="0.2">
      <c r="E145" s="40">
        <f>'MCC Data'!A19</f>
        <v>0.39583333333333354</v>
      </c>
      <c r="F145" s="199">
        <f>'MCC Data'!AH527</f>
        <v>603</v>
      </c>
      <c r="G145" s="199">
        <f>F145-'MCC Data'!AG527</f>
        <v>561</v>
      </c>
      <c r="H145" s="199">
        <f>F145-'MCC Data'!AG527-'MCC Data'!AF527</f>
        <v>536</v>
      </c>
      <c r="I145" s="223">
        <f>SUM('PCU Data'!B21:Q21)</f>
        <v>640.4</v>
      </c>
      <c r="J145" s="223">
        <f>I145-'MCC Data'!AG527*'PCU Data'!$Y$14</f>
        <v>632</v>
      </c>
      <c r="K145" s="223">
        <f>I145-'MCC Data'!AG527*'PCU Data'!$Y$14-'MCC Data'!AF527*'PCU Data'!$X$14</f>
        <v>622</v>
      </c>
      <c r="L145" s="223">
        <f t="shared" si="68"/>
        <v>603</v>
      </c>
      <c r="M145" s="40">
        <f t="shared" si="69"/>
        <v>0.39583333333333354</v>
      </c>
      <c r="O145" s="40">
        <f>'MCC Data'!A80</f>
        <v>0.39583333333333354</v>
      </c>
      <c r="P145" s="199">
        <f>'MCC Data'!AH588</f>
        <v>2398</v>
      </c>
      <c r="Q145" s="199">
        <f>P145-'MCC Data'!AG588</f>
        <v>2290</v>
      </c>
      <c r="R145" s="199">
        <f>P145-'MCC Data'!AG588-'MCC Data'!AF588</f>
        <v>2198</v>
      </c>
      <c r="S145" s="223">
        <f>SUM('PCU Data'!B82:Q82)</f>
        <v>2598.2999999999997</v>
      </c>
      <c r="T145" s="223">
        <f>S145-'MCC Data'!AG588*'PCU Data'!$Y$14</f>
        <v>2576.6999999999998</v>
      </c>
      <c r="U145" s="223">
        <f>S145-'MCC Data'!AG588*'PCU Data'!$Y$14-'MCC Data'!AF588*'PCU Data'!$X$14</f>
        <v>2539.8999999999996</v>
      </c>
      <c r="V145" s="223">
        <f t="shared" si="70"/>
        <v>2398</v>
      </c>
      <c r="W145" s="40">
        <f t="shared" si="71"/>
        <v>0.39583333333333354</v>
      </c>
    </row>
    <row r="146" spans="5:23" x14ac:dyDescent="0.2">
      <c r="E146" s="40">
        <f>'MCC Data'!A20</f>
        <v>0.40625000000000022</v>
      </c>
      <c r="F146" s="199">
        <f>'MCC Data'!AH528</f>
        <v>619</v>
      </c>
      <c r="G146" s="199">
        <f>F146-'MCC Data'!AG528</f>
        <v>599</v>
      </c>
      <c r="H146" s="199">
        <f>F146-'MCC Data'!AG528-'MCC Data'!AF528</f>
        <v>574</v>
      </c>
      <c r="I146" s="223">
        <f>SUM('PCU Data'!B22:Q22)</f>
        <v>675.4</v>
      </c>
      <c r="J146" s="223">
        <f>I146-'MCC Data'!AG528*'PCU Data'!$Y$14</f>
        <v>671.4</v>
      </c>
      <c r="K146" s="223">
        <f>I146-'MCC Data'!AG528*'PCU Data'!$Y$14-'MCC Data'!AF528*'PCU Data'!$X$14</f>
        <v>661.4</v>
      </c>
      <c r="L146" s="223">
        <f t="shared" si="68"/>
        <v>619</v>
      </c>
      <c r="M146" s="40">
        <f t="shared" si="69"/>
        <v>0.40625000000000022</v>
      </c>
      <c r="O146" s="40">
        <f>'MCC Data'!A81</f>
        <v>0.40625000000000022</v>
      </c>
      <c r="P146" s="199">
        <f>'MCC Data'!AH589</f>
        <v>2356</v>
      </c>
      <c r="Q146" s="199">
        <f>P146-'MCC Data'!AG589</f>
        <v>2278</v>
      </c>
      <c r="R146" s="199">
        <f>P146-'MCC Data'!AG589-'MCC Data'!AF589</f>
        <v>2189</v>
      </c>
      <c r="S146" s="223">
        <f>SUM('PCU Data'!B83:Q83)</f>
        <v>2594.9</v>
      </c>
      <c r="T146" s="223">
        <f>S146-'MCC Data'!AG589*'PCU Data'!$Y$14</f>
        <v>2579.3000000000002</v>
      </c>
      <c r="U146" s="223">
        <f>S146-'MCC Data'!AG589*'PCU Data'!$Y$14-'MCC Data'!AF589*'PCU Data'!$X$14</f>
        <v>2543.7000000000003</v>
      </c>
      <c r="V146" s="223">
        <f t="shared" si="70"/>
        <v>2356</v>
      </c>
      <c r="W146" s="40">
        <f t="shared" si="71"/>
        <v>0.40625000000000022</v>
      </c>
    </row>
    <row r="147" spans="5:23" x14ac:dyDescent="0.2">
      <c r="E147" s="40">
        <f>'MCC Data'!A21</f>
        <v>0.41666666666666691</v>
      </c>
      <c r="F147" s="199">
        <f>'MCC Data'!AH529</f>
        <v>616</v>
      </c>
      <c r="G147" s="199">
        <f>F147-'MCC Data'!AG529</f>
        <v>590</v>
      </c>
      <c r="H147" s="199">
        <f>F147-'MCC Data'!AG529-'MCC Data'!AF529</f>
        <v>567</v>
      </c>
      <c r="I147" s="223">
        <f>SUM('PCU Data'!B23:Q23)</f>
        <v>677.80000000000007</v>
      </c>
      <c r="J147" s="223">
        <f>I147-'MCC Data'!AG529*'PCU Data'!$Y$14</f>
        <v>672.6</v>
      </c>
      <c r="K147" s="223">
        <f>I147-'MCC Data'!AG529*'PCU Data'!$Y$14-'MCC Data'!AF529*'PCU Data'!$X$14</f>
        <v>663.4</v>
      </c>
      <c r="L147" s="223">
        <f t="shared" si="68"/>
        <v>616</v>
      </c>
      <c r="M147" s="40">
        <f t="shared" si="69"/>
        <v>0.41666666666666691</v>
      </c>
      <c r="O147" s="40">
        <f>'MCC Data'!A82</f>
        <v>0.41666666666666691</v>
      </c>
      <c r="P147" s="199">
        <f>'MCC Data'!AH590</f>
        <v>2314</v>
      </c>
      <c r="Q147" s="199">
        <f>P147-'MCC Data'!AG590</f>
        <v>2237</v>
      </c>
      <c r="R147" s="199">
        <f>P147-'MCC Data'!AG590-'MCC Data'!AF590</f>
        <v>2154</v>
      </c>
      <c r="S147" s="223">
        <f>SUM('PCU Data'!B84:Q84)</f>
        <v>2560.1</v>
      </c>
      <c r="T147" s="223">
        <f>S147-'MCC Data'!AG590*'PCU Data'!$Y$14</f>
        <v>2544.6999999999998</v>
      </c>
      <c r="U147" s="223">
        <f>S147-'MCC Data'!AG590*'PCU Data'!$Y$14-'MCC Data'!AF590*'PCU Data'!$X$14</f>
        <v>2511.5</v>
      </c>
      <c r="V147" s="223">
        <f t="shared" si="70"/>
        <v>2314</v>
      </c>
      <c r="W147" s="40">
        <f t="shared" si="71"/>
        <v>0.41666666666666691</v>
      </c>
    </row>
    <row r="148" spans="5:23" x14ac:dyDescent="0.2">
      <c r="E148" s="40">
        <f>'MCC Data'!A22</f>
        <v>0.42708333333333359</v>
      </c>
      <c r="F148" s="199">
        <f>'MCC Data'!AH530</f>
        <v>560</v>
      </c>
      <c r="G148" s="199">
        <f>F148-'MCC Data'!AG530</f>
        <v>540</v>
      </c>
      <c r="H148" s="199">
        <f>F148-'MCC Data'!AG530-'MCC Data'!AF530</f>
        <v>521</v>
      </c>
      <c r="I148" s="223">
        <f>SUM('PCU Data'!B24:Q24)</f>
        <v>604.70000000000005</v>
      </c>
      <c r="J148" s="223">
        <f>I148-'MCC Data'!AG530*'PCU Data'!$Y$14</f>
        <v>600.70000000000005</v>
      </c>
      <c r="K148" s="223">
        <f>I148-'MCC Data'!AG530*'PCU Data'!$Y$14-'MCC Data'!AF530*'PCU Data'!$X$14</f>
        <v>593.1</v>
      </c>
      <c r="L148" s="223">
        <f t="shared" si="68"/>
        <v>560</v>
      </c>
      <c r="M148" s="40">
        <f t="shared" si="69"/>
        <v>0.42708333333333359</v>
      </c>
      <c r="O148" s="40">
        <f>'MCC Data'!A83</f>
        <v>0.42708333333333359</v>
      </c>
      <c r="P148" s="199">
        <f>'MCC Data'!AH591</f>
        <v>2257</v>
      </c>
      <c r="Q148" s="199">
        <f>P148-'MCC Data'!AG591</f>
        <v>2185</v>
      </c>
      <c r="R148" s="199">
        <f>P148-'MCC Data'!AG591-'MCC Data'!AF591</f>
        <v>2106</v>
      </c>
      <c r="S148" s="223">
        <f>SUM('PCU Data'!B85:Q85)</f>
        <v>2496.6999999999998</v>
      </c>
      <c r="T148" s="223">
        <f>S148-'MCC Data'!AG591*'PCU Data'!$Y$14</f>
        <v>2482.2999999999997</v>
      </c>
      <c r="U148" s="223">
        <f>S148-'MCC Data'!AG591*'PCU Data'!$Y$14-'MCC Data'!AF591*'PCU Data'!$X$14</f>
        <v>2450.6999999999998</v>
      </c>
      <c r="V148" s="223">
        <f t="shared" si="70"/>
        <v>2257</v>
      </c>
      <c r="W148" s="40">
        <f t="shared" si="71"/>
        <v>0.42708333333333359</v>
      </c>
    </row>
    <row r="149" spans="5:23" x14ac:dyDescent="0.2">
      <c r="E149" s="40">
        <f>'MCC Data'!A23</f>
        <v>0.43750000000000028</v>
      </c>
      <c r="F149" s="199">
        <f>'MCC Data'!AH531</f>
        <v>561</v>
      </c>
      <c r="G149" s="199">
        <f>F149-'MCC Data'!AG531</f>
        <v>549</v>
      </c>
      <c r="H149" s="199">
        <f>F149-'MCC Data'!AG531-'MCC Data'!AF531</f>
        <v>527</v>
      </c>
      <c r="I149" s="223">
        <f>SUM('PCU Data'!B25:Q25)</f>
        <v>637</v>
      </c>
      <c r="J149" s="223">
        <f>I149-'MCC Data'!AG531*'PCU Data'!$Y$14</f>
        <v>634.6</v>
      </c>
      <c r="K149" s="223">
        <f>I149-'MCC Data'!AG531*'PCU Data'!$Y$14-'MCC Data'!AF531*'PCU Data'!$X$14</f>
        <v>625.80000000000007</v>
      </c>
      <c r="L149" s="223">
        <f t="shared" si="68"/>
        <v>561</v>
      </c>
      <c r="M149" s="40">
        <f t="shared" si="69"/>
        <v>0.43750000000000028</v>
      </c>
      <c r="O149" s="40">
        <f>'MCC Data'!A84</f>
        <v>0.43750000000000028</v>
      </c>
      <c r="P149" s="199">
        <f>'MCC Data'!AH592</f>
        <v>2269</v>
      </c>
      <c r="Q149" s="199">
        <f>P149-'MCC Data'!AG592</f>
        <v>2207</v>
      </c>
      <c r="R149" s="199">
        <f>P149-'MCC Data'!AG592-'MCC Data'!AF592</f>
        <v>2127</v>
      </c>
      <c r="S149" s="223">
        <f>SUM('PCU Data'!B86:Q86)</f>
        <v>2531.3000000000002</v>
      </c>
      <c r="T149" s="223">
        <f>S149-'MCC Data'!AG592*'PCU Data'!$Y$14</f>
        <v>2518.9</v>
      </c>
      <c r="U149" s="223">
        <f>S149-'MCC Data'!AG592*'PCU Data'!$Y$14-'MCC Data'!AF592*'PCU Data'!$X$14</f>
        <v>2486.9</v>
      </c>
      <c r="V149" s="223">
        <f t="shared" si="70"/>
        <v>2269</v>
      </c>
      <c r="W149" s="40">
        <f t="shared" si="71"/>
        <v>0.43750000000000028</v>
      </c>
    </row>
    <row r="150" spans="5:23" x14ac:dyDescent="0.2">
      <c r="E150" s="40">
        <f>'MCC Data'!A24</f>
        <v>0.44791666666666696</v>
      </c>
      <c r="F150" s="199">
        <f>'MCC Data'!AH532</f>
        <v>577</v>
      </c>
      <c r="G150" s="199">
        <f>F150-'MCC Data'!AG532</f>
        <v>558</v>
      </c>
      <c r="H150" s="199">
        <f>F150-'MCC Data'!AG532-'MCC Data'!AF532</f>
        <v>539</v>
      </c>
      <c r="I150" s="223">
        <f>SUM('PCU Data'!B26:Q26)</f>
        <v>640.6</v>
      </c>
      <c r="J150" s="223">
        <f>I150-'MCC Data'!AG532*'PCU Data'!$Y$14</f>
        <v>636.80000000000007</v>
      </c>
      <c r="K150" s="223">
        <f>I150-'MCC Data'!AG532*'PCU Data'!$Y$14-'MCC Data'!AF532*'PCU Data'!$X$14</f>
        <v>629.20000000000005</v>
      </c>
      <c r="L150" s="223">
        <f t="shared" si="68"/>
        <v>577</v>
      </c>
      <c r="M150" s="40">
        <f t="shared" si="69"/>
        <v>0.44791666666666696</v>
      </c>
      <c r="O150" s="40">
        <f>'MCC Data'!A85</f>
        <v>0.44791666666666696</v>
      </c>
      <c r="P150" s="199">
        <f>'MCC Data'!AH593</f>
        <v>2249</v>
      </c>
      <c r="Q150" s="199">
        <f>P150-'MCC Data'!AG593</f>
        <v>2181</v>
      </c>
      <c r="R150" s="199">
        <f>P150-'MCC Data'!AG593-'MCC Data'!AF593</f>
        <v>2102</v>
      </c>
      <c r="S150" s="223">
        <f>SUM('PCU Data'!B87:Q87)</f>
        <v>2492.6000000000004</v>
      </c>
      <c r="T150" s="223">
        <f>S150-'MCC Data'!AG593*'PCU Data'!$Y$14</f>
        <v>2479.0000000000005</v>
      </c>
      <c r="U150" s="223">
        <f>S150-'MCC Data'!AG593*'PCU Data'!$Y$14-'MCC Data'!AF593*'PCU Data'!$X$14</f>
        <v>2447.4000000000005</v>
      </c>
      <c r="V150" s="223">
        <f t="shared" si="70"/>
        <v>2249</v>
      </c>
      <c r="W150" s="40">
        <f t="shared" si="71"/>
        <v>0.44791666666666696</v>
      </c>
    </row>
    <row r="151" spans="5:23" x14ac:dyDescent="0.2">
      <c r="E151" s="40">
        <f>'MCC Data'!A25</f>
        <v>0.45833333333333365</v>
      </c>
      <c r="F151" s="199">
        <f>'MCC Data'!AH533</f>
        <v>559</v>
      </c>
      <c r="G151" s="199">
        <f>F151-'MCC Data'!AG533</f>
        <v>538</v>
      </c>
      <c r="H151" s="199">
        <f>F151-'MCC Data'!AG533-'MCC Data'!AF533</f>
        <v>519</v>
      </c>
      <c r="I151" s="223">
        <f>SUM('PCU Data'!B27:Q27)</f>
        <v>614.4</v>
      </c>
      <c r="J151" s="223">
        <f>I151-'MCC Data'!AG533*'PCU Data'!$Y$14</f>
        <v>610.19999999999993</v>
      </c>
      <c r="K151" s="223">
        <f>I151-'MCC Data'!AG533*'PCU Data'!$Y$14-'MCC Data'!AF533*'PCU Data'!$X$14</f>
        <v>602.59999999999991</v>
      </c>
      <c r="L151" s="223">
        <f t="shared" si="68"/>
        <v>559</v>
      </c>
      <c r="M151" s="40">
        <f t="shared" si="69"/>
        <v>0.45833333333333365</v>
      </c>
      <c r="O151" s="40">
        <f>'MCC Data'!A86</f>
        <v>0.45833333333333365</v>
      </c>
      <c r="P151" s="199">
        <f>'MCC Data'!AH594</f>
        <v>2262</v>
      </c>
      <c r="Q151" s="199">
        <f>P151-'MCC Data'!AG594</f>
        <v>2188</v>
      </c>
      <c r="R151" s="199">
        <f>P151-'MCC Data'!AG594-'MCC Data'!AF594</f>
        <v>2108</v>
      </c>
      <c r="S151" s="223">
        <f>SUM('PCU Data'!B88:Q88)</f>
        <v>2493.0999999999995</v>
      </c>
      <c r="T151" s="223">
        <f>S151-'MCC Data'!AG594*'PCU Data'!$Y$14</f>
        <v>2478.2999999999993</v>
      </c>
      <c r="U151" s="223">
        <f>S151-'MCC Data'!AG594*'PCU Data'!$Y$14-'MCC Data'!AF594*'PCU Data'!$X$14</f>
        <v>2446.2999999999993</v>
      </c>
      <c r="V151" s="223">
        <f t="shared" si="70"/>
        <v>2262</v>
      </c>
      <c r="W151" s="40">
        <f t="shared" si="71"/>
        <v>0.45833333333333365</v>
      </c>
    </row>
    <row r="152" spans="5:23" x14ac:dyDescent="0.2">
      <c r="E152" s="40">
        <f>'MCC Data'!A26</f>
        <v>0.46875000000000033</v>
      </c>
      <c r="F152" s="199">
        <f>'MCC Data'!AH534</f>
        <v>572</v>
      </c>
      <c r="G152" s="199">
        <f>F152-'MCC Data'!AG534</f>
        <v>562</v>
      </c>
      <c r="H152" s="199">
        <f>F152-'MCC Data'!AG534-'MCC Data'!AF534</f>
        <v>542</v>
      </c>
      <c r="I152" s="223">
        <f>SUM('PCU Data'!B28:Q28)</f>
        <v>639.29999999999995</v>
      </c>
      <c r="J152" s="223">
        <f>I152-'MCC Data'!AG534*'PCU Data'!$Y$14</f>
        <v>637.29999999999995</v>
      </c>
      <c r="K152" s="223">
        <f>I152-'MCC Data'!AG534*'PCU Data'!$Y$14-'MCC Data'!AF534*'PCU Data'!$X$14</f>
        <v>629.29999999999995</v>
      </c>
      <c r="L152" s="223">
        <f t="shared" si="68"/>
        <v>572</v>
      </c>
      <c r="M152" s="40">
        <f t="shared" si="69"/>
        <v>0.46875000000000033</v>
      </c>
      <c r="O152" s="40">
        <f>'MCC Data'!A87</f>
        <v>0.46875000000000033</v>
      </c>
      <c r="P152" s="199">
        <f>'MCC Data'!AH595</f>
        <v>2282</v>
      </c>
      <c r="Q152" s="199">
        <f>P152-'MCC Data'!AG595</f>
        <v>2209</v>
      </c>
      <c r="R152" s="199">
        <f>P152-'MCC Data'!AG595-'MCC Data'!AF595</f>
        <v>2122</v>
      </c>
      <c r="S152" s="223">
        <f>SUM('PCU Data'!B89:Q89)</f>
        <v>2512.8000000000002</v>
      </c>
      <c r="T152" s="223">
        <f>S152-'MCC Data'!AG595*'PCU Data'!$Y$14</f>
        <v>2498.2000000000003</v>
      </c>
      <c r="U152" s="223">
        <f>S152-'MCC Data'!AG595*'PCU Data'!$Y$14-'MCC Data'!AF595*'PCU Data'!$X$14</f>
        <v>2463.4</v>
      </c>
      <c r="V152" s="223">
        <f t="shared" si="70"/>
        <v>2282</v>
      </c>
      <c r="W152" s="40">
        <f t="shared" si="71"/>
        <v>0.46875000000000033</v>
      </c>
    </row>
    <row r="153" spans="5:23" x14ac:dyDescent="0.2">
      <c r="E153" s="40">
        <f>'MCC Data'!A27</f>
        <v>0.47916666666666702</v>
      </c>
      <c r="F153" s="199">
        <f>'MCC Data'!AH535</f>
        <v>541</v>
      </c>
      <c r="G153" s="199">
        <f>F153-'MCC Data'!AG535</f>
        <v>523</v>
      </c>
      <c r="H153" s="199">
        <f>F153-'MCC Data'!AG535-'MCC Data'!AF535</f>
        <v>502</v>
      </c>
      <c r="I153" s="223">
        <f>SUM('PCU Data'!B29:Q29)</f>
        <v>598.30000000000007</v>
      </c>
      <c r="J153" s="223">
        <f>I153-'MCC Data'!AG535*'PCU Data'!$Y$14</f>
        <v>594.70000000000005</v>
      </c>
      <c r="K153" s="223">
        <f>I153-'MCC Data'!AG535*'PCU Data'!$Y$14-'MCC Data'!AF535*'PCU Data'!$X$14</f>
        <v>586.30000000000007</v>
      </c>
      <c r="L153" s="223">
        <f t="shared" si="68"/>
        <v>541</v>
      </c>
      <c r="M153" s="40">
        <f t="shared" si="69"/>
        <v>0.47916666666666702</v>
      </c>
      <c r="O153" s="40">
        <f>'MCC Data'!A88</f>
        <v>0.47916666666666702</v>
      </c>
      <c r="P153" s="199">
        <f>'MCC Data'!AH596</f>
        <v>2324</v>
      </c>
      <c r="Q153" s="199">
        <f>P153-'MCC Data'!AG596</f>
        <v>2242</v>
      </c>
      <c r="R153" s="199">
        <f>P153-'MCC Data'!AG596-'MCC Data'!AF596</f>
        <v>2148</v>
      </c>
      <c r="S153" s="223">
        <f>SUM('PCU Data'!B90:Q90)</f>
        <v>2536</v>
      </c>
      <c r="T153" s="223">
        <f>S153-'MCC Data'!AG596*'PCU Data'!$Y$14</f>
        <v>2519.6</v>
      </c>
      <c r="U153" s="223">
        <f>S153-'MCC Data'!AG596*'PCU Data'!$Y$14-'MCC Data'!AF596*'PCU Data'!$X$14</f>
        <v>2482</v>
      </c>
      <c r="V153" s="223">
        <f t="shared" si="70"/>
        <v>2324</v>
      </c>
      <c r="W153" s="40">
        <f t="shared" si="71"/>
        <v>0.47916666666666702</v>
      </c>
    </row>
    <row r="154" spans="5:23" x14ac:dyDescent="0.2">
      <c r="E154" s="40">
        <f>'MCC Data'!A28</f>
        <v>0.4895833333333337</v>
      </c>
      <c r="F154" s="199">
        <f>'MCC Data'!AH536</f>
        <v>590</v>
      </c>
      <c r="G154" s="199">
        <f>F154-'MCC Data'!AG536</f>
        <v>565</v>
      </c>
      <c r="H154" s="199">
        <f>F154-'MCC Data'!AG536-'MCC Data'!AF536</f>
        <v>545</v>
      </c>
      <c r="I154" s="223">
        <f>SUM('PCU Data'!B30:Q30)</f>
        <v>641.1</v>
      </c>
      <c r="J154" s="223">
        <f>I154-'MCC Data'!AG536*'PCU Data'!$Y$14</f>
        <v>636.1</v>
      </c>
      <c r="K154" s="223">
        <f>I154-'MCC Data'!AG536*'PCU Data'!$Y$14-'MCC Data'!AF536*'PCU Data'!$X$14</f>
        <v>628.1</v>
      </c>
      <c r="L154" s="223">
        <f t="shared" si="68"/>
        <v>590</v>
      </c>
      <c r="M154" s="40">
        <f t="shared" si="69"/>
        <v>0.4895833333333337</v>
      </c>
      <c r="O154" s="40">
        <f>'MCC Data'!A89</f>
        <v>0.4895833333333337</v>
      </c>
      <c r="P154" s="199">
        <f>'MCC Data'!AH597</f>
        <v>2353</v>
      </c>
      <c r="Q154" s="199">
        <f>P154-'MCC Data'!AG597</f>
        <v>2272</v>
      </c>
      <c r="R154" s="199">
        <f>P154-'MCC Data'!AG597-'MCC Data'!AF597</f>
        <v>2177</v>
      </c>
      <c r="S154" s="223">
        <f>SUM('PCU Data'!B91:Q91)</f>
        <v>2562.0000000000005</v>
      </c>
      <c r="T154" s="223">
        <f>S154-'MCC Data'!AG597*'PCU Data'!$Y$14</f>
        <v>2545.8000000000006</v>
      </c>
      <c r="U154" s="223">
        <f>S154-'MCC Data'!AG597*'PCU Data'!$Y$14-'MCC Data'!AF597*'PCU Data'!$X$14</f>
        <v>2507.8000000000006</v>
      </c>
      <c r="V154" s="223">
        <f t="shared" si="70"/>
        <v>2353</v>
      </c>
      <c r="W154" s="40">
        <f t="shared" si="71"/>
        <v>0.4895833333333337</v>
      </c>
    </row>
    <row r="155" spans="5:23" x14ac:dyDescent="0.2">
      <c r="E155" s="40">
        <f>'MCC Data'!A29</f>
        <v>0.50000000000000033</v>
      </c>
      <c r="F155" s="199">
        <f>'MCC Data'!AH537</f>
        <v>579</v>
      </c>
      <c r="G155" s="199">
        <f>F155-'MCC Data'!AG537</f>
        <v>559</v>
      </c>
      <c r="H155" s="199">
        <f>F155-'MCC Data'!AG537-'MCC Data'!AF537</f>
        <v>533</v>
      </c>
      <c r="I155" s="223">
        <f>SUM('PCU Data'!B31:Q31)</f>
        <v>634.1</v>
      </c>
      <c r="J155" s="223">
        <f>I155-'MCC Data'!AG537*'PCU Data'!$Y$14</f>
        <v>630.1</v>
      </c>
      <c r="K155" s="223">
        <f>I155-'MCC Data'!AG537*'PCU Data'!$Y$14-'MCC Data'!AF537*'PCU Data'!$X$14</f>
        <v>619.70000000000005</v>
      </c>
      <c r="L155" s="223">
        <f t="shared" si="68"/>
        <v>579</v>
      </c>
      <c r="M155" s="40">
        <f t="shared" si="69"/>
        <v>0.50000000000000033</v>
      </c>
      <c r="O155" s="40">
        <f>'MCC Data'!A90</f>
        <v>0.50000000000000033</v>
      </c>
      <c r="P155" s="199">
        <f>'MCC Data'!AH598</f>
        <v>2377</v>
      </c>
      <c r="Q155" s="199">
        <f>P155-'MCC Data'!AG598</f>
        <v>2308</v>
      </c>
      <c r="R155" s="199">
        <f>P155-'MCC Data'!AG598-'MCC Data'!AF598</f>
        <v>2199</v>
      </c>
      <c r="S155" s="223">
        <f>SUM('PCU Data'!B92:Q92)</f>
        <v>2583.7000000000003</v>
      </c>
      <c r="T155" s="223">
        <f>S155-'MCC Data'!AG598*'PCU Data'!$Y$14</f>
        <v>2569.9</v>
      </c>
      <c r="U155" s="223">
        <f>S155-'MCC Data'!AG598*'PCU Data'!$Y$14-'MCC Data'!AF598*'PCU Data'!$X$14</f>
        <v>2526.3000000000002</v>
      </c>
      <c r="V155" s="223">
        <f t="shared" si="70"/>
        <v>2377</v>
      </c>
      <c r="W155" s="40">
        <f t="shared" si="71"/>
        <v>0.50000000000000033</v>
      </c>
    </row>
    <row r="156" spans="5:23" x14ac:dyDescent="0.2">
      <c r="E156" s="40">
        <f>'MCC Data'!A30</f>
        <v>0.51041666666666696</v>
      </c>
      <c r="F156" s="199">
        <f>'MCC Data'!AH538</f>
        <v>614</v>
      </c>
      <c r="G156" s="199">
        <f>F156-'MCC Data'!AG538</f>
        <v>595</v>
      </c>
      <c r="H156" s="199">
        <f>F156-'MCC Data'!AG538-'MCC Data'!AF538</f>
        <v>568</v>
      </c>
      <c r="I156" s="223">
        <f>SUM('PCU Data'!B32:Q32)</f>
        <v>662.5</v>
      </c>
      <c r="J156" s="223">
        <f>I156-'MCC Data'!AG538*'PCU Data'!$Y$14</f>
        <v>658.7</v>
      </c>
      <c r="K156" s="223">
        <f>I156-'MCC Data'!AG538*'PCU Data'!$Y$14-'MCC Data'!AF538*'PCU Data'!$X$14</f>
        <v>647.90000000000009</v>
      </c>
      <c r="L156" s="223">
        <f t="shared" si="68"/>
        <v>614</v>
      </c>
      <c r="M156" s="40">
        <f t="shared" si="69"/>
        <v>0.51041666666666696</v>
      </c>
      <c r="O156" s="40">
        <f>'MCC Data'!A91</f>
        <v>0.51041666666666696</v>
      </c>
      <c r="P156" s="199">
        <f>'MCC Data'!AH599</f>
        <v>2420</v>
      </c>
      <c r="Q156" s="199">
        <f>P156-'MCC Data'!AG599</f>
        <v>2359</v>
      </c>
      <c r="R156" s="199">
        <f>P156-'MCC Data'!AG599-'MCC Data'!AF599</f>
        <v>2241</v>
      </c>
      <c r="S156" s="223">
        <f>SUM('PCU Data'!B93:Q93)</f>
        <v>2615.5000000000005</v>
      </c>
      <c r="T156" s="223">
        <f>S156-'MCC Data'!AG599*'PCU Data'!$Y$14</f>
        <v>2603.3000000000006</v>
      </c>
      <c r="U156" s="223">
        <f>S156-'MCC Data'!AG599*'PCU Data'!$Y$14-'MCC Data'!AF599*'PCU Data'!$X$14</f>
        <v>2556.1000000000008</v>
      </c>
      <c r="V156" s="223">
        <f t="shared" si="70"/>
        <v>2420</v>
      </c>
      <c r="W156" s="40">
        <f t="shared" si="71"/>
        <v>0.51041666666666696</v>
      </c>
    </row>
    <row r="157" spans="5:23" x14ac:dyDescent="0.2">
      <c r="E157" s="40">
        <f>'MCC Data'!A31</f>
        <v>0.52083333333333359</v>
      </c>
      <c r="F157" s="199">
        <f>'MCC Data'!AH539</f>
        <v>570</v>
      </c>
      <c r="G157" s="199">
        <f>F157-'MCC Data'!AG539</f>
        <v>553</v>
      </c>
      <c r="H157" s="199">
        <f>F157-'MCC Data'!AG539-'MCC Data'!AF539</f>
        <v>531</v>
      </c>
      <c r="I157" s="223">
        <f>SUM('PCU Data'!B33:Q33)</f>
        <v>624.30000000000007</v>
      </c>
      <c r="J157" s="223">
        <f>I157-'MCC Data'!AG539*'PCU Data'!$Y$14</f>
        <v>620.90000000000009</v>
      </c>
      <c r="K157" s="223">
        <f>I157-'MCC Data'!AG539*'PCU Data'!$Y$14-'MCC Data'!AF539*'PCU Data'!$X$14</f>
        <v>612.10000000000014</v>
      </c>
      <c r="L157" s="223">
        <f t="shared" si="68"/>
        <v>570</v>
      </c>
      <c r="M157" s="40">
        <f t="shared" si="69"/>
        <v>0.52083333333333359</v>
      </c>
      <c r="O157" s="40">
        <f>'MCC Data'!A92</f>
        <v>0.52083333333333359</v>
      </c>
      <c r="P157" s="199">
        <f>'MCC Data'!AH600</f>
        <v>2418</v>
      </c>
      <c r="Q157" s="199">
        <f>P157-'MCC Data'!AG600</f>
        <v>2355</v>
      </c>
      <c r="R157" s="199">
        <f>P157-'MCC Data'!AG600-'MCC Data'!AF600</f>
        <v>2236</v>
      </c>
      <c r="S157" s="223">
        <f>SUM('PCU Data'!B94:Q94)</f>
        <v>2599.7999999999997</v>
      </c>
      <c r="T157" s="223">
        <f>S157-'MCC Data'!AG600*'PCU Data'!$Y$14</f>
        <v>2587.1999999999998</v>
      </c>
      <c r="U157" s="223">
        <f>S157-'MCC Data'!AG600*'PCU Data'!$Y$14-'MCC Data'!AF600*'PCU Data'!$X$14</f>
        <v>2539.6</v>
      </c>
      <c r="V157" s="223">
        <f t="shared" si="70"/>
        <v>2418</v>
      </c>
      <c r="W157" s="40">
        <f t="shared" si="71"/>
        <v>0.52083333333333359</v>
      </c>
    </row>
    <row r="158" spans="5:23" x14ac:dyDescent="0.2">
      <c r="E158" s="40">
        <f>'MCC Data'!A32</f>
        <v>0.53125000000000022</v>
      </c>
      <c r="F158" s="199">
        <f>'MCC Data'!AH540</f>
        <v>614</v>
      </c>
      <c r="G158" s="199">
        <f>F158-'MCC Data'!AG540</f>
        <v>601</v>
      </c>
      <c r="H158" s="199">
        <f>F158-'MCC Data'!AG540-'MCC Data'!AF540</f>
        <v>567</v>
      </c>
      <c r="I158" s="223">
        <f>SUM('PCU Data'!B34:Q34)</f>
        <v>662.8</v>
      </c>
      <c r="J158" s="223">
        <f>I158-'MCC Data'!AG540*'PCU Data'!$Y$14</f>
        <v>660.19999999999993</v>
      </c>
      <c r="K158" s="223">
        <f>I158-'MCC Data'!AG540*'PCU Data'!$Y$14-'MCC Data'!AF540*'PCU Data'!$X$14</f>
        <v>646.59999999999991</v>
      </c>
      <c r="L158" s="223">
        <f t="shared" si="68"/>
        <v>614</v>
      </c>
      <c r="M158" s="40">
        <f t="shared" si="69"/>
        <v>0.53125000000000022</v>
      </c>
      <c r="O158" s="40">
        <f>'MCC Data'!A93</f>
        <v>0.53125000000000022</v>
      </c>
      <c r="P158" s="199">
        <f>'MCC Data'!AH601</f>
        <v>2442</v>
      </c>
      <c r="Q158" s="199">
        <f>P158-'MCC Data'!AG601</f>
        <v>2381</v>
      </c>
      <c r="R158" s="199">
        <f>P158-'MCC Data'!AG601-'MCC Data'!AF601</f>
        <v>2257</v>
      </c>
      <c r="S158" s="223">
        <f>SUM('PCU Data'!B95:Q95)</f>
        <v>2614.3000000000002</v>
      </c>
      <c r="T158" s="223">
        <f>S158-'MCC Data'!AG601*'PCU Data'!$Y$14</f>
        <v>2602.1000000000004</v>
      </c>
      <c r="U158" s="223">
        <f>S158-'MCC Data'!AG601*'PCU Data'!$Y$14-'MCC Data'!AF601*'PCU Data'!$X$14</f>
        <v>2552.5000000000005</v>
      </c>
      <c r="V158" s="223">
        <f t="shared" si="70"/>
        <v>2442</v>
      </c>
      <c r="W158" s="40">
        <f t="shared" si="71"/>
        <v>0.53125000000000022</v>
      </c>
    </row>
    <row r="159" spans="5:23" x14ac:dyDescent="0.2">
      <c r="E159" s="40">
        <f>'MCC Data'!A33</f>
        <v>0.54166666666666685</v>
      </c>
      <c r="F159" s="199">
        <f>'MCC Data'!AH541</f>
        <v>622</v>
      </c>
      <c r="G159" s="199">
        <f>F159-'MCC Data'!AG541</f>
        <v>610</v>
      </c>
      <c r="H159" s="199">
        <f>F159-'MCC Data'!AG541-'MCC Data'!AF541</f>
        <v>575</v>
      </c>
      <c r="I159" s="223">
        <f>SUM('PCU Data'!B35:Q35)</f>
        <v>665.90000000000009</v>
      </c>
      <c r="J159" s="223">
        <f>I159-'MCC Data'!AG541*'PCU Data'!$Y$14</f>
        <v>663.50000000000011</v>
      </c>
      <c r="K159" s="223">
        <f>I159-'MCC Data'!AG541*'PCU Data'!$Y$14-'MCC Data'!AF541*'PCU Data'!$X$14</f>
        <v>649.50000000000011</v>
      </c>
      <c r="L159" s="223">
        <f t="shared" si="68"/>
        <v>622</v>
      </c>
      <c r="M159" s="40">
        <f t="shared" si="69"/>
        <v>0.54166666666666685</v>
      </c>
      <c r="O159" s="40">
        <f>'MCC Data'!A94</f>
        <v>0.54166666666666685</v>
      </c>
      <c r="P159" s="199">
        <f>'MCC Data'!AH602</f>
        <v>2470</v>
      </c>
      <c r="Q159" s="199">
        <f>P159-'MCC Data'!AG602</f>
        <v>2403</v>
      </c>
      <c r="R159" s="199">
        <f>P159-'MCC Data'!AG602-'MCC Data'!AF602</f>
        <v>2281</v>
      </c>
      <c r="S159" s="223">
        <f>SUM('PCU Data'!B96:Q96)</f>
        <v>2638</v>
      </c>
      <c r="T159" s="223">
        <f>S159-'MCC Data'!AG602*'PCU Data'!$Y$14</f>
        <v>2624.6</v>
      </c>
      <c r="U159" s="223">
        <f>S159-'MCC Data'!AG602*'PCU Data'!$Y$14-'MCC Data'!AF602*'PCU Data'!$X$14</f>
        <v>2575.7999999999997</v>
      </c>
      <c r="V159" s="223">
        <f t="shared" si="70"/>
        <v>2470</v>
      </c>
      <c r="W159" s="40">
        <f t="shared" si="71"/>
        <v>0.54166666666666685</v>
      </c>
    </row>
    <row r="160" spans="5:23" x14ac:dyDescent="0.2">
      <c r="E160" s="40">
        <f>'MCC Data'!A34</f>
        <v>0.55208333333333348</v>
      </c>
      <c r="F160" s="199">
        <f>'MCC Data'!AH542</f>
        <v>612</v>
      </c>
      <c r="G160" s="199">
        <f>F160-'MCC Data'!AG542</f>
        <v>591</v>
      </c>
      <c r="H160" s="199">
        <f>F160-'MCC Data'!AG542-'MCC Data'!AF542</f>
        <v>563</v>
      </c>
      <c r="I160" s="223">
        <f>SUM('PCU Data'!B36:Q36)</f>
        <v>646.80000000000007</v>
      </c>
      <c r="J160" s="223">
        <f>I160-'MCC Data'!AG542*'PCU Data'!$Y$14</f>
        <v>642.6</v>
      </c>
      <c r="K160" s="223">
        <f>I160-'MCC Data'!AG542*'PCU Data'!$Y$14-'MCC Data'!AF542*'PCU Data'!$X$14</f>
        <v>631.4</v>
      </c>
      <c r="L160" s="223">
        <f t="shared" si="68"/>
        <v>612</v>
      </c>
      <c r="M160" s="40">
        <f t="shared" si="69"/>
        <v>0.55208333333333348</v>
      </c>
      <c r="O160" s="40">
        <f>'MCC Data'!A95</f>
        <v>0.55208333333333348</v>
      </c>
      <c r="P160" s="199">
        <f>'MCC Data'!AH603</f>
        <v>2394</v>
      </c>
      <c r="Q160" s="199">
        <f>P160-'MCC Data'!AG603</f>
        <v>2322</v>
      </c>
      <c r="R160" s="199">
        <f>P160-'MCC Data'!AG603-'MCC Data'!AF603</f>
        <v>2210</v>
      </c>
      <c r="S160" s="223">
        <f>SUM('PCU Data'!B97:Q97)</f>
        <v>2552.7000000000003</v>
      </c>
      <c r="T160" s="223">
        <f>S160-'MCC Data'!AG603*'PCU Data'!$Y$14</f>
        <v>2538.3000000000002</v>
      </c>
      <c r="U160" s="223">
        <f>S160-'MCC Data'!AG603*'PCU Data'!$Y$14-'MCC Data'!AF603*'PCU Data'!$X$14</f>
        <v>2493.5</v>
      </c>
      <c r="V160" s="223">
        <f t="shared" si="70"/>
        <v>2394</v>
      </c>
      <c r="W160" s="40">
        <f t="shared" si="71"/>
        <v>0.55208333333333348</v>
      </c>
    </row>
    <row r="161" spans="5:23" x14ac:dyDescent="0.2">
      <c r="E161" s="40">
        <f>'MCC Data'!A35</f>
        <v>0.56250000000000011</v>
      </c>
      <c r="F161" s="199">
        <f>'MCC Data'!AH543</f>
        <v>594</v>
      </c>
      <c r="G161" s="199">
        <f>F161-'MCC Data'!AG543</f>
        <v>579</v>
      </c>
      <c r="H161" s="199">
        <f>F161-'MCC Data'!AG543-'MCC Data'!AF543</f>
        <v>552</v>
      </c>
      <c r="I161" s="223">
        <f>SUM('PCU Data'!B37:Q37)</f>
        <v>638.79999999999995</v>
      </c>
      <c r="J161" s="223">
        <f>I161-'MCC Data'!AG543*'PCU Data'!$Y$14</f>
        <v>635.79999999999995</v>
      </c>
      <c r="K161" s="223">
        <f>I161-'MCC Data'!AG543*'PCU Data'!$Y$14-'MCC Data'!AF543*'PCU Data'!$X$14</f>
        <v>625</v>
      </c>
      <c r="L161" s="223">
        <f t="shared" si="68"/>
        <v>594</v>
      </c>
      <c r="M161" s="40">
        <f t="shared" si="69"/>
        <v>0.56250000000000011</v>
      </c>
      <c r="O161" s="40">
        <f>'MCC Data'!A96</f>
        <v>0.56250000000000011</v>
      </c>
      <c r="P161" s="199">
        <f>'MCC Data'!AH604</f>
        <v>2388</v>
      </c>
      <c r="Q161" s="199">
        <f>P161-'MCC Data'!AG604</f>
        <v>2318</v>
      </c>
      <c r="R161" s="199">
        <f>P161-'MCC Data'!AG604-'MCC Data'!AF604</f>
        <v>2198</v>
      </c>
      <c r="S161" s="223">
        <f>SUM('PCU Data'!B98:Q98)</f>
        <v>2556.4</v>
      </c>
      <c r="T161" s="223">
        <f>S161-'MCC Data'!AG604*'PCU Data'!$Y$14</f>
        <v>2542.4</v>
      </c>
      <c r="U161" s="223">
        <f>S161-'MCC Data'!AG604*'PCU Data'!$Y$14-'MCC Data'!AF604*'PCU Data'!$X$14</f>
        <v>2494.4</v>
      </c>
      <c r="V161" s="223">
        <f t="shared" si="70"/>
        <v>2388</v>
      </c>
      <c r="W161" s="40">
        <f t="shared" si="71"/>
        <v>0.56250000000000011</v>
      </c>
    </row>
    <row r="162" spans="5:23" x14ac:dyDescent="0.2">
      <c r="E162" s="40">
        <f>'MCC Data'!A36</f>
        <v>0.57291666666666674</v>
      </c>
      <c r="F162" s="199">
        <f>'MCC Data'!AH544</f>
        <v>642</v>
      </c>
      <c r="G162" s="199">
        <f>F162-'MCC Data'!AG544</f>
        <v>623</v>
      </c>
      <c r="H162" s="199">
        <f>F162-'MCC Data'!AG544-'MCC Data'!AF544</f>
        <v>591</v>
      </c>
      <c r="I162" s="223">
        <f>SUM('PCU Data'!B38:Q38)</f>
        <v>686.49999999999989</v>
      </c>
      <c r="J162" s="223">
        <f>I162-'MCC Data'!AG544*'PCU Data'!$Y$14</f>
        <v>682.69999999999993</v>
      </c>
      <c r="K162" s="223">
        <f>I162-'MCC Data'!AG544*'PCU Data'!$Y$14-'MCC Data'!AF544*'PCU Data'!$X$14</f>
        <v>669.9</v>
      </c>
      <c r="L162" s="223">
        <f t="shared" si="68"/>
        <v>642</v>
      </c>
      <c r="M162" s="40">
        <f t="shared" si="69"/>
        <v>0.57291666666666674</v>
      </c>
      <c r="O162" s="40">
        <f>'MCC Data'!A97</f>
        <v>0.57291666666666674</v>
      </c>
      <c r="P162" s="199">
        <f>'MCC Data'!AH605</f>
        <v>2377</v>
      </c>
      <c r="Q162" s="199">
        <f>P162-'MCC Data'!AG605</f>
        <v>2296</v>
      </c>
      <c r="R162" s="199">
        <f>P162-'MCC Data'!AG605-'MCC Data'!AF605</f>
        <v>2182</v>
      </c>
      <c r="S162" s="223">
        <f>SUM('PCU Data'!B99:Q99)</f>
        <v>2535.8000000000002</v>
      </c>
      <c r="T162" s="223">
        <f>S162-'MCC Data'!AG605*'PCU Data'!$Y$14</f>
        <v>2519.6000000000004</v>
      </c>
      <c r="U162" s="223">
        <f>S162-'MCC Data'!AG605*'PCU Data'!$Y$14-'MCC Data'!AF605*'PCU Data'!$X$14</f>
        <v>2474.0000000000005</v>
      </c>
      <c r="V162" s="223">
        <f t="shared" si="70"/>
        <v>2377</v>
      </c>
      <c r="W162" s="40">
        <f t="shared" si="71"/>
        <v>0.57291666666666674</v>
      </c>
    </row>
    <row r="163" spans="5:23" x14ac:dyDescent="0.2">
      <c r="E163" s="40">
        <f>'MCC Data'!A37</f>
        <v>0.58333333333333337</v>
      </c>
      <c r="F163" s="199">
        <f>'MCC Data'!AH545</f>
        <v>546</v>
      </c>
      <c r="G163" s="199">
        <f>F163-'MCC Data'!AG545</f>
        <v>529</v>
      </c>
      <c r="H163" s="199">
        <f>F163-'MCC Data'!AG545-'MCC Data'!AF545</f>
        <v>504</v>
      </c>
      <c r="I163" s="223">
        <f>SUM('PCU Data'!B39:Q39)</f>
        <v>580.6</v>
      </c>
      <c r="J163" s="223">
        <f>I163-'MCC Data'!AG545*'PCU Data'!$Y$14</f>
        <v>577.20000000000005</v>
      </c>
      <c r="K163" s="223">
        <f>I163-'MCC Data'!AG545*'PCU Data'!$Y$14-'MCC Data'!AF545*'PCU Data'!$X$14</f>
        <v>567.20000000000005</v>
      </c>
      <c r="L163" s="223">
        <f t="shared" si="68"/>
        <v>546</v>
      </c>
      <c r="M163" s="40">
        <f t="shared" si="69"/>
        <v>0.58333333333333337</v>
      </c>
      <c r="O163" s="40">
        <f>'MCC Data'!A98</f>
        <v>0.58333333333333337</v>
      </c>
      <c r="P163" s="199">
        <f>'MCC Data'!AH606</f>
        <v>2349</v>
      </c>
      <c r="Q163" s="199">
        <f>P163-'MCC Data'!AG606</f>
        <v>2267</v>
      </c>
      <c r="R163" s="199">
        <f>P163-'MCC Data'!AG606-'MCC Data'!AF606</f>
        <v>2157</v>
      </c>
      <c r="S163" s="223">
        <f>SUM('PCU Data'!B100:Q100)</f>
        <v>2507.2000000000003</v>
      </c>
      <c r="T163" s="223">
        <f>S163-'MCC Data'!AG606*'PCU Data'!$Y$14</f>
        <v>2490.8000000000002</v>
      </c>
      <c r="U163" s="223">
        <f>S163-'MCC Data'!AG606*'PCU Data'!$Y$14-'MCC Data'!AF606*'PCU Data'!$X$14</f>
        <v>2446.8000000000002</v>
      </c>
      <c r="V163" s="223">
        <f t="shared" si="70"/>
        <v>2349</v>
      </c>
      <c r="W163" s="40">
        <f t="shared" si="71"/>
        <v>0.58333333333333337</v>
      </c>
    </row>
    <row r="164" spans="5:23" x14ac:dyDescent="0.2">
      <c r="E164" s="40">
        <f>'MCC Data'!A38</f>
        <v>0.59375</v>
      </c>
      <c r="F164" s="199">
        <f>'MCC Data'!AH546</f>
        <v>606</v>
      </c>
      <c r="G164" s="199">
        <f>F164-'MCC Data'!AG546</f>
        <v>587</v>
      </c>
      <c r="H164" s="199">
        <f>F164-'MCC Data'!AG546-'MCC Data'!AF546</f>
        <v>551</v>
      </c>
      <c r="I164" s="223">
        <f>SUM('PCU Data'!B40:Q40)</f>
        <v>650.50000000000011</v>
      </c>
      <c r="J164" s="223">
        <f>I164-'MCC Data'!AG546*'PCU Data'!$Y$14</f>
        <v>646.70000000000016</v>
      </c>
      <c r="K164" s="223">
        <f>I164-'MCC Data'!AG546*'PCU Data'!$Y$14-'MCC Data'!AF546*'PCU Data'!$X$14</f>
        <v>632.30000000000018</v>
      </c>
      <c r="L164" s="223">
        <f t="shared" si="68"/>
        <v>606</v>
      </c>
      <c r="M164" s="40">
        <f t="shared" si="69"/>
        <v>0.59375</v>
      </c>
      <c r="O164" s="40">
        <f>'MCC Data'!A99</f>
        <v>0.59375</v>
      </c>
      <c r="P164" s="199">
        <f>'MCC Data'!AH607</f>
        <v>2454</v>
      </c>
      <c r="Q164" s="199">
        <f>P164-'MCC Data'!AG607</f>
        <v>2373</v>
      </c>
      <c r="R164" s="199">
        <f>P164-'MCC Data'!AG607-'MCC Data'!AF607</f>
        <v>2253</v>
      </c>
      <c r="S164" s="223">
        <f>SUM('PCU Data'!B101:Q101)</f>
        <v>2608.1999999999998</v>
      </c>
      <c r="T164" s="223">
        <f>S164-'MCC Data'!AG607*'PCU Data'!$Y$14</f>
        <v>2592</v>
      </c>
      <c r="U164" s="223">
        <f>S164-'MCC Data'!AG607*'PCU Data'!$Y$14-'MCC Data'!AF607*'PCU Data'!$X$14</f>
        <v>2544</v>
      </c>
      <c r="V164" s="223">
        <f t="shared" si="70"/>
        <v>2454</v>
      </c>
      <c r="W164" s="40">
        <f t="shared" si="71"/>
        <v>0.59375</v>
      </c>
    </row>
    <row r="165" spans="5:23" x14ac:dyDescent="0.2">
      <c r="E165" s="40">
        <f>'MCC Data'!A39</f>
        <v>0.60416666666666663</v>
      </c>
      <c r="F165" s="199">
        <f>'MCC Data'!AH547</f>
        <v>583</v>
      </c>
      <c r="G165" s="199">
        <f>F165-'MCC Data'!AG547</f>
        <v>557</v>
      </c>
      <c r="H165" s="199">
        <f>F165-'MCC Data'!AG547-'MCC Data'!AF547</f>
        <v>536</v>
      </c>
      <c r="I165" s="223">
        <f>SUM('PCU Data'!B41:Q41)</f>
        <v>618.20000000000016</v>
      </c>
      <c r="J165" s="223">
        <f>I165-'MCC Data'!AG547*'PCU Data'!$Y$14</f>
        <v>613.00000000000011</v>
      </c>
      <c r="K165" s="223">
        <f>I165-'MCC Data'!AG547*'PCU Data'!$Y$14-'MCC Data'!AF547*'PCU Data'!$X$14</f>
        <v>604.60000000000014</v>
      </c>
      <c r="L165" s="223">
        <f t="shared" si="68"/>
        <v>583</v>
      </c>
      <c r="M165" s="40">
        <f t="shared" si="69"/>
        <v>0.60416666666666663</v>
      </c>
      <c r="O165" s="40">
        <f>'MCC Data'!A100</f>
        <v>0.60416666666666663</v>
      </c>
      <c r="P165" s="199">
        <f>'MCC Data'!AH608</f>
        <v>2464</v>
      </c>
      <c r="Q165" s="199">
        <f>P165-'MCC Data'!AG608</f>
        <v>2379</v>
      </c>
      <c r="R165" s="199">
        <f>P165-'MCC Data'!AG608-'MCC Data'!AF608</f>
        <v>2272</v>
      </c>
      <c r="S165" s="223">
        <f>SUM('PCU Data'!B102:Q102)</f>
        <v>2597.5000000000005</v>
      </c>
      <c r="T165" s="223">
        <f>S165-'MCC Data'!AG608*'PCU Data'!$Y$14</f>
        <v>2580.5000000000005</v>
      </c>
      <c r="U165" s="223">
        <f>S165-'MCC Data'!AG608*'PCU Data'!$Y$14-'MCC Data'!AF608*'PCU Data'!$X$14</f>
        <v>2537.7000000000003</v>
      </c>
      <c r="V165" s="223">
        <f t="shared" si="70"/>
        <v>2464</v>
      </c>
      <c r="W165" s="40">
        <f t="shared" si="71"/>
        <v>0.60416666666666663</v>
      </c>
    </row>
    <row r="166" spans="5:23" x14ac:dyDescent="0.2">
      <c r="E166" s="40">
        <f>'MCC Data'!A40</f>
        <v>0.61458333333333326</v>
      </c>
      <c r="F166" s="199">
        <f>'MCC Data'!AH548</f>
        <v>614</v>
      </c>
      <c r="G166" s="199">
        <f>F166-'MCC Data'!AG548</f>
        <v>594</v>
      </c>
      <c r="H166" s="199">
        <f>F166-'MCC Data'!AG548-'MCC Data'!AF548</f>
        <v>566</v>
      </c>
      <c r="I166" s="223">
        <f>SUM('PCU Data'!B42:Q42)</f>
        <v>657.9</v>
      </c>
      <c r="J166" s="223">
        <f>I166-'MCC Data'!AG548*'PCU Data'!$Y$14</f>
        <v>653.9</v>
      </c>
      <c r="K166" s="223">
        <f>I166-'MCC Data'!AG548*'PCU Data'!$Y$14-'MCC Data'!AF548*'PCU Data'!$X$14</f>
        <v>642.69999999999993</v>
      </c>
      <c r="L166" s="223">
        <f t="shared" si="68"/>
        <v>614</v>
      </c>
      <c r="M166" s="40">
        <f t="shared" si="69"/>
        <v>0.61458333333333326</v>
      </c>
      <c r="O166" s="40">
        <f>'MCC Data'!A101</f>
        <v>0.61458333333333326</v>
      </c>
      <c r="P166" s="199">
        <f>'MCC Data'!AH609</f>
        <v>2601</v>
      </c>
      <c r="Q166" s="199">
        <f>P166-'MCC Data'!AG609</f>
        <v>2513</v>
      </c>
      <c r="R166" s="199">
        <f>P166-'MCC Data'!AG609-'MCC Data'!AF609</f>
        <v>2386</v>
      </c>
      <c r="S166" s="223">
        <f>SUM('PCU Data'!B103:Q103)</f>
        <v>2728.1000000000008</v>
      </c>
      <c r="T166" s="223">
        <f>S166-'MCC Data'!AG609*'PCU Data'!$Y$14</f>
        <v>2710.5000000000009</v>
      </c>
      <c r="U166" s="223">
        <f>S166-'MCC Data'!AG609*'PCU Data'!$Y$14-'MCC Data'!AF609*'PCU Data'!$X$14</f>
        <v>2659.7000000000007</v>
      </c>
      <c r="V166" s="223">
        <f t="shared" si="70"/>
        <v>2601</v>
      </c>
      <c r="W166" s="40">
        <f t="shared" si="71"/>
        <v>0.61458333333333326</v>
      </c>
    </row>
    <row r="167" spans="5:23" x14ac:dyDescent="0.2">
      <c r="E167" s="40">
        <f>'MCC Data'!A41</f>
        <v>0.62499999999999989</v>
      </c>
      <c r="F167" s="199">
        <f>'MCC Data'!AH549</f>
        <v>651</v>
      </c>
      <c r="G167" s="199">
        <f>F167-'MCC Data'!AG549</f>
        <v>635</v>
      </c>
      <c r="H167" s="199">
        <f>F167-'MCC Data'!AG549-'MCC Data'!AF549</f>
        <v>600</v>
      </c>
      <c r="I167" s="223">
        <f>SUM('PCU Data'!B43:Q43)</f>
        <v>681.59999999999991</v>
      </c>
      <c r="J167" s="223">
        <f>I167-'MCC Data'!AG549*'PCU Data'!$Y$14</f>
        <v>678.39999999999986</v>
      </c>
      <c r="K167" s="223">
        <f>I167-'MCC Data'!AG549*'PCU Data'!$Y$14-'MCC Data'!AF549*'PCU Data'!$X$14</f>
        <v>664.39999999999986</v>
      </c>
      <c r="L167" s="223">
        <f t="shared" si="68"/>
        <v>651</v>
      </c>
      <c r="M167" s="40">
        <f t="shared" si="69"/>
        <v>0.62499999999999989</v>
      </c>
      <c r="O167" s="40">
        <f>'MCC Data'!A102</f>
        <v>0.62499999999999989</v>
      </c>
      <c r="P167" s="199">
        <f>'MCC Data'!AH610</f>
        <v>2630</v>
      </c>
      <c r="Q167" s="199">
        <f>P167-'MCC Data'!AG610</f>
        <v>2544</v>
      </c>
      <c r="R167" s="199">
        <f>P167-'MCC Data'!AG610-'MCC Data'!AF610</f>
        <v>2416</v>
      </c>
      <c r="S167" s="223">
        <f>SUM('PCU Data'!B104:Q104)</f>
        <v>2755.8999999999996</v>
      </c>
      <c r="T167" s="223">
        <f>S167-'MCC Data'!AG610*'PCU Data'!$Y$14</f>
        <v>2738.7</v>
      </c>
      <c r="U167" s="223">
        <f>S167-'MCC Data'!AG610*'PCU Data'!$Y$14-'MCC Data'!AF610*'PCU Data'!$X$14</f>
        <v>2687.5</v>
      </c>
      <c r="V167" s="223">
        <f t="shared" si="70"/>
        <v>2630</v>
      </c>
      <c r="W167" s="40">
        <f t="shared" si="71"/>
        <v>0.62499999999999989</v>
      </c>
    </row>
    <row r="168" spans="5:23" x14ac:dyDescent="0.2">
      <c r="E168" s="40">
        <f>'MCC Data'!A42</f>
        <v>0.63541666666666652</v>
      </c>
      <c r="F168" s="199">
        <f>'MCC Data'!AH550</f>
        <v>616</v>
      </c>
      <c r="G168" s="199">
        <f>F168-'MCC Data'!AG550</f>
        <v>593</v>
      </c>
      <c r="H168" s="199">
        <f>F168-'MCC Data'!AG550-'MCC Data'!AF550</f>
        <v>570</v>
      </c>
      <c r="I168" s="223">
        <f>SUM('PCU Data'!B44:Q44)</f>
        <v>639.80000000000007</v>
      </c>
      <c r="J168" s="223">
        <f>I168-'MCC Data'!AG550*'PCU Data'!$Y$14</f>
        <v>635.20000000000005</v>
      </c>
      <c r="K168" s="223">
        <f>I168-'MCC Data'!AG550*'PCU Data'!$Y$14-'MCC Data'!AF550*'PCU Data'!$X$14</f>
        <v>626</v>
      </c>
      <c r="L168" s="223">
        <f t="shared" si="68"/>
        <v>616</v>
      </c>
      <c r="M168" s="40">
        <f t="shared" si="69"/>
        <v>0.63541666666666652</v>
      </c>
      <c r="O168" s="40">
        <f>'MCC Data'!A103</f>
        <v>0.63541666666666652</v>
      </c>
      <c r="P168" s="199">
        <f>'MCC Data'!AH611</f>
        <v>2660</v>
      </c>
      <c r="Q168" s="199">
        <f>P168-'MCC Data'!AG611</f>
        <v>2562</v>
      </c>
      <c r="R168" s="199">
        <f>P168-'MCC Data'!AG611-'MCC Data'!AF611</f>
        <v>2440</v>
      </c>
      <c r="S168" s="223">
        <f>SUM('PCU Data'!B105:Q105)</f>
        <v>2775.3999999999996</v>
      </c>
      <c r="T168" s="223">
        <f>S168-'MCC Data'!AG611*'PCU Data'!$Y$14</f>
        <v>2755.7999999999997</v>
      </c>
      <c r="U168" s="223">
        <f>S168-'MCC Data'!AG611*'PCU Data'!$Y$14-'MCC Data'!AF611*'PCU Data'!$X$14</f>
        <v>2706.9999999999995</v>
      </c>
      <c r="V168" s="223">
        <f t="shared" si="70"/>
        <v>2660</v>
      </c>
      <c r="W168" s="40">
        <f t="shared" si="71"/>
        <v>0.63541666666666652</v>
      </c>
    </row>
    <row r="169" spans="5:23" x14ac:dyDescent="0.2">
      <c r="E169" s="40">
        <f>'MCC Data'!A43</f>
        <v>0.64583333333333315</v>
      </c>
      <c r="F169" s="199">
        <f>'MCC Data'!AH551</f>
        <v>720</v>
      </c>
      <c r="G169" s="199">
        <f>F169-'MCC Data'!AG551</f>
        <v>691</v>
      </c>
      <c r="H169" s="199">
        <f>F169-'MCC Data'!AG551-'MCC Data'!AF551</f>
        <v>650</v>
      </c>
      <c r="I169" s="223">
        <f>SUM('PCU Data'!B45:Q45)</f>
        <v>748.80000000000007</v>
      </c>
      <c r="J169" s="223">
        <f>I169-'MCC Data'!AG551*'PCU Data'!$Y$14</f>
        <v>743.00000000000011</v>
      </c>
      <c r="K169" s="223">
        <f>I169-'MCC Data'!AG551*'PCU Data'!$Y$14-'MCC Data'!AF551*'PCU Data'!$X$14</f>
        <v>726.60000000000014</v>
      </c>
      <c r="L169" s="223">
        <f t="shared" si="68"/>
        <v>720</v>
      </c>
      <c r="M169" s="40">
        <f t="shared" si="69"/>
        <v>0.64583333333333315</v>
      </c>
      <c r="O169" s="40">
        <f>'MCC Data'!A104</f>
        <v>0.64583333333333315</v>
      </c>
      <c r="P169" s="199">
        <f>'MCC Data'!AH612</f>
        <v>2719</v>
      </c>
      <c r="Q169" s="199">
        <f>P169-'MCC Data'!AG612</f>
        <v>2626</v>
      </c>
      <c r="R169" s="199">
        <f>P169-'MCC Data'!AG612-'MCC Data'!AF612</f>
        <v>2489</v>
      </c>
      <c r="S169" s="223">
        <f>SUM('PCU Data'!B106:Q106)</f>
        <v>2827.7000000000003</v>
      </c>
      <c r="T169" s="223">
        <f>S169-'MCC Data'!AG612*'PCU Data'!$Y$14</f>
        <v>2809.1000000000004</v>
      </c>
      <c r="U169" s="223">
        <f>S169-'MCC Data'!AG612*'PCU Data'!$Y$14-'MCC Data'!AF612*'PCU Data'!$X$14</f>
        <v>2754.3</v>
      </c>
      <c r="V169" s="223">
        <f t="shared" si="70"/>
        <v>2719</v>
      </c>
      <c r="W169" s="40">
        <f t="shared" si="71"/>
        <v>0.64583333333333315</v>
      </c>
    </row>
    <row r="170" spans="5:23" x14ac:dyDescent="0.2">
      <c r="E170" s="40">
        <f>'MCC Data'!A44</f>
        <v>0.65624999999999978</v>
      </c>
      <c r="F170" s="199">
        <f>'MCC Data'!AH552</f>
        <v>643</v>
      </c>
      <c r="G170" s="199">
        <f>F170-'MCC Data'!AG552</f>
        <v>625</v>
      </c>
      <c r="H170" s="199">
        <f>F170-'MCC Data'!AG552-'MCC Data'!AF552</f>
        <v>596</v>
      </c>
      <c r="I170" s="223">
        <f>SUM('PCU Data'!B46:Q46)</f>
        <v>685.7</v>
      </c>
      <c r="J170" s="223">
        <f>I170-'MCC Data'!AG552*'PCU Data'!$Y$14</f>
        <v>682.1</v>
      </c>
      <c r="K170" s="223">
        <f>I170-'MCC Data'!AG552*'PCU Data'!$Y$14-'MCC Data'!AF552*'PCU Data'!$X$14</f>
        <v>670.5</v>
      </c>
      <c r="L170" s="223">
        <f t="shared" si="68"/>
        <v>643</v>
      </c>
      <c r="M170" s="40">
        <f t="shared" si="69"/>
        <v>0.65624999999999978</v>
      </c>
      <c r="O170" s="40">
        <f>'MCC Data'!A105</f>
        <v>0.65624999999999978</v>
      </c>
      <c r="P170" s="199">
        <f>'MCC Data'!AH613</f>
        <v>2716</v>
      </c>
      <c r="Q170" s="199">
        <f>P170-'MCC Data'!AG613</f>
        <v>2631</v>
      </c>
      <c r="R170" s="199">
        <f>P170-'MCC Data'!AG613-'MCC Data'!AF613</f>
        <v>2495</v>
      </c>
      <c r="S170" s="223">
        <f>SUM('PCU Data'!B107:Q107)</f>
        <v>2828.1999999999994</v>
      </c>
      <c r="T170" s="223">
        <f>S170-'MCC Data'!AG613*'PCU Data'!$Y$14</f>
        <v>2811.1999999999994</v>
      </c>
      <c r="U170" s="223">
        <f>S170-'MCC Data'!AG613*'PCU Data'!$Y$14-'MCC Data'!AF613*'PCU Data'!$X$14</f>
        <v>2756.7999999999993</v>
      </c>
      <c r="V170" s="223">
        <f t="shared" si="70"/>
        <v>2716</v>
      </c>
      <c r="W170" s="40">
        <f t="shared" si="71"/>
        <v>0.65624999999999978</v>
      </c>
    </row>
    <row r="171" spans="5:23" x14ac:dyDescent="0.2">
      <c r="E171" s="40">
        <f>'MCC Data'!A45</f>
        <v>0.66666666666666641</v>
      </c>
      <c r="F171" s="199">
        <f>'MCC Data'!AH553</f>
        <v>681</v>
      </c>
      <c r="G171" s="199">
        <f>F171-'MCC Data'!AG553</f>
        <v>653</v>
      </c>
      <c r="H171" s="199">
        <f>F171-'MCC Data'!AG553-'MCC Data'!AF553</f>
        <v>624</v>
      </c>
      <c r="I171" s="223">
        <f>SUM('PCU Data'!B47:Q47)</f>
        <v>701.1</v>
      </c>
      <c r="J171" s="223">
        <f>I171-'MCC Data'!AG553*'PCU Data'!$Y$14</f>
        <v>695.5</v>
      </c>
      <c r="K171" s="223">
        <f>I171-'MCC Data'!AG553*'PCU Data'!$Y$14-'MCC Data'!AF553*'PCU Data'!$X$14</f>
        <v>683.9</v>
      </c>
      <c r="L171" s="223">
        <f t="shared" si="68"/>
        <v>681</v>
      </c>
      <c r="M171" s="40">
        <f t="shared" si="69"/>
        <v>0.66666666666666641</v>
      </c>
      <c r="O171" s="40">
        <f>'MCC Data'!A106</f>
        <v>0.66666666666666641</v>
      </c>
      <c r="P171" s="199">
        <f>'MCC Data'!AH614</f>
        <v>2772</v>
      </c>
      <c r="Q171" s="199">
        <f>P171-'MCC Data'!AG614</f>
        <v>2671</v>
      </c>
      <c r="R171" s="199">
        <f>P171-'MCC Data'!AG614-'MCC Data'!AF614</f>
        <v>2515</v>
      </c>
      <c r="S171" s="223">
        <f>SUM('PCU Data'!B108:Q108)</f>
        <v>2845.8999999999996</v>
      </c>
      <c r="T171" s="223">
        <f>S171-'MCC Data'!AG614*'PCU Data'!$Y$14</f>
        <v>2825.7</v>
      </c>
      <c r="U171" s="223">
        <f>S171-'MCC Data'!AG614*'PCU Data'!$Y$14-'MCC Data'!AF614*'PCU Data'!$X$14</f>
        <v>2763.2999999999997</v>
      </c>
      <c r="V171" s="223">
        <f t="shared" si="70"/>
        <v>2772</v>
      </c>
      <c r="W171" s="40">
        <f t="shared" si="71"/>
        <v>0.66666666666666641</v>
      </c>
    </row>
    <row r="172" spans="5:23" x14ac:dyDescent="0.2">
      <c r="E172" s="40">
        <f>'MCC Data'!A46</f>
        <v>0.67708333333333304</v>
      </c>
      <c r="F172" s="199">
        <f>'MCC Data'!AH554</f>
        <v>675</v>
      </c>
      <c r="G172" s="199">
        <f>F172-'MCC Data'!AG554</f>
        <v>657</v>
      </c>
      <c r="H172" s="199">
        <f>F172-'MCC Data'!AG554-'MCC Data'!AF554</f>
        <v>619</v>
      </c>
      <c r="I172" s="223">
        <f>SUM('PCU Data'!B48:Q48)</f>
        <v>692.1</v>
      </c>
      <c r="J172" s="223">
        <f>I172-'MCC Data'!AG554*'PCU Data'!$Y$14</f>
        <v>688.5</v>
      </c>
      <c r="K172" s="223">
        <f>I172-'MCC Data'!AG554*'PCU Data'!$Y$14-'MCC Data'!AF554*'PCU Data'!$X$14</f>
        <v>673.3</v>
      </c>
      <c r="L172" s="223">
        <f t="shared" si="68"/>
        <v>675</v>
      </c>
      <c r="M172" s="40">
        <f t="shared" si="69"/>
        <v>0.67708333333333304</v>
      </c>
      <c r="O172" s="40">
        <f>'MCC Data'!A107</f>
        <v>0.67708333333333304</v>
      </c>
      <c r="P172" s="199">
        <f>'MCC Data'!AH615</f>
        <v>2865</v>
      </c>
      <c r="Q172" s="199">
        <f>P172-'MCC Data'!AG615</f>
        <v>2756</v>
      </c>
      <c r="R172" s="199">
        <f>P172-'MCC Data'!AG615-'MCC Data'!AF615</f>
        <v>2582</v>
      </c>
      <c r="S172" s="223">
        <f>SUM('PCU Data'!B109:Q109)</f>
        <v>2911.7</v>
      </c>
      <c r="T172" s="223">
        <f>S172-'MCC Data'!AG615*'PCU Data'!$Y$14</f>
        <v>2889.8999999999996</v>
      </c>
      <c r="U172" s="223">
        <f>S172-'MCC Data'!AG615*'PCU Data'!$Y$14-'MCC Data'!AF615*'PCU Data'!$X$14</f>
        <v>2820.2999999999997</v>
      </c>
      <c r="V172" s="223">
        <f t="shared" si="70"/>
        <v>2865</v>
      </c>
      <c r="W172" s="40">
        <f t="shared" si="71"/>
        <v>0.67708333333333304</v>
      </c>
    </row>
    <row r="173" spans="5:23" x14ac:dyDescent="0.2">
      <c r="E173" s="40">
        <f>'MCC Data'!A47</f>
        <v>0.68749999999999967</v>
      </c>
      <c r="F173" s="199">
        <f>'MCC Data'!AH555</f>
        <v>717</v>
      </c>
      <c r="G173" s="199">
        <f>F173-'MCC Data'!AG555</f>
        <v>696</v>
      </c>
      <c r="H173" s="199">
        <f>F173-'MCC Data'!AG555-'MCC Data'!AF555</f>
        <v>656</v>
      </c>
      <c r="I173" s="223">
        <f>SUM('PCU Data'!B49:Q49)</f>
        <v>749.29999999999984</v>
      </c>
      <c r="J173" s="223">
        <f>I173-'MCC Data'!AG555*'PCU Data'!$Y$14</f>
        <v>745.0999999999998</v>
      </c>
      <c r="K173" s="223">
        <f>I173-'MCC Data'!AG555*'PCU Data'!$Y$14-'MCC Data'!AF555*'PCU Data'!$X$14</f>
        <v>729.0999999999998</v>
      </c>
      <c r="L173" s="223">
        <f t="shared" si="68"/>
        <v>717</v>
      </c>
      <c r="M173" s="40">
        <f t="shared" si="69"/>
        <v>0.68749999999999967</v>
      </c>
      <c r="O173" s="40">
        <f>'MCC Data'!A108</f>
        <v>0.68749999999999967</v>
      </c>
      <c r="P173" s="199">
        <f>'MCC Data'!AH616</f>
        <v>2930</v>
      </c>
      <c r="Q173" s="199">
        <f>P173-'MCC Data'!AG616</f>
        <v>2789</v>
      </c>
      <c r="R173" s="199">
        <f>P173-'MCC Data'!AG616-'MCC Data'!AF616</f>
        <v>2600</v>
      </c>
      <c r="S173" s="223">
        <f>SUM('PCU Data'!B110:Q110)</f>
        <v>2963.3999999999996</v>
      </c>
      <c r="T173" s="223">
        <f>S173-'MCC Data'!AG616*'PCU Data'!$Y$14</f>
        <v>2935.2</v>
      </c>
      <c r="U173" s="223">
        <f>S173-'MCC Data'!AG616*'PCU Data'!$Y$14-'MCC Data'!AF616*'PCU Data'!$X$14</f>
        <v>2859.6</v>
      </c>
      <c r="V173" s="223">
        <f t="shared" si="70"/>
        <v>2930</v>
      </c>
      <c r="W173" s="40">
        <f t="shared" si="71"/>
        <v>0.68749999999999967</v>
      </c>
    </row>
    <row r="174" spans="5:23" x14ac:dyDescent="0.2">
      <c r="E174" s="40">
        <f>'MCC Data'!A48</f>
        <v>0.6979166666666663</v>
      </c>
      <c r="F174" s="199">
        <f>'MCC Data'!AH556</f>
        <v>699</v>
      </c>
      <c r="G174" s="199">
        <f>F174-'MCC Data'!AG556</f>
        <v>665</v>
      </c>
      <c r="H174" s="199">
        <f>F174-'MCC Data'!AG556-'MCC Data'!AF556</f>
        <v>616</v>
      </c>
      <c r="I174" s="223">
        <f>SUM('PCU Data'!B50:Q50)</f>
        <v>703.4</v>
      </c>
      <c r="J174" s="223">
        <f>I174-'MCC Data'!AG556*'PCU Data'!$Y$14</f>
        <v>696.6</v>
      </c>
      <c r="K174" s="223">
        <f>I174-'MCC Data'!AG556*'PCU Data'!$Y$14-'MCC Data'!AF556*'PCU Data'!$X$14</f>
        <v>677</v>
      </c>
      <c r="L174" s="223">
        <f t="shared" si="68"/>
        <v>699</v>
      </c>
      <c r="M174" s="40">
        <f t="shared" si="69"/>
        <v>0.6979166666666663</v>
      </c>
      <c r="O174" s="40">
        <f>'MCC Data'!A109</f>
        <v>0.6979166666666663</v>
      </c>
      <c r="P174" s="199">
        <f>'MCC Data'!AH617</f>
        <v>2919</v>
      </c>
      <c r="Q174" s="199">
        <f>P174-'MCC Data'!AG617</f>
        <v>2753</v>
      </c>
      <c r="R174" s="199">
        <f>P174-'MCC Data'!AG617-'MCC Data'!AF617</f>
        <v>2561</v>
      </c>
      <c r="S174" s="223">
        <f>SUM('PCU Data'!B111:Q111)</f>
        <v>2913.2999999999997</v>
      </c>
      <c r="T174" s="223">
        <f>S174-'MCC Data'!AG617*'PCU Data'!$Y$14</f>
        <v>2880.1</v>
      </c>
      <c r="U174" s="223">
        <f>S174-'MCC Data'!AG617*'PCU Data'!$Y$14-'MCC Data'!AF617*'PCU Data'!$X$14</f>
        <v>2803.2999999999997</v>
      </c>
      <c r="V174" s="223">
        <f t="shared" si="70"/>
        <v>2919</v>
      </c>
      <c r="W174" s="40">
        <f t="shared" si="71"/>
        <v>0.6979166666666663</v>
      </c>
    </row>
    <row r="175" spans="5:23" x14ac:dyDescent="0.2">
      <c r="E175" s="40">
        <f>'MCC Data'!A49</f>
        <v>0.70833333333333293</v>
      </c>
      <c r="F175" s="199">
        <f>'MCC Data'!AH557</f>
        <v>774</v>
      </c>
      <c r="G175" s="199">
        <f>F175-'MCC Data'!AG557</f>
        <v>738</v>
      </c>
      <c r="H175" s="199">
        <f>F175-'MCC Data'!AG557-'MCC Data'!AF557</f>
        <v>691</v>
      </c>
      <c r="I175" s="223">
        <f>SUM('PCU Data'!B51:Q51)</f>
        <v>766.9</v>
      </c>
      <c r="J175" s="223">
        <f>I175-'MCC Data'!AG557*'PCU Data'!$Y$14</f>
        <v>759.69999999999993</v>
      </c>
      <c r="K175" s="223">
        <f>I175-'MCC Data'!AG557*'PCU Data'!$Y$14-'MCC Data'!AF557*'PCU Data'!$X$14</f>
        <v>740.9</v>
      </c>
      <c r="L175" s="223">
        <f t="shared" si="68"/>
        <v>774</v>
      </c>
      <c r="M175" s="40">
        <f t="shared" si="69"/>
        <v>0.70833333333333293</v>
      </c>
      <c r="O175" s="40">
        <f>'MCC Data'!A110</f>
        <v>0.70833333333333293</v>
      </c>
      <c r="P175" s="199">
        <f>'MCC Data'!AH618</f>
        <v>2939</v>
      </c>
      <c r="Q175" s="199">
        <f>P175-'MCC Data'!AG618</f>
        <v>2740</v>
      </c>
      <c r="R175" s="199">
        <f>P175-'MCC Data'!AG618-'MCC Data'!AF618</f>
        <v>2540</v>
      </c>
      <c r="S175" s="223">
        <f>SUM('PCU Data'!B112:Q112)</f>
        <v>2897</v>
      </c>
      <c r="T175" s="223">
        <f>S175-'MCC Data'!AG618*'PCU Data'!$Y$14</f>
        <v>2857.2</v>
      </c>
      <c r="U175" s="223">
        <f>S175-'MCC Data'!AG618*'PCU Data'!$Y$14-'MCC Data'!AF618*'PCU Data'!$X$14</f>
        <v>2777.2</v>
      </c>
      <c r="V175" s="223">
        <f t="shared" si="70"/>
        <v>2939</v>
      </c>
      <c r="W175" s="40">
        <f t="shared" si="71"/>
        <v>0.70833333333333293</v>
      </c>
    </row>
    <row r="176" spans="5:23" x14ac:dyDescent="0.2">
      <c r="E176" s="40">
        <f>'MCC Data'!A50</f>
        <v>0.71874999999999956</v>
      </c>
      <c r="F176" s="199">
        <f>'MCC Data'!AH558</f>
        <v>740</v>
      </c>
      <c r="G176" s="199">
        <f>F176-'MCC Data'!AG558</f>
        <v>690</v>
      </c>
      <c r="H176" s="199">
        <f>F176-'MCC Data'!AG558-'MCC Data'!AF558</f>
        <v>637</v>
      </c>
      <c r="I176" s="223">
        <f>SUM('PCU Data'!B52:Q52)</f>
        <v>743.80000000000007</v>
      </c>
      <c r="J176" s="223">
        <f>I176-'MCC Data'!AG558*'PCU Data'!$Y$14</f>
        <v>733.80000000000007</v>
      </c>
      <c r="K176" s="223">
        <f>I176-'MCC Data'!AG558*'PCU Data'!$Y$14-'MCC Data'!AF558*'PCU Data'!$X$14</f>
        <v>712.6</v>
      </c>
      <c r="L176" s="223">
        <f t="shared" si="68"/>
        <v>740</v>
      </c>
      <c r="M176" s="40">
        <f t="shared" si="69"/>
        <v>0.71874999999999956</v>
      </c>
      <c r="O176" s="40">
        <f>'MCC Data'!A111</f>
        <v>0.71874999999999956</v>
      </c>
      <c r="P176" s="199">
        <f>'MCC Data'!AH619</f>
        <v>2949</v>
      </c>
      <c r="Q176" s="199">
        <f>P176-'MCC Data'!AG619</f>
        <v>2727</v>
      </c>
      <c r="R176" s="199">
        <f>P176-'MCC Data'!AG619-'MCC Data'!AF619</f>
        <v>2507</v>
      </c>
      <c r="S176" s="223">
        <f>SUM('PCU Data'!B113:Q113)</f>
        <v>2884.1</v>
      </c>
      <c r="T176" s="223">
        <f>S176-'MCC Data'!AG619*'PCU Data'!$Y$14</f>
        <v>2839.7</v>
      </c>
      <c r="U176" s="223">
        <f>S176-'MCC Data'!AG619*'PCU Data'!$Y$14-'MCC Data'!AF619*'PCU Data'!$X$14</f>
        <v>2751.7</v>
      </c>
      <c r="V176" s="223">
        <f t="shared" si="70"/>
        <v>2949</v>
      </c>
      <c r="W176" s="40">
        <f t="shared" si="71"/>
        <v>0.71874999999999956</v>
      </c>
    </row>
    <row r="177" spans="5:23" x14ac:dyDescent="0.2">
      <c r="E177" s="40">
        <f>'MCC Data'!A51</f>
        <v>0.72916666666666619</v>
      </c>
      <c r="F177" s="199">
        <f>'MCC Data'!AH559</f>
        <v>706</v>
      </c>
      <c r="G177" s="199">
        <f>F177-'MCC Data'!AG559</f>
        <v>660</v>
      </c>
      <c r="H177" s="199">
        <f>F177-'MCC Data'!AG559-'MCC Data'!AF559</f>
        <v>617</v>
      </c>
      <c r="I177" s="223">
        <f>SUM('PCU Data'!B53:Q53)</f>
        <v>699.19999999999993</v>
      </c>
      <c r="J177" s="223">
        <f>I177-'MCC Data'!AG559*'PCU Data'!$Y$14</f>
        <v>689.99999999999989</v>
      </c>
      <c r="K177" s="223">
        <f>I177-'MCC Data'!AG559*'PCU Data'!$Y$14-'MCC Data'!AF559*'PCU Data'!$X$14</f>
        <v>672.79999999999984</v>
      </c>
      <c r="L177" s="223">
        <f t="shared" si="68"/>
        <v>706</v>
      </c>
      <c r="M177" s="40">
        <f t="shared" si="69"/>
        <v>0.72916666666666619</v>
      </c>
      <c r="O177" s="40">
        <f>'MCC Data'!A112</f>
        <v>0.72916666666666619</v>
      </c>
      <c r="P177" s="199">
        <f>'MCC Data'!AH620</f>
        <v>2988</v>
      </c>
      <c r="Q177" s="199">
        <f>P177-'MCC Data'!AG620</f>
        <v>2762</v>
      </c>
      <c r="R177" s="199">
        <f>P177-'MCC Data'!AG620-'MCC Data'!AF620</f>
        <v>2540</v>
      </c>
      <c r="S177" s="223">
        <f>SUM('PCU Data'!B114:Q114)</f>
        <v>2905.5</v>
      </c>
      <c r="T177" s="223">
        <f>S177-'MCC Data'!AG620*'PCU Data'!$Y$14</f>
        <v>2860.3</v>
      </c>
      <c r="U177" s="223">
        <f>S177-'MCC Data'!AG620*'PCU Data'!$Y$14-'MCC Data'!AF620*'PCU Data'!$X$14</f>
        <v>2771.5</v>
      </c>
      <c r="V177" s="223">
        <f t="shared" si="70"/>
        <v>2988</v>
      </c>
      <c r="W177" s="40">
        <f t="shared" si="71"/>
        <v>0.72916666666666619</v>
      </c>
    </row>
    <row r="178" spans="5:23" x14ac:dyDescent="0.2">
      <c r="E178" s="40">
        <f>'MCC Data'!A52</f>
        <v>0.73958333333333282</v>
      </c>
      <c r="F178" s="199">
        <f>'MCC Data'!AH560</f>
        <v>719</v>
      </c>
      <c r="G178" s="199">
        <f>F178-'MCC Data'!AG560</f>
        <v>652</v>
      </c>
      <c r="H178" s="199">
        <f>F178-'MCC Data'!AG560-'MCC Data'!AF560</f>
        <v>595</v>
      </c>
      <c r="I178" s="223">
        <f>SUM('PCU Data'!B54:Q54)</f>
        <v>687.1</v>
      </c>
      <c r="J178" s="223">
        <f>I178-'MCC Data'!AG560*'PCU Data'!$Y$14</f>
        <v>673.7</v>
      </c>
      <c r="K178" s="223">
        <f>I178-'MCC Data'!AG560*'PCU Data'!$Y$14-'MCC Data'!AF560*'PCU Data'!$X$14</f>
        <v>650.90000000000009</v>
      </c>
      <c r="L178" s="223">
        <f t="shared" si="68"/>
        <v>719</v>
      </c>
      <c r="M178" s="40">
        <f t="shared" si="69"/>
        <v>0.73958333333333282</v>
      </c>
      <c r="O178" s="40">
        <f>'MCC Data'!A113</f>
        <v>0.73958333333333282</v>
      </c>
      <c r="P178" s="199">
        <f>'MCC Data'!AH621</f>
        <v>2998</v>
      </c>
      <c r="Q178" s="199">
        <f>P178-'MCC Data'!AG621</f>
        <v>2766</v>
      </c>
      <c r="R178" s="199">
        <f>P178-'MCC Data'!AG621-'MCC Data'!AF621</f>
        <v>2543</v>
      </c>
      <c r="S178" s="223">
        <f>SUM('PCU Data'!B115:Q115)</f>
        <v>2917.6999999999994</v>
      </c>
      <c r="T178" s="223">
        <f>S178-'MCC Data'!AG621*'PCU Data'!$Y$14</f>
        <v>2871.2999999999993</v>
      </c>
      <c r="U178" s="223">
        <f>S178-'MCC Data'!AG621*'PCU Data'!$Y$14-'MCC Data'!AF621*'PCU Data'!$X$14</f>
        <v>2782.0999999999995</v>
      </c>
      <c r="V178" s="223">
        <f t="shared" si="70"/>
        <v>2998</v>
      </c>
      <c r="W178" s="40">
        <f t="shared" si="71"/>
        <v>0.73958333333333282</v>
      </c>
    </row>
    <row r="179" spans="5:23" x14ac:dyDescent="0.2">
      <c r="E179" s="40">
        <f>'MCC Data'!A53</f>
        <v>0.74999999999999944</v>
      </c>
      <c r="F179" s="199">
        <f>'MCC Data'!AH561</f>
        <v>784</v>
      </c>
      <c r="G179" s="199">
        <f>F179-'MCC Data'!AG561</f>
        <v>725</v>
      </c>
      <c r="H179" s="199">
        <f>F179-'MCC Data'!AG561-'MCC Data'!AF561</f>
        <v>658</v>
      </c>
      <c r="I179" s="223">
        <f>SUM('PCU Data'!B55:Q55)</f>
        <v>754</v>
      </c>
      <c r="J179" s="223">
        <f>I179-'MCC Data'!AG561*'PCU Data'!$Y$14</f>
        <v>742.2</v>
      </c>
      <c r="K179" s="223">
        <f>I179-'MCC Data'!AG561*'PCU Data'!$Y$14-'MCC Data'!AF561*'PCU Data'!$X$14</f>
        <v>715.40000000000009</v>
      </c>
      <c r="L179" s="223">
        <f t="shared" si="68"/>
        <v>784</v>
      </c>
      <c r="M179" s="40">
        <f t="shared" si="69"/>
        <v>0.74999999999999944</v>
      </c>
      <c r="O179" s="40">
        <f>'MCC Data'!A114</f>
        <v>0.74999999999999944</v>
      </c>
      <c r="P179" s="199">
        <f>'MCC Data'!AH622</f>
        <v>3046</v>
      </c>
      <c r="Q179" s="199">
        <f>P179-'MCC Data'!AG622</f>
        <v>2827</v>
      </c>
      <c r="R179" s="199">
        <f>P179-'MCC Data'!AG622-'MCC Data'!AF622</f>
        <v>2616</v>
      </c>
      <c r="S179" s="223">
        <f>SUM('PCU Data'!B116:Q116)</f>
        <v>2990.1</v>
      </c>
      <c r="T179" s="223">
        <f>S179-'MCC Data'!AG622*'PCU Data'!$Y$14</f>
        <v>2946.2999999999997</v>
      </c>
      <c r="U179" s="223">
        <f>S179-'MCC Data'!AG622*'PCU Data'!$Y$14-'MCC Data'!AF622*'PCU Data'!$X$14</f>
        <v>2861.8999999999996</v>
      </c>
      <c r="V179" s="223">
        <f t="shared" ref="V179:V191" si="72">CHOOSE($N$56,P179,Q179,R179,S179,T179,U179)</f>
        <v>3046</v>
      </c>
      <c r="W179" s="40">
        <f t="shared" ref="W179:W191" si="73">O179</f>
        <v>0.74999999999999944</v>
      </c>
    </row>
    <row r="180" spans="5:23" x14ac:dyDescent="0.2">
      <c r="E180" s="40">
        <f>'MCC Data'!A54</f>
        <v>0.76041666666666607</v>
      </c>
      <c r="F180" s="199">
        <f>'MCC Data'!AH562</f>
        <v>779</v>
      </c>
      <c r="G180" s="199">
        <f>F180-'MCC Data'!AG562</f>
        <v>725</v>
      </c>
      <c r="H180" s="199">
        <f>F180-'MCC Data'!AG562-'MCC Data'!AF562</f>
        <v>670</v>
      </c>
      <c r="I180" s="223">
        <f>SUM('PCU Data'!B56:Q56)</f>
        <v>765.20000000000016</v>
      </c>
      <c r="J180" s="223">
        <f>I180-'MCC Data'!AG562*'PCU Data'!$Y$14</f>
        <v>754.4000000000002</v>
      </c>
      <c r="K180" s="223">
        <f>I180-'MCC Data'!AG562*'PCU Data'!$Y$14-'MCC Data'!AF562*'PCU Data'!$X$14</f>
        <v>732.4000000000002</v>
      </c>
      <c r="L180" s="223">
        <f t="shared" si="68"/>
        <v>779</v>
      </c>
      <c r="M180" s="40">
        <f t="shared" si="69"/>
        <v>0.76041666666666607</v>
      </c>
      <c r="O180" s="40">
        <f>'MCC Data'!A115</f>
        <v>0.76041666666666607</v>
      </c>
      <c r="P180" s="199">
        <f>'MCC Data'!AH623</f>
        <v>2896</v>
      </c>
      <c r="Q180" s="199">
        <f>P180-'MCC Data'!AG623</f>
        <v>2689</v>
      </c>
      <c r="R180" s="199">
        <f>P180-'MCC Data'!AG623-'MCC Data'!AF623</f>
        <v>2502</v>
      </c>
      <c r="S180" s="223">
        <f>SUM('PCU Data'!B117:Q117)</f>
        <v>2858.0000000000005</v>
      </c>
      <c r="T180" s="223">
        <f>S180-'MCC Data'!AG623*'PCU Data'!$Y$14</f>
        <v>2816.6000000000004</v>
      </c>
      <c r="U180" s="223">
        <f>S180-'MCC Data'!AG623*'PCU Data'!$Y$14-'MCC Data'!AF623*'PCU Data'!$X$14</f>
        <v>2741.8</v>
      </c>
      <c r="V180" s="223">
        <f t="shared" si="72"/>
        <v>2896</v>
      </c>
      <c r="W180" s="40">
        <f t="shared" si="73"/>
        <v>0.76041666666666607</v>
      </c>
    </row>
    <row r="181" spans="5:23" x14ac:dyDescent="0.2">
      <c r="E181" s="40">
        <f>'MCC Data'!A55</f>
        <v>0.7708333333333327</v>
      </c>
      <c r="F181" s="199">
        <f>'MCC Data'!AH563</f>
        <v>716</v>
      </c>
      <c r="G181" s="199">
        <f>F181-'MCC Data'!AG563</f>
        <v>664</v>
      </c>
      <c r="H181" s="199">
        <f>F181-'MCC Data'!AG563-'MCC Data'!AF563</f>
        <v>620</v>
      </c>
      <c r="I181" s="223">
        <f>SUM('PCU Data'!B57:Q57)</f>
        <v>711.40000000000009</v>
      </c>
      <c r="J181" s="223">
        <f>I181-'MCC Data'!AG563*'PCU Data'!$Y$14</f>
        <v>701.00000000000011</v>
      </c>
      <c r="K181" s="223">
        <f>I181-'MCC Data'!AG563*'PCU Data'!$Y$14-'MCC Data'!AF563*'PCU Data'!$X$14</f>
        <v>683.40000000000009</v>
      </c>
      <c r="L181" s="223">
        <f t="shared" si="68"/>
        <v>716</v>
      </c>
      <c r="M181" s="40">
        <f t="shared" si="69"/>
        <v>0.7708333333333327</v>
      </c>
      <c r="O181" s="40">
        <f>'MCC Data'!A116</f>
        <v>0.7708333333333327</v>
      </c>
      <c r="P181" s="199">
        <f>'MCC Data'!AH624</f>
        <v>2770</v>
      </c>
      <c r="Q181" s="199">
        <f>P181-'MCC Data'!AG624</f>
        <v>2585</v>
      </c>
      <c r="R181" s="199">
        <f>P181-'MCC Data'!AG624-'MCC Data'!AF624</f>
        <v>2413</v>
      </c>
      <c r="S181" s="223">
        <f>SUM('PCU Data'!B118:Q118)</f>
        <v>2755.6</v>
      </c>
      <c r="T181" s="223">
        <f>S181-'MCC Data'!AG624*'PCU Data'!$Y$14</f>
        <v>2718.6</v>
      </c>
      <c r="U181" s="223">
        <f>S181-'MCC Data'!AG624*'PCU Data'!$Y$14-'MCC Data'!AF624*'PCU Data'!$X$14</f>
        <v>2649.7999999999997</v>
      </c>
      <c r="V181" s="223">
        <f t="shared" si="72"/>
        <v>2770</v>
      </c>
      <c r="W181" s="40">
        <f t="shared" si="73"/>
        <v>0.7708333333333327</v>
      </c>
    </row>
    <row r="182" spans="5:23" x14ac:dyDescent="0.2">
      <c r="E182" s="40">
        <f>'MCC Data'!A56</f>
        <v>0.78124999999999933</v>
      </c>
      <c r="F182" s="199">
        <f>'MCC Data'!AH564</f>
        <v>767</v>
      </c>
      <c r="G182" s="199">
        <f>F182-'MCC Data'!AG564</f>
        <v>713</v>
      </c>
      <c r="H182" s="199">
        <f>F182-'MCC Data'!AG564-'MCC Data'!AF564</f>
        <v>668</v>
      </c>
      <c r="I182" s="223">
        <f>SUM('PCU Data'!B58:Q58)</f>
        <v>759.5</v>
      </c>
      <c r="J182" s="223">
        <f>I182-'MCC Data'!AG564*'PCU Data'!$Y$14</f>
        <v>748.7</v>
      </c>
      <c r="K182" s="223">
        <f>I182-'MCC Data'!AG564*'PCU Data'!$Y$14-'MCC Data'!AF564*'PCU Data'!$X$14</f>
        <v>730.7</v>
      </c>
      <c r="L182" s="223">
        <f t="shared" ref="L182:L194" si="74">CHOOSE($N$56,F182,G182,H182,I182,J182,K182)</f>
        <v>767</v>
      </c>
      <c r="M182" s="40">
        <f t="shared" ref="M182:M194" si="75">E182</f>
        <v>0.78124999999999933</v>
      </c>
      <c r="O182" s="40">
        <f>'MCC Data'!A117</f>
        <v>0.78124999999999933</v>
      </c>
      <c r="P182" s="199">
        <f>'MCC Data'!AH625</f>
        <v>2707</v>
      </c>
      <c r="Q182" s="199">
        <f>P182-'MCC Data'!AG625</f>
        <v>2535</v>
      </c>
      <c r="R182" s="199">
        <f>P182-'MCC Data'!AG625-'MCC Data'!AF625</f>
        <v>2378</v>
      </c>
      <c r="S182" s="223">
        <f>SUM('PCU Data'!B119:Q119)</f>
        <v>2701.2</v>
      </c>
      <c r="T182" s="223">
        <f>S182-'MCC Data'!AG625*'PCU Data'!$Y$14</f>
        <v>2666.7999999999997</v>
      </c>
      <c r="U182" s="223">
        <f>S182-'MCC Data'!AG625*'PCU Data'!$Y$14-'MCC Data'!AF625*'PCU Data'!$X$14</f>
        <v>2603.9999999999995</v>
      </c>
      <c r="V182" s="223">
        <f t="shared" si="72"/>
        <v>2707</v>
      </c>
      <c r="W182" s="40">
        <f t="shared" si="73"/>
        <v>0.78124999999999933</v>
      </c>
    </row>
    <row r="183" spans="5:23" x14ac:dyDescent="0.2">
      <c r="E183" s="40">
        <f>'MCC Data'!A57</f>
        <v>0.79166666666666596</v>
      </c>
      <c r="F183" s="199">
        <f>'MCC Data'!AH565</f>
        <v>634</v>
      </c>
      <c r="G183" s="199">
        <f>F183-'MCC Data'!AG565</f>
        <v>587</v>
      </c>
      <c r="H183" s="199">
        <f>F183-'MCC Data'!AG565-'MCC Data'!AF565</f>
        <v>544</v>
      </c>
      <c r="I183" s="223">
        <f>SUM('PCU Data'!B59:Q59)</f>
        <v>621.90000000000009</v>
      </c>
      <c r="J183" s="223">
        <f>I183-'MCC Data'!AG565*'PCU Data'!$Y$14</f>
        <v>612.50000000000011</v>
      </c>
      <c r="K183" s="223">
        <f>I183-'MCC Data'!AG565*'PCU Data'!$Y$14-'MCC Data'!AF565*'PCU Data'!$X$14</f>
        <v>595.30000000000007</v>
      </c>
      <c r="L183" s="223">
        <f t="shared" si="74"/>
        <v>634</v>
      </c>
      <c r="M183" s="40">
        <f t="shared" si="75"/>
        <v>0.79166666666666596</v>
      </c>
      <c r="O183" s="40">
        <f>'MCC Data'!A118</f>
        <v>0.79166666666666596</v>
      </c>
      <c r="P183" s="199">
        <f>'MCC Data'!AH626</f>
        <v>2570</v>
      </c>
      <c r="Q183" s="199">
        <f>P183-'MCC Data'!AG626</f>
        <v>2418</v>
      </c>
      <c r="R183" s="199">
        <f>P183-'MCC Data'!AG626-'MCC Data'!AF626</f>
        <v>2268</v>
      </c>
      <c r="S183" s="223">
        <f>SUM('PCU Data'!B120:Q120)</f>
        <v>2571.5</v>
      </c>
      <c r="T183" s="223">
        <f>S183-'MCC Data'!AG626*'PCU Data'!$Y$14</f>
        <v>2541.1</v>
      </c>
      <c r="U183" s="223">
        <f>S183-'MCC Data'!AG626*'PCU Data'!$Y$14-'MCC Data'!AF626*'PCU Data'!$X$14</f>
        <v>2481.1</v>
      </c>
      <c r="V183" s="223">
        <f t="shared" si="72"/>
        <v>2570</v>
      </c>
      <c r="W183" s="40">
        <f t="shared" si="73"/>
        <v>0.79166666666666596</v>
      </c>
    </row>
    <row r="184" spans="5:23" x14ac:dyDescent="0.2">
      <c r="E184" s="40">
        <f>'MCC Data'!A58</f>
        <v>0.80208333333333259</v>
      </c>
      <c r="F184" s="199">
        <f>'MCC Data'!AH566</f>
        <v>653</v>
      </c>
      <c r="G184" s="199">
        <f>F184-'MCC Data'!AG566</f>
        <v>621</v>
      </c>
      <c r="H184" s="199">
        <f>F184-'MCC Data'!AG566-'MCC Data'!AF566</f>
        <v>581</v>
      </c>
      <c r="I184" s="223">
        <f>SUM('PCU Data'!B60:Q60)</f>
        <v>662.80000000000007</v>
      </c>
      <c r="J184" s="223">
        <f>I184-'MCC Data'!AG566*'PCU Data'!$Y$14</f>
        <v>656.40000000000009</v>
      </c>
      <c r="K184" s="223">
        <f>I184-'MCC Data'!AG566*'PCU Data'!$Y$14-'MCC Data'!AF566*'PCU Data'!$X$14</f>
        <v>640.40000000000009</v>
      </c>
      <c r="L184" s="223">
        <f t="shared" si="74"/>
        <v>653</v>
      </c>
      <c r="M184" s="40">
        <f t="shared" si="75"/>
        <v>0.80208333333333259</v>
      </c>
      <c r="O184" s="40">
        <f>'MCC Data'!A119</f>
        <v>0.80208333333333259</v>
      </c>
      <c r="P184" s="199">
        <f>'MCC Data'!AH627</f>
        <v>2587</v>
      </c>
      <c r="Q184" s="199">
        <f>P184-'MCC Data'!AG627</f>
        <v>2445</v>
      </c>
      <c r="R184" s="199">
        <f>P184-'MCC Data'!AG627-'MCC Data'!AF627</f>
        <v>2289</v>
      </c>
      <c r="S184" s="223">
        <f>SUM('PCU Data'!B121:Q121)</f>
        <v>2592.1</v>
      </c>
      <c r="T184" s="223">
        <f>S184-'MCC Data'!AG627*'PCU Data'!$Y$14</f>
        <v>2563.6999999999998</v>
      </c>
      <c r="U184" s="223">
        <f>S184-'MCC Data'!AG627*'PCU Data'!$Y$14-'MCC Data'!AF627*'PCU Data'!$X$14</f>
        <v>2501.2999999999997</v>
      </c>
      <c r="V184" s="223">
        <f t="shared" si="72"/>
        <v>2587</v>
      </c>
      <c r="W184" s="40">
        <f t="shared" si="73"/>
        <v>0.80208333333333259</v>
      </c>
    </row>
    <row r="185" spans="5:23" x14ac:dyDescent="0.2">
      <c r="E185" s="40">
        <f>'MCC Data'!A59</f>
        <v>0.81249999999999922</v>
      </c>
      <c r="F185" s="199">
        <f>'MCC Data'!AH567</f>
        <v>653</v>
      </c>
      <c r="G185" s="199">
        <f>F185-'MCC Data'!AG567</f>
        <v>614</v>
      </c>
      <c r="H185" s="199">
        <f>F185-'MCC Data'!AG567-'MCC Data'!AF567</f>
        <v>585</v>
      </c>
      <c r="I185" s="223">
        <f>SUM('PCU Data'!B61:Q61)</f>
        <v>657</v>
      </c>
      <c r="J185" s="223">
        <f>I185-'MCC Data'!AG567*'PCU Data'!$Y$14</f>
        <v>649.20000000000005</v>
      </c>
      <c r="K185" s="223">
        <f>I185-'MCC Data'!AG567*'PCU Data'!$Y$14-'MCC Data'!AF567*'PCU Data'!$X$14</f>
        <v>637.6</v>
      </c>
      <c r="L185" s="223">
        <f t="shared" si="74"/>
        <v>653</v>
      </c>
      <c r="M185" s="40">
        <f t="shared" si="75"/>
        <v>0.81249999999999922</v>
      </c>
      <c r="O185" s="40">
        <f>'MCC Data'!A120</f>
        <v>0.81249999999999922</v>
      </c>
      <c r="P185" s="199">
        <f>'MCC Data'!AH628</f>
        <v>2559</v>
      </c>
      <c r="Q185" s="199">
        <f>P185-'MCC Data'!AG628</f>
        <v>2432</v>
      </c>
      <c r="R185" s="199">
        <f>P185-'MCC Data'!AG628-'MCC Data'!AF628</f>
        <v>2271</v>
      </c>
      <c r="S185" s="223">
        <f>SUM('PCU Data'!B122:Q122)</f>
        <v>2563.2999999999997</v>
      </c>
      <c r="T185" s="223">
        <f>S185-'MCC Data'!AG628*'PCU Data'!$Y$14</f>
        <v>2537.8999999999996</v>
      </c>
      <c r="U185" s="223">
        <f>S185-'MCC Data'!AG628*'PCU Data'!$Y$14-'MCC Data'!AF628*'PCU Data'!$X$14</f>
        <v>2473.4999999999995</v>
      </c>
      <c r="V185" s="223">
        <f t="shared" si="72"/>
        <v>2559</v>
      </c>
      <c r="W185" s="40">
        <f t="shared" si="73"/>
        <v>0.81249999999999922</v>
      </c>
    </row>
    <row r="186" spans="5:23" x14ac:dyDescent="0.2">
      <c r="E186" s="40">
        <f>'MCC Data'!A60</f>
        <v>0.82291666666666585</v>
      </c>
      <c r="F186" s="199">
        <f>'MCC Data'!AH568</f>
        <v>630</v>
      </c>
      <c r="G186" s="199">
        <f>F186-'MCC Data'!AG568</f>
        <v>596</v>
      </c>
      <c r="H186" s="199">
        <f>F186-'MCC Data'!AG568-'MCC Data'!AF568</f>
        <v>558</v>
      </c>
      <c r="I186" s="223">
        <f>SUM('PCU Data'!B62:Q62)</f>
        <v>629.80000000000007</v>
      </c>
      <c r="J186" s="223">
        <f>I186-'MCC Data'!AG568*'PCU Data'!$Y$14</f>
        <v>623.00000000000011</v>
      </c>
      <c r="K186" s="223">
        <f>I186-'MCC Data'!AG568*'PCU Data'!$Y$14-'MCC Data'!AF568*'PCU Data'!$X$14</f>
        <v>607.80000000000007</v>
      </c>
      <c r="L186" s="223">
        <f t="shared" si="74"/>
        <v>630</v>
      </c>
      <c r="M186" s="40">
        <f t="shared" si="75"/>
        <v>0.82291666666666585</v>
      </c>
      <c r="O186" s="40">
        <f>'MCC Data'!A121</f>
        <v>0.82291666666666585</v>
      </c>
      <c r="P186" s="199">
        <f>'MCC Data'!AH629</f>
        <v>2440</v>
      </c>
      <c r="Q186" s="199">
        <f>P186-'MCC Data'!AG629</f>
        <v>2335</v>
      </c>
      <c r="R186" s="199">
        <f>P186-'MCC Data'!AG629-'MCC Data'!AF629</f>
        <v>2161</v>
      </c>
      <c r="S186" s="223">
        <f>SUM('PCU Data'!B123:Q123)</f>
        <v>2451.3000000000002</v>
      </c>
      <c r="T186" s="223">
        <f>S186-'MCC Data'!AG629*'PCU Data'!$Y$14</f>
        <v>2430.3000000000002</v>
      </c>
      <c r="U186" s="223">
        <f>S186-'MCC Data'!AG629*'PCU Data'!$Y$14-'MCC Data'!AF629*'PCU Data'!$X$14</f>
        <v>2360.7000000000003</v>
      </c>
      <c r="V186" s="223">
        <f t="shared" si="72"/>
        <v>2440</v>
      </c>
      <c r="W186" s="40">
        <f t="shared" si="73"/>
        <v>0.82291666666666585</v>
      </c>
    </row>
    <row r="187" spans="5:23" x14ac:dyDescent="0.2">
      <c r="E187" s="40">
        <f>'MCC Data'!A61</f>
        <v>0.83333333333333248</v>
      </c>
      <c r="F187" s="199">
        <f>'MCC Data'!AH569</f>
        <v>651</v>
      </c>
      <c r="G187" s="199">
        <f>F187-'MCC Data'!AG569</f>
        <v>614</v>
      </c>
      <c r="H187" s="199">
        <f>F187-'MCC Data'!AG569-'MCC Data'!AF569</f>
        <v>565</v>
      </c>
      <c r="I187" s="223">
        <f>SUM('PCU Data'!B63:Q63)</f>
        <v>642.50000000000011</v>
      </c>
      <c r="J187" s="223">
        <f>I187-'MCC Data'!AG569*'PCU Data'!$Y$14</f>
        <v>635.10000000000014</v>
      </c>
      <c r="K187" s="223">
        <f>I187-'MCC Data'!AG569*'PCU Data'!$Y$14-'MCC Data'!AF569*'PCU Data'!$X$14</f>
        <v>615.50000000000011</v>
      </c>
      <c r="L187" s="223">
        <f t="shared" si="74"/>
        <v>651</v>
      </c>
      <c r="M187" s="40">
        <f t="shared" si="75"/>
        <v>0.83333333333333248</v>
      </c>
      <c r="O187" s="40">
        <f>'MCC Data'!A122</f>
        <v>0.83333333333333248</v>
      </c>
      <c r="P187" s="199">
        <f>'MCC Data'!AH630</f>
        <v>2308</v>
      </c>
      <c r="Q187" s="199">
        <f>P187-'MCC Data'!AG630</f>
        <v>2217</v>
      </c>
      <c r="R187" s="199">
        <f>P187-'MCC Data'!AG630-'MCC Data'!AF630</f>
        <v>2033</v>
      </c>
      <c r="S187" s="223">
        <f>SUM('PCU Data'!B124:Q124)</f>
        <v>2315.6999999999998</v>
      </c>
      <c r="T187" s="223">
        <f>S187-'MCC Data'!AG630*'PCU Data'!$Y$14</f>
        <v>2297.5</v>
      </c>
      <c r="U187" s="223">
        <f>S187-'MCC Data'!AG630*'PCU Data'!$Y$14-'MCC Data'!AF630*'PCU Data'!$X$14</f>
        <v>2223.9</v>
      </c>
      <c r="V187" s="223">
        <f t="shared" si="72"/>
        <v>2308</v>
      </c>
      <c r="W187" s="40">
        <f t="shared" si="73"/>
        <v>0.83333333333333248</v>
      </c>
    </row>
    <row r="188" spans="5:23" x14ac:dyDescent="0.2">
      <c r="E188" s="40">
        <f>'MCC Data'!A62</f>
        <v>0.84374999999999911</v>
      </c>
      <c r="F188" s="199">
        <f>'MCC Data'!AH570</f>
        <v>625</v>
      </c>
      <c r="G188" s="199">
        <f>F188-'MCC Data'!AG570</f>
        <v>608</v>
      </c>
      <c r="H188" s="199">
        <f>F188-'MCC Data'!AG570-'MCC Data'!AF570</f>
        <v>563</v>
      </c>
      <c r="I188" s="223">
        <f>SUM('PCU Data'!B64:Q64)</f>
        <v>634</v>
      </c>
      <c r="J188" s="223">
        <f>I188-'MCC Data'!AG570*'PCU Data'!$Y$14</f>
        <v>630.6</v>
      </c>
      <c r="K188" s="223">
        <f>I188-'MCC Data'!AG570*'PCU Data'!$Y$14-'MCC Data'!AF570*'PCU Data'!$X$14</f>
        <v>612.6</v>
      </c>
      <c r="L188" s="223">
        <f t="shared" si="74"/>
        <v>625</v>
      </c>
      <c r="M188" s="40">
        <f t="shared" si="75"/>
        <v>0.84374999999999911</v>
      </c>
      <c r="O188" s="40">
        <f>'MCC Data'!A123</f>
        <v>0.84374999999999911</v>
      </c>
      <c r="P188" s="199">
        <f>'MCC Data'!AH631</f>
        <v>2107</v>
      </c>
      <c r="Q188" s="199">
        <f>P188-'MCC Data'!AG631</f>
        <v>2037</v>
      </c>
      <c r="R188" s="199">
        <f>P188-'MCC Data'!AG631-'MCC Data'!AF631</f>
        <v>1868</v>
      </c>
      <c r="S188" s="223">
        <f>SUM('PCU Data'!B125:Q125)</f>
        <v>2136.9</v>
      </c>
      <c r="T188" s="223">
        <f>S188-'MCC Data'!AG631*'PCU Data'!$Y$14</f>
        <v>2122.9</v>
      </c>
      <c r="U188" s="223">
        <f>S188-'MCC Data'!AG631*'PCU Data'!$Y$14-'MCC Data'!AF631*'PCU Data'!$X$14</f>
        <v>2055.3000000000002</v>
      </c>
      <c r="V188" s="223">
        <f t="shared" si="72"/>
        <v>2107</v>
      </c>
      <c r="W188" s="40">
        <f t="shared" si="73"/>
        <v>0.84374999999999911</v>
      </c>
    </row>
    <row r="189" spans="5:23" x14ac:dyDescent="0.2">
      <c r="E189" s="40">
        <f>'MCC Data'!A63</f>
        <v>0.85416666666666574</v>
      </c>
      <c r="F189" s="199">
        <f>'MCC Data'!AH571</f>
        <v>534</v>
      </c>
      <c r="G189" s="199">
        <f>F189-'MCC Data'!AG571</f>
        <v>517</v>
      </c>
      <c r="H189" s="199">
        <f>F189-'MCC Data'!AG571-'MCC Data'!AF571</f>
        <v>475</v>
      </c>
      <c r="I189" s="223">
        <f>SUM('PCU Data'!B65:Q65)</f>
        <v>545</v>
      </c>
      <c r="J189" s="223">
        <f>I189-'MCC Data'!AG571*'PCU Data'!$Y$14</f>
        <v>541.6</v>
      </c>
      <c r="K189" s="223">
        <f>I189-'MCC Data'!AG571*'PCU Data'!$Y$14-'MCC Data'!AF571*'PCU Data'!$X$14</f>
        <v>524.80000000000007</v>
      </c>
      <c r="L189" s="223">
        <f t="shared" si="74"/>
        <v>534</v>
      </c>
      <c r="M189" s="40">
        <f t="shared" si="75"/>
        <v>0.85416666666666574</v>
      </c>
      <c r="O189" s="40">
        <f>'MCC Data'!A124</f>
        <v>0.85416666666666574</v>
      </c>
      <c r="P189" s="199">
        <f>'MCC Data'!AH632</f>
        <v>1974</v>
      </c>
      <c r="Q189" s="199">
        <f>P189-'MCC Data'!AG632</f>
        <v>1900</v>
      </c>
      <c r="R189" s="199">
        <f>P189-'MCC Data'!AG632-'MCC Data'!AF632</f>
        <v>1745</v>
      </c>
      <c r="S189" s="223">
        <f>SUM('PCU Data'!B126:Q126)</f>
        <v>2003.5</v>
      </c>
      <c r="T189" s="223">
        <f>S189-'MCC Data'!AG632*'PCU Data'!$Y$14</f>
        <v>1988.7</v>
      </c>
      <c r="U189" s="223">
        <f>S189-'MCC Data'!AG632*'PCU Data'!$Y$14-'MCC Data'!AF632*'PCU Data'!$X$14</f>
        <v>1926.7</v>
      </c>
      <c r="V189" s="223">
        <f t="shared" si="72"/>
        <v>1974</v>
      </c>
      <c r="W189" s="40">
        <f t="shared" si="73"/>
        <v>0.85416666666666574</v>
      </c>
    </row>
    <row r="190" spans="5:23" x14ac:dyDescent="0.2">
      <c r="E190" s="40">
        <f>'MCC Data'!A64</f>
        <v>0.86458333333333237</v>
      </c>
      <c r="F190" s="199">
        <f>'MCC Data'!AH572</f>
        <v>498</v>
      </c>
      <c r="G190" s="199">
        <f>F190-'MCC Data'!AG572</f>
        <v>478</v>
      </c>
      <c r="H190" s="199">
        <f>F190-'MCC Data'!AG572-'MCC Data'!AF572</f>
        <v>430</v>
      </c>
      <c r="I190" s="223">
        <f>SUM('PCU Data'!B66:Q66)</f>
        <v>494.2</v>
      </c>
      <c r="J190" s="223">
        <f>I190-'MCC Data'!AG572*'PCU Data'!$Y$14</f>
        <v>490.2</v>
      </c>
      <c r="K190" s="223">
        <f>I190-'MCC Data'!AG572*'PCU Data'!$Y$14-'MCC Data'!AF572*'PCU Data'!$X$14</f>
        <v>471</v>
      </c>
      <c r="L190" s="223">
        <f t="shared" si="74"/>
        <v>498</v>
      </c>
      <c r="M190" s="40">
        <f t="shared" si="75"/>
        <v>0.86458333333333237</v>
      </c>
      <c r="O190" s="40">
        <f>'MCC Data'!A125</f>
        <v>0.86458333333333237</v>
      </c>
      <c r="P190" s="199">
        <f>'MCC Data'!AH633</f>
        <v>1932</v>
      </c>
      <c r="Q190" s="199">
        <f>P190-'MCC Data'!AG633</f>
        <v>1863</v>
      </c>
      <c r="R190" s="199">
        <f>P190-'MCC Data'!AG633-'MCC Data'!AF633</f>
        <v>1712</v>
      </c>
      <c r="S190" s="223">
        <f>SUM('PCU Data'!B127:Q127)</f>
        <v>1960.4</v>
      </c>
      <c r="T190" s="223">
        <f>S190-'MCC Data'!AG633*'PCU Data'!$Y$14</f>
        <v>1946.6000000000001</v>
      </c>
      <c r="U190" s="223">
        <f>S190-'MCC Data'!AG633*'PCU Data'!$Y$14-'MCC Data'!AF633*'PCU Data'!$X$14</f>
        <v>1886.2</v>
      </c>
      <c r="V190" s="223">
        <f t="shared" si="72"/>
        <v>1932</v>
      </c>
      <c r="W190" s="40">
        <f t="shared" si="73"/>
        <v>0.86458333333333237</v>
      </c>
    </row>
    <row r="191" spans="5:23" x14ac:dyDescent="0.2">
      <c r="E191" s="40">
        <f>'MCC Data'!A65</f>
        <v>0.874999999999999</v>
      </c>
      <c r="F191" s="199">
        <f>'MCC Data'!AH573</f>
        <v>450</v>
      </c>
      <c r="G191" s="199">
        <f>F191-'MCC Data'!AG573</f>
        <v>434</v>
      </c>
      <c r="H191" s="199">
        <f>F191-'MCC Data'!AG573-'MCC Data'!AF573</f>
        <v>400</v>
      </c>
      <c r="I191" s="223">
        <f>SUM('PCU Data'!B67:Q67)</f>
        <v>463.70000000000005</v>
      </c>
      <c r="J191" s="223">
        <f>I191-'MCC Data'!AG573*'PCU Data'!$Y$14</f>
        <v>460.50000000000006</v>
      </c>
      <c r="K191" s="223">
        <f>I191-'MCC Data'!AG573*'PCU Data'!$Y$14-'MCC Data'!AF573*'PCU Data'!$X$14</f>
        <v>446.90000000000003</v>
      </c>
      <c r="L191" s="223">
        <f t="shared" si="74"/>
        <v>450</v>
      </c>
      <c r="M191" s="40">
        <f t="shared" si="75"/>
        <v>0.874999999999999</v>
      </c>
      <c r="O191" s="40">
        <f>'MCC Data'!A126</f>
        <v>0.874999999999999</v>
      </c>
      <c r="P191" s="199">
        <f>'MCC Data'!AH634</f>
        <v>1949</v>
      </c>
      <c r="Q191" s="199">
        <f>P191-'MCC Data'!AG634</f>
        <v>1884</v>
      </c>
      <c r="R191" s="199">
        <f>P191-'MCC Data'!AG634-'MCC Data'!AF634</f>
        <v>1742</v>
      </c>
      <c r="S191" s="223">
        <f>SUM('PCU Data'!B128:Q128)</f>
        <v>1988.5000000000002</v>
      </c>
      <c r="T191" s="223">
        <f>S191-'MCC Data'!AG634*'PCU Data'!$Y$14</f>
        <v>1975.5000000000002</v>
      </c>
      <c r="U191" s="223">
        <f>S191-'MCC Data'!AG634*'PCU Data'!$Y$14-'MCC Data'!AF634*'PCU Data'!$X$14</f>
        <v>1918.7000000000003</v>
      </c>
      <c r="V191" s="223">
        <f t="shared" si="72"/>
        <v>1949</v>
      </c>
      <c r="W191" s="40">
        <f t="shared" si="73"/>
        <v>0.874999999999999</v>
      </c>
    </row>
    <row r="192" spans="5:23" x14ac:dyDescent="0.2">
      <c r="E192" s="40">
        <f>'MCC Data'!A66</f>
        <v>0.88541666666666563</v>
      </c>
      <c r="F192" s="199">
        <f>'MCC Data'!AH574</f>
        <v>492</v>
      </c>
      <c r="G192" s="199">
        <f>F192-'MCC Data'!AG574</f>
        <v>471</v>
      </c>
      <c r="H192" s="199">
        <f>F192-'MCC Data'!AG574-'MCC Data'!AF574</f>
        <v>440</v>
      </c>
      <c r="I192" s="223">
        <f>SUM('PCU Data'!B68:Q68)</f>
        <v>500.59999999999997</v>
      </c>
      <c r="J192" s="223">
        <f>I192-'MCC Data'!AG574*'PCU Data'!$Y$14</f>
        <v>496.4</v>
      </c>
      <c r="K192" s="223">
        <f>I192-'MCC Data'!AG574*'PCU Data'!$Y$14-'MCC Data'!AF574*'PCU Data'!$X$14</f>
        <v>484</v>
      </c>
      <c r="L192" s="223">
        <f t="shared" si="74"/>
        <v>492</v>
      </c>
      <c r="M192" s="40">
        <f t="shared" si="75"/>
        <v>0.88541666666666563</v>
      </c>
      <c r="O192" s="40"/>
      <c r="P192" s="199"/>
      <c r="Q192" s="199"/>
      <c r="R192" s="199"/>
      <c r="S192" s="223"/>
      <c r="T192" s="223"/>
      <c r="U192" s="223"/>
      <c r="V192" s="223"/>
      <c r="W192" s="40"/>
    </row>
    <row r="193" spans="5:13" x14ac:dyDescent="0.2">
      <c r="E193" s="40">
        <f>'MCC Data'!A67</f>
        <v>0.89583333333333226</v>
      </c>
      <c r="F193" s="199">
        <f>'MCC Data'!AH575</f>
        <v>492</v>
      </c>
      <c r="G193" s="199">
        <f>F193-'MCC Data'!AG575</f>
        <v>480</v>
      </c>
      <c r="H193" s="199">
        <f>F193-'MCC Data'!AG575-'MCC Data'!AF575</f>
        <v>442</v>
      </c>
      <c r="I193" s="223">
        <f>SUM('PCU Data'!B69:Q69)</f>
        <v>501.90000000000003</v>
      </c>
      <c r="J193" s="223">
        <f>I193-'MCC Data'!AG575*'PCU Data'!$Y$14</f>
        <v>499.50000000000006</v>
      </c>
      <c r="K193" s="223">
        <f>I193-'MCC Data'!AG575*'PCU Data'!$Y$14-'MCC Data'!AF575*'PCU Data'!$X$14</f>
        <v>484.30000000000007</v>
      </c>
      <c r="L193" s="223">
        <f t="shared" si="74"/>
        <v>492</v>
      </c>
      <c r="M193" s="40">
        <f t="shared" si="75"/>
        <v>0.89583333333333226</v>
      </c>
    </row>
    <row r="194" spans="5:13" x14ac:dyDescent="0.2">
      <c r="E194" s="40">
        <f>'MCC Data'!A68</f>
        <v>0.90624999999999889</v>
      </c>
      <c r="F194" s="199">
        <f>'MCC Data'!AH576</f>
        <v>515</v>
      </c>
      <c r="G194" s="199">
        <f>F194-'MCC Data'!AG576</f>
        <v>499</v>
      </c>
      <c r="H194" s="199">
        <f>F194-'MCC Data'!AG576-'MCC Data'!AF576</f>
        <v>460</v>
      </c>
      <c r="I194" s="223">
        <f>SUM('PCU Data'!B70:Q70)</f>
        <v>522.30000000000007</v>
      </c>
      <c r="J194" s="223">
        <f>I194-'MCC Data'!AG576*'PCU Data'!$Y$14</f>
        <v>519.1</v>
      </c>
      <c r="K194" s="223">
        <f>I194-'MCC Data'!AG576*'PCU Data'!$Y$14-'MCC Data'!AF576*'PCU Data'!$X$14</f>
        <v>503.5</v>
      </c>
      <c r="L194" s="223">
        <f t="shared" si="74"/>
        <v>515</v>
      </c>
      <c r="M194" s="40">
        <f t="shared" si="75"/>
        <v>0.90624999999999889</v>
      </c>
    </row>
  </sheetData>
  <customSheetViews>
    <customSheetView guid="{DA2A421B-385D-45AE-B9D7-5ADFC25D5F8F}" scale="80" showPageBreaks="1" fitToPage="1" printArea="1" hiddenColumns="1" view="pageBreakPreview" topLeftCell="E1">
      <selection activeCell="E1" sqref="E1"/>
      <rowBreaks count="1" manualBreakCount="1">
        <brk id="191" min="4" max="27" man="1"/>
      </rowBreaks>
      <pageMargins left="0.70866141732283472" right="0.70866141732283472" top="0.74803149606299213" bottom="0.74803149606299213" header="0.31496062992125984" footer="0.31496062992125984"/>
      <pageSetup paperSize="9" scale="29" orientation="portrait" r:id="rId1"/>
      <headerFooter>
        <oddFooter>&amp;L&amp;"Tahoma,Bold"www.intelligent-data-collection.com</oddFooter>
      </headerFooter>
    </customSheetView>
    <customSheetView guid="{EB06700F-490A-44FF-B1D0-D1723252C4AD}" scale="80" showPageBreaks="1" fitToPage="1" printArea="1" hiddenColumns="1" view="pageBreakPreview" topLeftCell="E1">
      <selection activeCell="E1" sqref="E1"/>
      <rowBreaks count="1" manualBreakCount="1">
        <brk id="191" min="4" max="27" man="1"/>
      </rowBreaks>
      <pageMargins left="0.70866141732283472" right="0.70866141732283472" top="0.74803149606299213" bottom="0.74803149606299213" header="0.31496062992125984" footer="0.31496062992125984"/>
      <pageSetup paperSize="9" scale="30" orientation="portrait" r:id="rId2"/>
      <headerFooter>
        <oddFooter>&amp;L&amp;"Tahoma,Bold"www.intelligent-data-collection.com</oddFooter>
      </headerFooter>
    </customSheetView>
    <customSheetView guid="{2B64510E-128B-4246-BC64-B18C09B0EB0B}" scale="80" showPageBreaks="1" fitToPage="1" printArea="1" hiddenColumns="1" view="pageBreakPreview" topLeftCell="E1">
      <selection activeCell="E1" sqref="E1"/>
      <rowBreaks count="1" manualBreakCount="1">
        <brk id="191" min="4" max="27" man="1"/>
      </rowBreaks>
      <pageMargins left="0.70866141732283472" right="0.70866141732283472" top="0.74803149606299213" bottom="0.74803149606299213" header="0.31496062992125984" footer="0.31496062992125984"/>
      <pageSetup paperSize="9" scale="30" orientation="portrait" r:id="rId3"/>
      <headerFooter>
        <oddFooter>&amp;L&amp;"Tahoma,Bold"www.intelligent-data-collection.com</oddFooter>
      </headerFooter>
    </customSheetView>
    <customSheetView guid="{17FE1D91-3681-4E3F-B8DB-79371402DAF6}" scale="80" showPageBreaks="1" fitToPage="1" printArea="1" hiddenColumns="1" view="pageBreakPreview" topLeftCell="E1">
      <selection activeCell="E1" sqref="E1"/>
      <rowBreaks count="1" manualBreakCount="1">
        <brk id="191" min="4" max="27" man="1"/>
      </rowBreaks>
      <pageMargins left="0.70866141732283472" right="0.70866141732283472" top="0.74803149606299213" bottom="0.74803149606299213" header="0.31496062992125984" footer="0.31496062992125984"/>
      <pageSetup paperSize="9" scale="30" orientation="portrait" r:id="rId4"/>
      <headerFooter>
        <oddFooter>&amp;L&amp;"Tahoma,Bold"www.intelligent-data-collection.com</oddFooter>
      </headerFooter>
    </customSheetView>
    <customSheetView guid="{48D5C5E0-0E1E-456A-ACA6-3A47AC60C4AF}" scale="80" showPageBreaks="1" fitToPage="1" printArea="1" hiddenColumns="1" view="pageBreakPreview" topLeftCell="E1">
      <selection activeCell="E1" sqref="E1"/>
      <rowBreaks count="1" manualBreakCount="1">
        <brk id="191" min="4" max="27" man="1"/>
      </rowBreaks>
      <pageMargins left="0.70866141732283472" right="0.70866141732283472" top="0.74803149606299213" bottom="0.74803149606299213" header="0.31496062992125984" footer="0.31496062992125984"/>
      <pageSetup paperSize="9" scale="29" orientation="portrait" r:id="rId5"/>
      <headerFooter>
        <oddFooter>&amp;L&amp;"Tahoma,Bold"www.intelligent-data-collection.com</oddFooter>
      </headerFooter>
    </customSheetView>
  </customSheetViews>
  <mergeCells count="67">
    <mergeCell ref="S49:T49"/>
    <mergeCell ref="V49:Z49"/>
    <mergeCell ref="Y9:Y10"/>
    <mergeCell ref="S7:X7"/>
    <mergeCell ref="S8:X8"/>
    <mergeCell ref="S9:X10"/>
    <mergeCell ref="S25:X25"/>
    <mergeCell ref="Y18:Y20"/>
    <mergeCell ref="S21:X21"/>
    <mergeCell ref="S22:X22"/>
    <mergeCell ref="S23:X23"/>
    <mergeCell ref="S24:X24"/>
    <mergeCell ref="Y13:Y14"/>
    <mergeCell ref="S11:X12"/>
    <mergeCell ref="S13:X14"/>
    <mergeCell ref="S15:X17"/>
    <mergeCell ref="Y15:Y17"/>
    <mergeCell ref="E126:E129"/>
    <mergeCell ref="M126:M129"/>
    <mergeCell ref="E69:E72"/>
    <mergeCell ref="M69:M72"/>
    <mergeCell ref="E117:E120"/>
    <mergeCell ref="M117:M120"/>
    <mergeCell ref="E99:E102"/>
    <mergeCell ref="M99:M102"/>
    <mergeCell ref="E108:E111"/>
    <mergeCell ref="M108:M111"/>
    <mergeCell ref="E78:E81"/>
    <mergeCell ref="M78:M81"/>
    <mergeCell ref="E87:E90"/>
    <mergeCell ref="M87:M90"/>
    <mergeCell ref="E60:E63"/>
    <mergeCell ref="M60:M63"/>
    <mergeCell ref="F10:G10"/>
    <mergeCell ref="F9:G9"/>
    <mergeCell ref="F23:G23"/>
    <mergeCell ref="F22:G22"/>
    <mergeCell ref="F21:G21"/>
    <mergeCell ref="F12:G12"/>
    <mergeCell ref="E40:H40"/>
    <mergeCell ref="I40:L40"/>
    <mergeCell ref="M40:P40"/>
    <mergeCell ref="H133:H134"/>
    <mergeCell ref="K133:K134"/>
    <mergeCell ref="R133:R134"/>
    <mergeCell ref="U133:U134"/>
    <mergeCell ref="F11:G11"/>
    <mergeCell ref="U99:U102"/>
    <mergeCell ref="M26:O26"/>
    <mergeCell ref="I26:J26"/>
    <mergeCell ref="U108:U111"/>
    <mergeCell ref="U69:U72"/>
    <mergeCell ref="U60:U63"/>
    <mergeCell ref="F32:N32"/>
    <mergeCell ref="Q32:Y32"/>
    <mergeCell ref="Q40:T40"/>
    <mergeCell ref="Y27:Y28"/>
    <mergeCell ref="Y11:Y12"/>
    <mergeCell ref="S26:X26"/>
    <mergeCell ref="S27:X28"/>
    <mergeCell ref="S29:X29"/>
    <mergeCell ref="S2:X2"/>
    <mergeCell ref="S3:X3"/>
    <mergeCell ref="S4:X4"/>
    <mergeCell ref="S5:X5"/>
    <mergeCell ref="S6:X6"/>
    <mergeCell ref="S18:X20"/>
  </mergeCells>
  <conditionalFormatting sqref="Q36:Y36">
    <cfRule type="containsText" dxfId="94" priority="91" operator="containsText" text="CORRECT">
      <formula>NOT(ISERROR(SEARCH("CORRECT",Q36)))</formula>
    </cfRule>
  </conditionalFormatting>
  <conditionalFormatting sqref="F36:N36">
    <cfRule type="containsText" dxfId="93" priority="90" operator="containsText" text="CORRECT">
      <formula>NOT(ISERROR(SEARCH("CORRECT",F36)))</formula>
    </cfRule>
  </conditionalFormatting>
  <conditionalFormatting sqref="L60">
    <cfRule type="cellIs" dxfId="92" priority="89" operator="equal">
      <formula>K60</formula>
    </cfRule>
  </conditionalFormatting>
  <conditionalFormatting sqref="L61:L63">
    <cfRule type="cellIs" dxfId="91" priority="88" operator="equal">
      <formula>K61</formula>
    </cfRule>
  </conditionalFormatting>
  <conditionalFormatting sqref="L69">
    <cfRule type="cellIs" dxfId="90" priority="87" operator="equal">
      <formula>K69</formula>
    </cfRule>
  </conditionalFormatting>
  <conditionalFormatting sqref="L70:L72">
    <cfRule type="cellIs" dxfId="89" priority="86" operator="equal">
      <formula>K70</formula>
    </cfRule>
  </conditionalFormatting>
  <conditionalFormatting sqref="L70">
    <cfRule type="cellIs" dxfId="88" priority="85" operator="equal">
      <formula>K70</formula>
    </cfRule>
  </conditionalFormatting>
  <conditionalFormatting sqref="L71">
    <cfRule type="cellIs" dxfId="87" priority="84" operator="equal">
      <formula>K71</formula>
    </cfRule>
  </conditionalFormatting>
  <conditionalFormatting sqref="L72">
    <cfRule type="cellIs" dxfId="86" priority="83" operator="equal">
      <formula>K72</formula>
    </cfRule>
  </conditionalFormatting>
  <conditionalFormatting sqref="L78">
    <cfRule type="cellIs" dxfId="85" priority="82" operator="equal">
      <formula>K78</formula>
    </cfRule>
  </conditionalFormatting>
  <conditionalFormatting sqref="L79:L81">
    <cfRule type="cellIs" dxfId="84" priority="81" operator="equal">
      <formula>K79</formula>
    </cfRule>
  </conditionalFormatting>
  <conditionalFormatting sqref="L79">
    <cfRule type="cellIs" dxfId="83" priority="80" operator="equal">
      <formula>K79</formula>
    </cfRule>
  </conditionalFormatting>
  <conditionalFormatting sqref="L80">
    <cfRule type="cellIs" dxfId="82" priority="79" operator="equal">
      <formula>K80</formula>
    </cfRule>
  </conditionalFormatting>
  <conditionalFormatting sqref="L81">
    <cfRule type="cellIs" dxfId="81" priority="78" operator="equal">
      <formula>K81</formula>
    </cfRule>
  </conditionalFormatting>
  <conditionalFormatting sqref="L99">
    <cfRule type="cellIs" dxfId="80" priority="77" operator="equal">
      <formula>K99</formula>
    </cfRule>
  </conditionalFormatting>
  <conditionalFormatting sqref="L100:L102">
    <cfRule type="cellIs" dxfId="79" priority="76" operator="equal">
      <formula>K100</formula>
    </cfRule>
  </conditionalFormatting>
  <conditionalFormatting sqref="L108">
    <cfRule type="cellIs" dxfId="78" priority="75" operator="equal">
      <formula>K108</formula>
    </cfRule>
  </conditionalFormatting>
  <conditionalFormatting sqref="L109:L111">
    <cfRule type="cellIs" dxfId="77" priority="74" operator="equal">
      <formula>K109</formula>
    </cfRule>
  </conditionalFormatting>
  <conditionalFormatting sqref="L109">
    <cfRule type="cellIs" dxfId="76" priority="73" operator="equal">
      <formula>K109</formula>
    </cfRule>
  </conditionalFormatting>
  <conditionalFormatting sqref="L110">
    <cfRule type="cellIs" dxfId="75" priority="72" operator="equal">
      <formula>K110</formula>
    </cfRule>
  </conditionalFormatting>
  <conditionalFormatting sqref="L111">
    <cfRule type="cellIs" dxfId="74" priority="71" operator="equal">
      <formula>K111</formula>
    </cfRule>
  </conditionalFormatting>
  <conditionalFormatting sqref="L117">
    <cfRule type="cellIs" dxfId="73" priority="70" operator="equal">
      <formula>K117</formula>
    </cfRule>
  </conditionalFormatting>
  <conditionalFormatting sqref="L118:L120">
    <cfRule type="cellIs" dxfId="72" priority="69" operator="equal">
      <formula>K118</formula>
    </cfRule>
  </conditionalFormatting>
  <conditionalFormatting sqref="L118">
    <cfRule type="cellIs" dxfId="71" priority="68" operator="equal">
      <formula>K118</formula>
    </cfRule>
  </conditionalFormatting>
  <conditionalFormatting sqref="L119">
    <cfRule type="cellIs" dxfId="70" priority="67" operator="equal">
      <formula>K119</formula>
    </cfRule>
  </conditionalFormatting>
  <conditionalFormatting sqref="L120">
    <cfRule type="cellIs" dxfId="69" priority="66" operator="equal">
      <formula>K120</formula>
    </cfRule>
  </conditionalFormatting>
  <conditionalFormatting sqref="G65">
    <cfRule type="cellIs" dxfId="68" priority="65" operator="equal">
      <formula>G64</formula>
    </cfRule>
  </conditionalFormatting>
  <conditionalFormatting sqref="H65:J65">
    <cfRule type="cellIs" dxfId="67" priority="64" operator="equal">
      <formula>H64</formula>
    </cfRule>
  </conditionalFormatting>
  <conditionalFormatting sqref="O65">
    <cfRule type="cellIs" dxfId="66" priority="63" operator="equal">
      <formula>O64</formula>
    </cfRule>
  </conditionalFormatting>
  <conditionalFormatting sqref="P65:R65">
    <cfRule type="cellIs" dxfId="65" priority="62" operator="equal">
      <formula>P64</formula>
    </cfRule>
  </conditionalFormatting>
  <conditionalFormatting sqref="W65">
    <cfRule type="cellIs" dxfId="64" priority="61" operator="equal">
      <formula>W64</formula>
    </cfRule>
  </conditionalFormatting>
  <conditionalFormatting sqref="X65:Z65">
    <cfRule type="cellIs" dxfId="63" priority="60" operator="equal">
      <formula>X64</formula>
    </cfRule>
  </conditionalFormatting>
  <conditionalFormatting sqref="G74">
    <cfRule type="cellIs" dxfId="62" priority="59" operator="equal">
      <formula>G73</formula>
    </cfRule>
  </conditionalFormatting>
  <conditionalFormatting sqref="H74:J74">
    <cfRule type="cellIs" dxfId="61" priority="58" operator="equal">
      <formula>H73</formula>
    </cfRule>
  </conditionalFormatting>
  <conditionalFormatting sqref="H74">
    <cfRule type="cellIs" dxfId="60" priority="57" operator="equal">
      <formula>H73</formula>
    </cfRule>
  </conditionalFormatting>
  <conditionalFormatting sqref="I74">
    <cfRule type="cellIs" dxfId="59" priority="56" operator="equal">
      <formula>I73</formula>
    </cfRule>
  </conditionalFormatting>
  <conditionalFormatting sqref="J74">
    <cfRule type="cellIs" dxfId="58" priority="55" operator="equal">
      <formula>J73</formula>
    </cfRule>
  </conditionalFormatting>
  <conditionalFormatting sqref="G83">
    <cfRule type="cellIs" dxfId="57" priority="54" operator="equal">
      <formula>G82</formula>
    </cfRule>
  </conditionalFormatting>
  <conditionalFormatting sqref="H83:J83">
    <cfRule type="cellIs" dxfId="56" priority="53" operator="equal">
      <formula>H82</formula>
    </cfRule>
  </conditionalFormatting>
  <conditionalFormatting sqref="H83">
    <cfRule type="cellIs" dxfId="55" priority="52" operator="equal">
      <formula>H82</formula>
    </cfRule>
  </conditionalFormatting>
  <conditionalFormatting sqref="I83">
    <cfRule type="cellIs" dxfId="54" priority="51" operator="equal">
      <formula>I82</formula>
    </cfRule>
  </conditionalFormatting>
  <conditionalFormatting sqref="J83">
    <cfRule type="cellIs" dxfId="53" priority="50" operator="equal">
      <formula>J82</formula>
    </cfRule>
  </conditionalFormatting>
  <conditionalFormatting sqref="G104">
    <cfRule type="cellIs" dxfId="52" priority="49" operator="equal">
      <formula>G103</formula>
    </cfRule>
  </conditionalFormatting>
  <conditionalFormatting sqref="H104:J104">
    <cfRule type="cellIs" dxfId="51" priority="48" operator="equal">
      <formula>H103</formula>
    </cfRule>
  </conditionalFormatting>
  <conditionalFormatting sqref="O104">
    <cfRule type="cellIs" dxfId="50" priority="47" operator="equal">
      <formula>O103</formula>
    </cfRule>
  </conditionalFormatting>
  <conditionalFormatting sqref="P104:R104">
    <cfRule type="cellIs" dxfId="49" priority="46" operator="equal">
      <formula>P103</formula>
    </cfRule>
  </conditionalFormatting>
  <conditionalFormatting sqref="W104">
    <cfRule type="cellIs" dxfId="48" priority="45" operator="equal">
      <formula>W103</formula>
    </cfRule>
  </conditionalFormatting>
  <conditionalFormatting sqref="X104:Z104">
    <cfRule type="cellIs" dxfId="47" priority="44" operator="equal">
      <formula>X103</formula>
    </cfRule>
  </conditionalFormatting>
  <conditionalFormatting sqref="G113">
    <cfRule type="cellIs" dxfId="46" priority="43" operator="equal">
      <formula>G112</formula>
    </cfRule>
  </conditionalFormatting>
  <conditionalFormatting sqref="H113:J113">
    <cfRule type="cellIs" dxfId="45" priority="42" operator="equal">
      <formula>H112</formula>
    </cfRule>
  </conditionalFormatting>
  <conditionalFormatting sqref="H113">
    <cfRule type="cellIs" dxfId="44" priority="41" operator="equal">
      <formula>H112</formula>
    </cfRule>
  </conditionalFormatting>
  <conditionalFormatting sqref="I113">
    <cfRule type="cellIs" dxfId="43" priority="40" operator="equal">
      <formula>I112</formula>
    </cfRule>
  </conditionalFormatting>
  <conditionalFormatting sqref="J113">
    <cfRule type="cellIs" dxfId="42" priority="39" operator="equal">
      <formula>J112</formula>
    </cfRule>
  </conditionalFormatting>
  <conditionalFormatting sqref="G122">
    <cfRule type="cellIs" dxfId="41" priority="38" operator="equal">
      <formula>G121</formula>
    </cfRule>
  </conditionalFormatting>
  <conditionalFormatting sqref="H122:J122">
    <cfRule type="cellIs" dxfId="40" priority="37" operator="equal">
      <formula>H121</formula>
    </cfRule>
  </conditionalFormatting>
  <conditionalFormatting sqref="H122">
    <cfRule type="cellIs" dxfId="39" priority="36" operator="equal">
      <formula>H121</formula>
    </cfRule>
  </conditionalFormatting>
  <conditionalFormatting sqref="I122">
    <cfRule type="cellIs" dxfId="38" priority="35" operator="equal">
      <formula>I121</formula>
    </cfRule>
  </conditionalFormatting>
  <conditionalFormatting sqref="J122">
    <cfRule type="cellIs" dxfId="37" priority="34" operator="equal">
      <formula>J121</formula>
    </cfRule>
  </conditionalFormatting>
  <conditionalFormatting sqref="L108">
    <cfRule type="cellIs" dxfId="36" priority="33" operator="equal">
      <formula>K108</formula>
    </cfRule>
  </conditionalFormatting>
  <conditionalFormatting sqref="L109:L111">
    <cfRule type="cellIs" dxfId="35" priority="32" operator="equal">
      <formula>K109</formula>
    </cfRule>
  </conditionalFormatting>
  <conditionalFormatting sqref="L109">
    <cfRule type="cellIs" dxfId="34" priority="31" operator="equal">
      <formula>K109</formula>
    </cfRule>
  </conditionalFormatting>
  <conditionalFormatting sqref="L110">
    <cfRule type="cellIs" dxfId="33" priority="30" operator="equal">
      <formula>K110</formula>
    </cfRule>
  </conditionalFormatting>
  <conditionalFormatting sqref="L111">
    <cfRule type="cellIs" dxfId="32" priority="29" operator="equal">
      <formula>K111</formula>
    </cfRule>
  </conditionalFormatting>
  <conditionalFormatting sqref="G113">
    <cfRule type="cellIs" dxfId="31" priority="28" operator="equal">
      <formula>G112</formula>
    </cfRule>
  </conditionalFormatting>
  <conditionalFormatting sqref="H113:J113">
    <cfRule type="cellIs" dxfId="30" priority="27" operator="equal">
      <formula>H112</formula>
    </cfRule>
  </conditionalFormatting>
  <conditionalFormatting sqref="H113">
    <cfRule type="cellIs" dxfId="29" priority="26" operator="equal">
      <formula>H112</formula>
    </cfRule>
  </conditionalFormatting>
  <conditionalFormatting sqref="I113">
    <cfRule type="cellIs" dxfId="28" priority="25" operator="equal">
      <formula>I112</formula>
    </cfRule>
  </conditionalFormatting>
  <conditionalFormatting sqref="J113">
    <cfRule type="cellIs" dxfId="27" priority="24" operator="equal">
      <formula>J112</formula>
    </cfRule>
  </conditionalFormatting>
  <conditionalFormatting sqref="AB60">
    <cfRule type="cellIs" dxfId="26" priority="23" operator="equal">
      <formula>AA60</formula>
    </cfRule>
  </conditionalFormatting>
  <conditionalFormatting sqref="AB61:AB63">
    <cfRule type="cellIs" dxfId="25" priority="22" operator="equal">
      <formula>AA61</formula>
    </cfRule>
  </conditionalFormatting>
  <conditionalFormatting sqref="AB99">
    <cfRule type="cellIs" dxfId="24" priority="21" operator="equal">
      <formula>AA99</formula>
    </cfRule>
  </conditionalFormatting>
  <conditionalFormatting sqref="AB100:AB102">
    <cfRule type="cellIs" dxfId="23" priority="20" operator="equal">
      <formula>AA100</formula>
    </cfRule>
  </conditionalFormatting>
  <conditionalFormatting sqref="T60">
    <cfRule type="cellIs" dxfId="22" priority="19" operator="equal">
      <formula>S60</formula>
    </cfRule>
  </conditionalFormatting>
  <conditionalFormatting sqref="T61:T63">
    <cfRule type="cellIs" dxfId="21" priority="18" operator="equal">
      <formula>S61</formula>
    </cfRule>
  </conditionalFormatting>
  <conditionalFormatting sqref="T99">
    <cfRule type="cellIs" dxfId="20" priority="17" operator="equal">
      <formula>S99</formula>
    </cfRule>
  </conditionalFormatting>
  <conditionalFormatting sqref="T100:T102">
    <cfRule type="cellIs" dxfId="19" priority="16" operator="equal">
      <formula>S100</formula>
    </cfRule>
  </conditionalFormatting>
  <conditionalFormatting sqref="H42:H45">
    <cfRule type="containsText" dxfId="18" priority="7" operator="containsText" text="CORRECT">
      <formula>NOT(ISERROR(SEARCH("CORRECT",H42)))</formula>
    </cfRule>
  </conditionalFormatting>
  <conditionalFormatting sqref="L42:L45">
    <cfRule type="containsText" dxfId="17" priority="6" operator="containsText" text="CORRECT">
      <formula>NOT(ISERROR(SEARCH("CORRECT",L42)))</formula>
    </cfRule>
  </conditionalFormatting>
  <conditionalFormatting sqref="P42:P45">
    <cfRule type="containsText" dxfId="16" priority="5" operator="containsText" text="CORRECT">
      <formula>NOT(ISERROR(SEARCH("CORRECT",P42)))</formula>
    </cfRule>
  </conditionalFormatting>
  <conditionalFormatting sqref="T42:T45">
    <cfRule type="containsText" dxfId="15" priority="4" operator="containsText" text="CORRECT">
      <formula>NOT(ISERROR(SEARCH("CORRECT",T42)))</formula>
    </cfRule>
  </conditionalFormatting>
  <conditionalFormatting sqref="W43">
    <cfRule type="containsText" dxfId="14" priority="3" operator="containsText" text="CORRECT">
      <formula>NOT(ISERROR(SEARCH("CORRECT",W43)))</formula>
    </cfRule>
  </conditionalFormatting>
  <conditionalFormatting sqref="S49:T49">
    <cfRule type="containsText" dxfId="13" priority="2" operator="containsText" text="NO DUPLICATES">
      <formula>NOT(ISERROR(SEARCH("NO DUPLICATES",S49)))</formula>
    </cfRule>
  </conditionalFormatting>
  <conditionalFormatting sqref="V49">
    <cfRule type="containsText" dxfId="12" priority="1" operator="containsText" text="CHECK">
      <formula>NOT(ISERROR(SEARCH("CHECK",V49)))</formula>
    </cfRule>
  </conditionalFormatting>
  <dataValidations count="2">
    <dataValidation type="list" allowBlank="1" showInputMessage="1" showErrorMessage="1" sqref="H28" xr:uid="{00000000-0002-0000-0300-000000000000}">
      <formula1>$D$28:$D$31</formula1>
    </dataValidation>
    <dataValidation type="list" allowBlank="1" showInputMessage="1" showErrorMessage="1" sqref="I28:J28" xr:uid="{00000000-0002-0000-0300-000001000000}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0" orientation="portrait" r:id="rId6"/>
  <headerFooter>
    <oddFooter>&amp;L&amp;"Tahoma,Bold"www.intelligent-data-collection.com</oddFooter>
  </headerFooter>
  <rowBreaks count="1" manualBreakCount="1">
    <brk id="191" min="4" max="27" man="1"/>
  </rowBrea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style="55" hidden="1" customWidth="1"/>
    <col min="2" max="18" width="7.7109375" style="55" customWidth="1"/>
    <col min="19" max="16384" width="9.140625" style="55"/>
  </cols>
  <sheetData>
    <row r="1" spans="1:17" ht="28.5" customHeight="1" x14ac:dyDescent="0.2">
      <c r="B1" s="151" t="s">
        <v>7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3.5" customHeight="1" x14ac:dyDescent="0.2">
      <c r="B2" s="154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3.5" customHeight="1" x14ac:dyDescent="0.2">
      <c r="A3" s="59"/>
      <c r="B3" s="157" t="str">
        <f>'Front Cover'!A61</f>
        <v>Client:</v>
      </c>
      <c r="C3" s="61"/>
      <c r="D3" s="61"/>
      <c r="E3" s="158" t="str">
        <f>'Internal Control-Check Sheet'!G3</f>
        <v>Norman Rourke Pryme Limited</v>
      </c>
      <c r="F3" s="158"/>
      <c r="G3" s="159"/>
      <c r="H3" s="160" t="str">
        <f>'Front Cover'!A64</f>
        <v>Date of Survey:</v>
      </c>
      <c r="I3" s="159"/>
      <c r="J3" s="159"/>
      <c r="K3" s="161" t="str">
        <f>'Internal Control-Check Sheet'!L3</f>
        <v>16.05.2019</v>
      </c>
      <c r="L3" s="61"/>
      <c r="M3" s="61"/>
      <c r="N3" s="61"/>
      <c r="O3" s="61"/>
      <c r="P3" s="159"/>
      <c r="Q3" s="162"/>
    </row>
    <row r="4" spans="1:17" ht="13.5" customHeight="1" x14ac:dyDescent="0.2">
      <c r="A4" s="59"/>
      <c r="B4" s="157" t="str">
        <f>'Front Cover'!A62</f>
        <v>Project Number:</v>
      </c>
      <c r="C4" s="61"/>
      <c r="D4" s="61"/>
      <c r="E4" s="158" t="str">
        <f>'Internal Control-Check Sheet'!G4</f>
        <v>ID04572</v>
      </c>
      <c r="F4" s="163"/>
      <c r="G4" s="159"/>
      <c r="H4" s="160" t="str">
        <f>'Front Cover'!A65</f>
        <v>Junction Name:</v>
      </c>
      <c r="I4" s="159"/>
      <c r="J4" s="159"/>
      <c r="K4" s="161" t="str">
        <f>'Internal Control-Check Sheet'!L4</f>
        <v>A5 Edgware Road / A4205 Praed Street / A501 Chapel Street</v>
      </c>
      <c r="L4" s="61"/>
      <c r="M4" s="61"/>
      <c r="N4" s="61"/>
      <c r="O4" s="61"/>
      <c r="P4" s="159"/>
      <c r="Q4" s="162"/>
    </row>
    <row r="5" spans="1:17" s="59" customFormat="1" ht="13.5" customHeight="1" x14ac:dyDescent="0.2">
      <c r="B5" s="157" t="str">
        <f>'Front Cover'!A63</f>
        <v>Junction Number:</v>
      </c>
      <c r="C5" s="61"/>
      <c r="D5" s="61"/>
      <c r="E5" s="158" t="str">
        <f>'Internal Control-Check Sheet'!G5</f>
        <v>Site 1</v>
      </c>
      <c r="F5" s="164"/>
      <c r="G5" s="61"/>
      <c r="H5" s="160" t="str">
        <f>'Front Cover'!A66</f>
        <v>Junction Type:</v>
      </c>
      <c r="I5" s="61"/>
      <c r="J5" s="61"/>
      <c r="K5" s="161" t="str">
        <f>'Internal Control-Check Sheet'!L5</f>
        <v>Crossroads</v>
      </c>
      <c r="L5" s="61"/>
      <c r="M5" s="61"/>
      <c r="N5" s="61"/>
      <c r="O5" s="61"/>
      <c r="P5" s="61"/>
      <c r="Q5" s="165"/>
    </row>
    <row r="6" spans="1:17" s="59" customFormat="1" ht="13.5" customHeight="1" thickBot="1" x14ac:dyDescent="0.25">
      <c r="B6" s="157"/>
      <c r="C6" s="61"/>
      <c r="D6" s="61"/>
      <c r="E6" s="164"/>
      <c r="F6" s="164"/>
      <c r="G6" s="61"/>
      <c r="H6" s="160"/>
      <c r="I6" s="61"/>
      <c r="J6" s="61"/>
      <c r="K6" s="164"/>
      <c r="L6" s="61"/>
      <c r="M6" s="61"/>
      <c r="N6" s="61"/>
      <c r="O6" s="61"/>
      <c r="P6" s="61"/>
      <c r="Q6" s="165"/>
    </row>
    <row r="7" spans="1:17" s="59" customFormat="1" ht="13.5" customHeight="1" thickBot="1" x14ac:dyDescent="0.25">
      <c r="B7" s="312" t="s">
        <v>152</v>
      </c>
      <c r="C7" s="313"/>
      <c r="D7" s="313"/>
      <c r="E7" s="314"/>
      <c r="F7" s="312" t="s">
        <v>153</v>
      </c>
      <c r="G7" s="313"/>
      <c r="H7" s="313"/>
      <c r="I7" s="314"/>
      <c r="J7" s="312" t="s">
        <v>39</v>
      </c>
      <c r="K7" s="313"/>
      <c r="L7" s="313"/>
      <c r="M7" s="314"/>
      <c r="N7" s="312"/>
      <c r="O7" s="313"/>
      <c r="P7" s="313"/>
      <c r="Q7" s="314"/>
    </row>
    <row r="8" spans="1:17" s="59" customFormat="1" ht="13.5" customHeight="1" thickBot="1" x14ac:dyDescent="0.25">
      <c r="B8" s="333" t="str">
        <f>IFERROR(LEFT('Internal Control-Check Sheet'!F16,('Internal Control-Check Sheet'!J17-1)),"")</f>
        <v>51.519251</v>
      </c>
      <c r="C8" s="334"/>
      <c r="D8" s="334"/>
      <c r="E8" s="335"/>
      <c r="F8" s="333" t="str">
        <f>IFERROR(RIGHT('Internal Control-Check Sheet'!F16,('Internal Control-Check Sheet'!H17-'Internal Control-Check Sheet'!J17)),"")</f>
        <v xml:space="preserve"> -0.169023</v>
      </c>
      <c r="G8" s="334"/>
      <c r="H8" s="334"/>
      <c r="I8" s="335"/>
      <c r="J8" s="330" t="str">
        <f>HYPERLINK(A17,"Click Here")</f>
        <v>Click Here</v>
      </c>
      <c r="K8" s="331"/>
      <c r="L8" s="331"/>
      <c r="M8" s="332"/>
      <c r="N8" s="315"/>
      <c r="O8" s="316"/>
      <c r="P8" s="316"/>
      <c r="Q8" s="317"/>
    </row>
    <row r="9" spans="1:17" s="59" customFormat="1" ht="13.5" customHeight="1" thickBot="1" x14ac:dyDescent="0.25">
      <c r="B9" s="312" t="s">
        <v>116</v>
      </c>
      <c r="C9" s="313"/>
      <c r="D9" s="313"/>
      <c r="E9" s="314"/>
      <c r="F9" s="312" t="s">
        <v>170</v>
      </c>
      <c r="G9" s="313"/>
      <c r="H9" s="313"/>
      <c r="I9" s="314"/>
      <c r="J9" s="312" t="s">
        <v>117</v>
      </c>
      <c r="K9" s="313"/>
      <c r="L9" s="313"/>
      <c r="M9" s="314"/>
      <c r="N9" s="312"/>
      <c r="O9" s="313"/>
      <c r="P9" s="313"/>
      <c r="Q9" s="314"/>
    </row>
    <row r="10" spans="1:17" s="59" customFormat="1" ht="13.5" customHeight="1" thickBot="1" x14ac:dyDescent="0.25">
      <c r="B10" s="315" t="str">
        <f>'Internal Control-Check Sheet'!F21</f>
        <v>Dry</v>
      </c>
      <c r="C10" s="316"/>
      <c r="D10" s="316"/>
      <c r="E10" s="317"/>
      <c r="F10" s="315" t="str">
        <f>'Internal Control-Check Sheet'!F22</f>
        <v>Dry</v>
      </c>
      <c r="G10" s="316"/>
      <c r="H10" s="316"/>
      <c r="I10" s="317"/>
      <c r="J10" s="315" t="str">
        <f>'Internal Control-Check Sheet'!F23</f>
        <v>Dry</v>
      </c>
      <c r="K10" s="316"/>
      <c r="L10" s="316"/>
      <c r="M10" s="317"/>
      <c r="N10" s="315"/>
      <c r="O10" s="316"/>
      <c r="P10" s="316"/>
      <c r="Q10" s="317"/>
    </row>
    <row r="11" spans="1:17" s="59" customFormat="1" ht="13.5" customHeight="1" thickBot="1" x14ac:dyDescent="0.25">
      <c r="B11" s="309" t="s">
        <v>41</v>
      </c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1"/>
    </row>
    <row r="12" spans="1:17" s="59" customFormat="1" ht="13.5" customHeight="1" thickBot="1" x14ac:dyDescent="0.25">
      <c r="B12" s="166"/>
      <c r="C12" s="61"/>
      <c r="D12" s="61"/>
      <c r="E12" s="161"/>
      <c r="F12" s="164"/>
      <c r="G12" s="164"/>
      <c r="H12" s="61"/>
      <c r="I12" s="61"/>
      <c r="J12" s="61"/>
      <c r="K12" s="61"/>
      <c r="L12" s="61"/>
      <c r="M12" s="61"/>
      <c r="N12" s="61"/>
      <c r="O12" s="61"/>
      <c r="P12" s="61"/>
      <c r="Q12" s="165"/>
    </row>
    <row r="13" spans="1:17" s="59" customFormat="1" ht="13.5" customHeight="1" thickBot="1" x14ac:dyDescent="0.25">
      <c r="B13" s="166"/>
      <c r="C13" s="61"/>
      <c r="D13" s="61"/>
      <c r="E13" s="167"/>
      <c r="F13" s="168"/>
      <c r="G13" s="168"/>
      <c r="H13" s="168"/>
      <c r="I13" s="168"/>
      <c r="J13" s="168"/>
      <c r="K13" s="168"/>
      <c r="L13" s="168"/>
      <c r="M13" s="168"/>
      <c r="N13" s="169"/>
      <c r="O13" s="61"/>
      <c r="P13" s="61"/>
      <c r="Q13" s="165"/>
    </row>
    <row r="14" spans="1:17" s="59" customFormat="1" ht="13.5" customHeight="1" x14ac:dyDescent="0.2">
      <c r="A14" s="95" t="s">
        <v>37</v>
      </c>
      <c r="B14" s="166"/>
      <c r="C14" s="61"/>
      <c r="D14" s="61"/>
      <c r="E14" s="166"/>
      <c r="F14" s="170"/>
      <c r="G14" s="170"/>
      <c r="H14" s="170"/>
      <c r="I14" s="342" t="str">
        <f>CONCATENATE('Internal Control-Check Sheet'!E9," - ",'Internal Control-Check Sheet'!F9)</f>
        <v>Arm A - A5 Edgware Road (NW)</v>
      </c>
      <c r="J14" s="343"/>
      <c r="K14" s="61"/>
      <c r="L14" s="170"/>
      <c r="M14" s="170"/>
      <c r="N14" s="165"/>
      <c r="O14" s="61"/>
      <c r="P14" s="61"/>
      <c r="Q14" s="165"/>
    </row>
    <row r="15" spans="1:17" s="59" customFormat="1" ht="13.5" customHeight="1" x14ac:dyDescent="0.2">
      <c r="A15" s="95" t="str">
        <f>CONCATENATE(B8,",",F8)</f>
        <v>51.519251, -0.169023</v>
      </c>
      <c r="B15" s="166"/>
      <c r="C15" s="61"/>
      <c r="D15" s="61"/>
      <c r="E15" s="166"/>
      <c r="F15" s="170"/>
      <c r="G15" s="170"/>
      <c r="H15" s="170"/>
      <c r="I15" s="344"/>
      <c r="J15" s="345"/>
      <c r="K15" s="61"/>
      <c r="L15" s="170"/>
      <c r="M15" s="170"/>
      <c r="N15" s="165"/>
      <c r="O15" s="61"/>
      <c r="P15" s="61"/>
      <c r="Q15" s="165"/>
    </row>
    <row r="16" spans="1:17" s="59" customFormat="1" ht="13.5" customHeight="1" thickBot="1" x14ac:dyDescent="0.25">
      <c r="A16" s="36" t="s">
        <v>38</v>
      </c>
      <c r="B16" s="166"/>
      <c r="C16" s="61"/>
      <c r="D16" s="61"/>
      <c r="E16" s="166"/>
      <c r="F16" s="170"/>
      <c r="G16" s="170"/>
      <c r="H16" s="170"/>
      <c r="I16" s="346"/>
      <c r="J16" s="347"/>
      <c r="K16" s="170"/>
      <c r="L16" s="170"/>
      <c r="M16" s="170"/>
      <c r="N16" s="165"/>
      <c r="O16" s="61"/>
      <c r="P16" s="61"/>
      <c r="Q16" s="165"/>
    </row>
    <row r="17" spans="1:17" s="59" customFormat="1" ht="13.5" customHeight="1" x14ac:dyDescent="0.2">
      <c r="A17" s="95" t="str">
        <f>CONCATENATE(A14,A15,A16)</f>
        <v>http://maps.google.co.uk/maps?hl=en&amp;safe=off&amp;q=51.519251, -0.169023&amp;cr=countryUK|countryGB&amp;um=1&amp;ie=UTF-8&amp;sa=N&amp;tab=wl</v>
      </c>
      <c r="B17" s="166"/>
      <c r="C17" s="61"/>
      <c r="D17" s="61"/>
      <c r="E17" s="166"/>
      <c r="F17" s="170"/>
      <c r="G17" s="61"/>
      <c r="H17" s="61"/>
      <c r="I17" s="170"/>
      <c r="J17" s="170"/>
      <c r="K17" s="170"/>
      <c r="L17" s="170"/>
      <c r="M17" s="170"/>
      <c r="N17" s="165"/>
      <c r="O17" s="61"/>
      <c r="P17" s="61"/>
      <c r="Q17" s="165"/>
    </row>
    <row r="18" spans="1:17" s="59" customFormat="1" ht="13.5" customHeight="1" x14ac:dyDescent="0.2">
      <c r="B18" s="166"/>
      <c r="C18" s="61"/>
      <c r="D18" s="61"/>
      <c r="E18" s="166"/>
      <c r="F18" s="170"/>
      <c r="G18" s="61"/>
      <c r="H18" s="61"/>
      <c r="I18" s="170"/>
      <c r="J18" s="170"/>
      <c r="K18" s="170"/>
      <c r="L18" s="170"/>
      <c r="M18" s="170"/>
      <c r="N18" s="165"/>
      <c r="O18" s="61"/>
      <c r="P18" s="61"/>
      <c r="Q18" s="165"/>
    </row>
    <row r="19" spans="1:17" s="59" customFormat="1" ht="13.5" customHeight="1" x14ac:dyDescent="0.2">
      <c r="B19" s="166"/>
      <c r="C19" s="61"/>
      <c r="D19" s="61"/>
      <c r="E19" s="166"/>
      <c r="F19" s="170"/>
      <c r="G19" s="61"/>
      <c r="H19" s="61"/>
      <c r="I19" s="170"/>
      <c r="J19" s="170"/>
      <c r="K19" s="170"/>
      <c r="L19" s="170"/>
      <c r="M19" s="170"/>
      <c r="N19" s="171"/>
      <c r="O19" s="61"/>
      <c r="P19" s="61"/>
      <c r="Q19" s="165"/>
    </row>
    <row r="20" spans="1:17" s="59" customFormat="1" ht="13.5" customHeight="1" thickBot="1" x14ac:dyDescent="0.25">
      <c r="B20" s="166"/>
      <c r="C20" s="61"/>
      <c r="D20" s="61"/>
      <c r="E20" s="166"/>
      <c r="F20" s="170"/>
      <c r="G20" s="61"/>
      <c r="H20" s="61"/>
      <c r="I20" s="170"/>
      <c r="J20" s="170"/>
      <c r="K20" s="61"/>
      <c r="L20" s="61"/>
      <c r="M20" s="170"/>
      <c r="N20" s="171"/>
      <c r="O20" s="61"/>
      <c r="P20" s="61"/>
      <c r="Q20" s="165"/>
    </row>
    <row r="21" spans="1:17" s="59" customFormat="1" ht="13.5" customHeight="1" x14ac:dyDescent="0.2">
      <c r="B21" s="166"/>
      <c r="C21" s="61"/>
      <c r="D21" s="61"/>
      <c r="E21" s="166"/>
      <c r="F21" s="318" t="str">
        <f>CONCATENATE('Internal Control-Check Sheet'!E12," - ",'Internal Control-Check Sheet'!F12)</f>
        <v>Arm D - A4205 Praed Street (SW)</v>
      </c>
      <c r="G21" s="319"/>
      <c r="H21" s="170"/>
      <c r="I21" s="170"/>
      <c r="J21" s="170"/>
      <c r="K21" s="61"/>
      <c r="L21" s="61"/>
      <c r="M21" s="170"/>
      <c r="N21" s="165"/>
      <c r="O21" s="61"/>
      <c r="P21" s="61"/>
      <c r="Q21" s="165"/>
    </row>
    <row r="22" spans="1:17" s="59" customFormat="1" ht="13.5" customHeight="1" x14ac:dyDescent="0.2">
      <c r="B22" s="166"/>
      <c r="C22" s="61"/>
      <c r="D22" s="61"/>
      <c r="E22" s="166"/>
      <c r="F22" s="320"/>
      <c r="G22" s="321"/>
      <c r="H22" s="61"/>
      <c r="I22" s="170"/>
      <c r="J22" s="170"/>
      <c r="K22" s="61"/>
      <c r="L22" s="61"/>
      <c r="M22" s="170"/>
      <c r="N22" s="165"/>
      <c r="O22" s="61"/>
      <c r="P22" s="61"/>
      <c r="Q22" s="165"/>
    </row>
    <row r="23" spans="1:17" s="59" customFormat="1" ht="13.5" customHeight="1" thickBot="1" x14ac:dyDescent="0.25">
      <c r="B23" s="166"/>
      <c r="C23" s="61"/>
      <c r="D23" s="61"/>
      <c r="E23" s="166"/>
      <c r="F23" s="322"/>
      <c r="G23" s="323"/>
      <c r="H23" s="61"/>
      <c r="I23" s="170"/>
      <c r="J23" s="170"/>
      <c r="K23" s="61"/>
      <c r="L23" s="61"/>
      <c r="M23" s="170"/>
      <c r="N23" s="165"/>
      <c r="O23" s="61"/>
      <c r="P23" s="61"/>
      <c r="Q23" s="165"/>
    </row>
    <row r="24" spans="1:17" s="59" customFormat="1" ht="13.5" customHeight="1" x14ac:dyDescent="0.2">
      <c r="B24" s="166"/>
      <c r="C24" s="61"/>
      <c r="D24" s="61"/>
      <c r="E24" s="166"/>
      <c r="F24" s="61"/>
      <c r="G24" s="61"/>
      <c r="H24" s="61"/>
      <c r="I24" s="170"/>
      <c r="J24" s="170"/>
      <c r="K24" s="61"/>
      <c r="L24" s="61"/>
      <c r="M24" s="170"/>
      <c r="N24" s="165"/>
      <c r="O24" s="61"/>
      <c r="P24" s="61"/>
      <c r="Q24" s="165"/>
    </row>
    <row r="25" spans="1:17" s="59" customFormat="1" ht="13.5" customHeight="1" thickBot="1" x14ac:dyDescent="0.25">
      <c r="B25" s="166"/>
      <c r="C25" s="61"/>
      <c r="D25" s="61"/>
      <c r="E25" s="166"/>
      <c r="F25" s="61"/>
      <c r="G25" s="61"/>
      <c r="H25" s="170"/>
      <c r="I25" s="170"/>
      <c r="J25" s="170"/>
      <c r="K25" s="170"/>
      <c r="L25" s="170"/>
      <c r="M25" s="170"/>
      <c r="N25" s="165"/>
      <c r="O25" s="61"/>
      <c r="P25" s="61"/>
      <c r="Q25" s="165"/>
    </row>
    <row r="26" spans="1:17" s="59" customFormat="1" ht="13.5" customHeight="1" x14ac:dyDescent="0.2">
      <c r="B26" s="166"/>
      <c r="C26" s="61"/>
      <c r="D26" s="61"/>
      <c r="E26" s="166"/>
      <c r="F26" s="170"/>
      <c r="G26" s="170"/>
      <c r="H26" s="170"/>
      <c r="I26" s="170"/>
      <c r="J26" s="170"/>
      <c r="K26" s="170"/>
      <c r="L26" s="336" t="str">
        <f>CONCATENATE('Internal Control-Check Sheet'!E10," - ",'Internal Control-Check Sheet'!F10)</f>
        <v>Arm B - A501 Chapel Street (NE)</v>
      </c>
      <c r="M26" s="337"/>
      <c r="N26" s="165"/>
      <c r="O26" s="61"/>
      <c r="P26" s="61"/>
      <c r="Q26" s="165"/>
    </row>
    <row r="27" spans="1:17" s="59" customFormat="1" ht="13.5" customHeight="1" x14ac:dyDescent="0.2">
      <c r="B27" s="166"/>
      <c r="C27" s="61"/>
      <c r="D27" s="61"/>
      <c r="E27" s="166"/>
      <c r="F27" s="170"/>
      <c r="G27" s="170"/>
      <c r="H27" s="170"/>
      <c r="I27" s="170"/>
      <c r="J27" s="170"/>
      <c r="K27" s="170"/>
      <c r="L27" s="338"/>
      <c r="M27" s="339"/>
      <c r="N27" s="165"/>
      <c r="O27" s="61"/>
      <c r="P27" s="61"/>
      <c r="Q27" s="165"/>
    </row>
    <row r="28" spans="1:17" s="59" customFormat="1" ht="13.5" customHeight="1" thickBot="1" x14ac:dyDescent="0.25">
      <c r="B28" s="166"/>
      <c r="C28" s="61"/>
      <c r="D28" s="61"/>
      <c r="E28" s="166"/>
      <c r="F28" s="170"/>
      <c r="G28" s="170"/>
      <c r="H28" s="170"/>
      <c r="I28" s="170"/>
      <c r="J28" s="170"/>
      <c r="K28" s="170"/>
      <c r="L28" s="340"/>
      <c r="M28" s="341"/>
      <c r="N28" s="171"/>
      <c r="O28" s="61"/>
      <c r="P28" s="61"/>
      <c r="Q28" s="165"/>
    </row>
    <row r="29" spans="1:17" s="59" customFormat="1" ht="13.5" customHeight="1" x14ac:dyDescent="0.2">
      <c r="B29" s="166"/>
      <c r="C29" s="61"/>
      <c r="D29" s="61"/>
      <c r="E29" s="166"/>
      <c r="F29" s="170"/>
      <c r="G29" s="170"/>
      <c r="H29" s="170"/>
      <c r="I29" s="170"/>
      <c r="J29" s="170"/>
      <c r="K29" s="170"/>
      <c r="L29" s="61"/>
      <c r="M29" s="61"/>
      <c r="N29" s="171"/>
      <c r="O29" s="61"/>
      <c r="P29" s="61"/>
      <c r="Q29" s="165"/>
    </row>
    <row r="30" spans="1:17" s="59" customFormat="1" ht="13.5" customHeight="1" x14ac:dyDescent="0.2">
      <c r="B30" s="166"/>
      <c r="C30" s="61"/>
      <c r="D30" s="61"/>
      <c r="E30" s="166"/>
      <c r="F30" s="170"/>
      <c r="G30" s="170"/>
      <c r="H30" s="170"/>
      <c r="I30" s="170"/>
      <c r="J30" s="170"/>
      <c r="K30" s="170"/>
      <c r="L30" s="170"/>
      <c r="M30" s="170"/>
      <c r="N30" s="171"/>
      <c r="O30" s="61"/>
      <c r="P30" s="61"/>
      <c r="Q30" s="165"/>
    </row>
    <row r="31" spans="1:17" s="59" customFormat="1" ht="13.5" customHeight="1" x14ac:dyDescent="0.2">
      <c r="B31" s="166"/>
      <c r="C31" s="61"/>
      <c r="D31" s="61"/>
      <c r="E31" s="166"/>
      <c r="F31" s="170"/>
      <c r="G31" s="170"/>
      <c r="H31" s="61"/>
      <c r="I31" s="61"/>
      <c r="J31" s="170"/>
      <c r="K31" s="170"/>
      <c r="L31" s="170"/>
      <c r="M31" s="170"/>
      <c r="N31" s="171"/>
      <c r="O31" s="61"/>
      <c r="P31" s="61"/>
      <c r="Q31" s="165"/>
    </row>
    <row r="32" spans="1:17" s="59" customFormat="1" ht="13.5" customHeight="1" thickBot="1" x14ac:dyDescent="0.25">
      <c r="B32" s="166"/>
      <c r="C32" s="61"/>
      <c r="D32" s="61"/>
      <c r="E32" s="166"/>
      <c r="F32" s="170"/>
      <c r="G32" s="170"/>
      <c r="H32" s="61"/>
      <c r="I32" s="61"/>
      <c r="J32" s="170"/>
      <c r="K32" s="170"/>
      <c r="L32" s="170"/>
      <c r="M32" s="170"/>
      <c r="N32" s="171"/>
      <c r="O32" s="61"/>
      <c r="P32" s="61"/>
      <c r="Q32" s="165"/>
    </row>
    <row r="33" spans="2:17" s="59" customFormat="1" ht="13.5" customHeight="1" x14ac:dyDescent="0.2">
      <c r="B33" s="166"/>
      <c r="C33" s="61"/>
      <c r="D33" s="61"/>
      <c r="E33" s="166"/>
      <c r="F33" s="160"/>
      <c r="G33" s="160"/>
      <c r="H33" s="160"/>
      <c r="I33" s="303" t="str">
        <f>CONCATENATE('Internal Control-Check Sheet'!E11," - ",'Internal Control-Check Sheet'!F11)</f>
        <v>Arm C - A5 Edgware Road (SE)</v>
      </c>
      <c r="J33" s="304"/>
      <c r="K33" s="160"/>
      <c r="L33" s="61"/>
      <c r="M33" s="61"/>
      <c r="N33" s="171"/>
      <c r="O33" s="61"/>
      <c r="P33" s="61"/>
      <c r="Q33" s="165"/>
    </row>
    <row r="34" spans="2:17" s="59" customFormat="1" ht="13.5" customHeight="1" x14ac:dyDescent="0.2">
      <c r="B34" s="166"/>
      <c r="C34" s="61"/>
      <c r="D34" s="61"/>
      <c r="E34" s="166"/>
      <c r="F34" s="160"/>
      <c r="G34" s="160"/>
      <c r="H34" s="160"/>
      <c r="I34" s="305"/>
      <c r="J34" s="306"/>
      <c r="K34" s="160"/>
      <c r="L34" s="61"/>
      <c r="M34" s="61"/>
      <c r="N34" s="171"/>
      <c r="O34" s="61"/>
      <c r="P34" s="61"/>
      <c r="Q34" s="165"/>
    </row>
    <row r="35" spans="2:17" s="59" customFormat="1" ht="13.5" customHeight="1" thickBot="1" x14ac:dyDescent="0.25">
      <c r="B35" s="166"/>
      <c r="C35" s="61"/>
      <c r="D35" s="61"/>
      <c r="E35" s="157"/>
      <c r="F35" s="160"/>
      <c r="G35" s="160"/>
      <c r="H35" s="160"/>
      <c r="I35" s="307"/>
      <c r="J35" s="308"/>
      <c r="K35" s="160"/>
      <c r="L35" s="160"/>
      <c r="M35" s="160"/>
      <c r="N35" s="171"/>
      <c r="O35" s="61"/>
      <c r="P35" s="61"/>
      <c r="Q35" s="165"/>
    </row>
    <row r="36" spans="2:17" s="59" customFormat="1" ht="13.5" customHeight="1" thickBot="1" x14ac:dyDescent="0.25">
      <c r="B36" s="166"/>
      <c r="C36" s="61"/>
      <c r="D36" s="61"/>
      <c r="E36" s="172"/>
      <c r="F36" s="173"/>
      <c r="G36" s="173"/>
      <c r="H36" s="173"/>
      <c r="I36" s="173"/>
      <c r="J36" s="173"/>
      <c r="K36" s="173"/>
      <c r="L36" s="173"/>
      <c r="M36" s="173"/>
      <c r="N36" s="174"/>
      <c r="O36" s="61"/>
      <c r="P36" s="61"/>
      <c r="Q36" s="165"/>
    </row>
    <row r="37" spans="2:17" s="59" customFormat="1" ht="13.5" customHeight="1" thickBot="1" x14ac:dyDescent="0.25">
      <c r="B37" s="175"/>
      <c r="C37" s="176"/>
      <c r="D37" s="176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6"/>
      <c r="P37" s="176"/>
      <c r="Q37" s="177"/>
    </row>
    <row r="38" spans="2:17" s="59" customFormat="1" ht="13.5" customHeight="1" thickBot="1" x14ac:dyDescent="0.25">
      <c r="B38" s="309" t="s">
        <v>42</v>
      </c>
      <c r="C38" s="310"/>
      <c r="D38" s="310"/>
      <c r="E38" s="310"/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1"/>
    </row>
    <row r="39" spans="2:17" s="59" customFormat="1" ht="13.5" customHeight="1" x14ac:dyDescent="0.2">
      <c r="B39" s="178"/>
      <c r="C39" s="179"/>
      <c r="D39" s="179"/>
      <c r="E39" s="179"/>
      <c r="F39" s="179"/>
      <c r="G39" s="179"/>
      <c r="H39" s="179"/>
      <c r="I39" s="169"/>
      <c r="J39" s="178"/>
      <c r="K39" s="179"/>
      <c r="L39" s="179"/>
      <c r="M39" s="179"/>
      <c r="N39" s="179"/>
      <c r="O39" s="179"/>
      <c r="P39" s="179"/>
      <c r="Q39" s="169"/>
    </row>
    <row r="40" spans="2:17" s="59" customFormat="1" ht="13.5" customHeight="1" x14ac:dyDescent="0.2">
      <c r="B40" s="157"/>
      <c r="C40" s="160"/>
      <c r="D40" s="160"/>
      <c r="E40" s="160"/>
      <c r="F40" s="160"/>
      <c r="G40" s="160"/>
      <c r="H40" s="160"/>
      <c r="I40" s="165"/>
      <c r="J40" s="157"/>
      <c r="K40" s="160"/>
      <c r="L40" s="160"/>
      <c r="M40" s="160"/>
      <c r="N40" s="160"/>
      <c r="O40" s="160"/>
      <c r="P40" s="160"/>
      <c r="Q40" s="165"/>
    </row>
    <row r="41" spans="2:17" s="59" customFormat="1" ht="13.5" customHeight="1" x14ac:dyDescent="0.2">
      <c r="B41" s="166"/>
      <c r="C41" s="61"/>
      <c r="D41" s="61"/>
      <c r="E41" s="61"/>
      <c r="F41" s="61"/>
      <c r="G41" s="61"/>
      <c r="H41" s="61"/>
      <c r="I41" s="165"/>
      <c r="J41" s="166"/>
      <c r="K41" s="61"/>
      <c r="L41" s="61"/>
      <c r="M41" s="61"/>
      <c r="N41" s="61"/>
      <c r="O41" s="61"/>
      <c r="P41" s="61"/>
      <c r="Q41" s="165"/>
    </row>
    <row r="42" spans="2:17" s="59" customFormat="1" ht="13.5" customHeight="1" x14ac:dyDescent="0.2">
      <c r="B42" s="180"/>
      <c r="C42" s="61"/>
      <c r="D42" s="61"/>
      <c r="E42" s="61"/>
      <c r="F42" s="61"/>
      <c r="G42" s="61"/>
      <c r="H42" s="104"/>
      <c r="I42" s="165"/>
      <c r="J42" s="180"/>
      <c r="K42" s="61"/>
      <c r="L42" s="61"/>
      <c r="M42" s="61"/>
      <c r="N42" s="61"/>
      <c r="O42" s="61"/>
      <c r="P42" s="104"/>
      <c r="Q42" s="165"/>
    </row>
    <row r="43" spans="2:17" s="59" customFormat="1" ht="13.5" customHeight="1" x14ac:dyDescent="0.2">
      <c r="B43" s="166"/>
      <c r="C43" s="158"/>
      <c r="D43" s="158"/>
      <c r="E43" s="61"/>
      <c r="F43" s="61"/>
      <c r="G43" s="61"/>
      <c r="H43" s="181"/>
      <c r="I43" s="165"/>
      <c r="J43" s="166"/>
      <c r="K43" s="158"/>
      <c r="L43" s="158"/>
      <c r="M43" s="61"/>
      <c r="N43" s="61"/>
      <c r="O43" s="61"/>
      <c r="P43" s="181"/>
      <c r="Q43" s="165"/>
    </row>
    <row r="44" spans="2:17" s="59" customFormat="1" ht="13.5" customHeight="1" x14ac:dyDescent="0.2">
      <c r="B44" s="166"/>
      <c r="C44" s="61"/>
      <c r="D44" s="61"/>
      <c r="E44" s="61"/>
      <c r="F44" s="61"/>
      <c r="G44" s="61"/>
      <c r="H44" s="61"/>
      <c r="I44" s="165"/>
      <c r="J44" s="166"/>
      <c r="K44" s="61"/>
      <c r="L44" s="61"/>
      <c r="M44" s="61"/>
      <c r="N44" s="61"/>
      <c r="O44" s="61"/>
      <c r="P44" s="61"/>
      <c r="Q44" s="165"/>
    </row>
    <row r="45" spans="2:17" s="59" customFormat="1" ht="13.5" customHeight="1" x14ac:dyDescent="0.2">
      <c r="B45" s="166"/>
      <c r="C45" s="61"/>
      <c r="D45" s="61"/>
      <c r="E45" s="61"/>
      <c r="F45" s="61"/>
      <c r="G45" s="61"/>
      <c r="H45" s="61"/>
      <c r="I45" s="165"/>
      <c r="J45" s="166"/>
      <c r="K45" s="61"/>
      <c r="L45" s="61"/>
      <c r="M45" s="61"/>
      <c r="N45" s="61"/>
      <c r="O45" s="61"/>
      <c r="P45" s="61"/>
      <c r="Q45" s="165"/>
    </row>
    <row r="46" spans="2:17" s="59" customFormat="1" ht="13.5" customHeight="1" x14ac:dyDescent="0.2">
      <c r="B46" s="166"/>
      <c r="C46" s="61"/>
      <c r="D46" s="61"/>
      <c r="E46" s="61"/>
      <c r="F46" s="61"/>
      <c r="G46" s="61"/>
      <c r="H46" s="61"/>
      <c r="I46" s="165"/>
      <c r="J46" s="166"/>
      <c r="K46" s="61"/>
      <c r="L46" s="61"/>
      <c r="M46" s="61"/>
      <c r="N46" s="61"/>
      <c r="O46" s="61"/>
      <c r="P46" s="61"/>
      <c r="Q46" s="165"/>
    </row>
    <row r="47" spans="2:17" s="59" customFormat="1" ht="13.5" customHeight="1" x14ac:dyDescent="0.2">
      <c r="B47" s="166"/>
      <c r="C47" s="61"/>
      <c r="D47" s="61"/>
      <c r="E47" s="61"/>
      <c r="F47" s="61"/>
      <c r="G47" s="61"/>
      <c r="H47" s="61"/>
      <c r="I47" s="165"/>
      <c r="J47" s="166"/>
      <c r="K47" s="61"/>
      <c r="L47" s="61"/>
      <c r="M47" s="61"/>
      <c r="N47" s="61"/>
      <c r="O47" s="61"/>
      <c r="P47" s="61"/>
      <c r="Q47" s="165"/>
    </row>
    <row r="48" spans="2:17" s="59" customFormat="1" ht="13.5" customHeight="1" x14ac:dyDescent="0.2">
      <c r="B48" s="166"/>
      <c r="C48" s="61"/>
      <c r="D48" s="61"/>
      <c r="E48" s="61"/>
      <c r="F48" s="61"/>
      <c r="G48" s="61"/>
      <c r="H48" s="61"/>
      <c r="I48" s="165"/>
      <c r="J48" s="166"/>
      <c r="K48" s="61"/>
      <c r="L48" s="61"/>
      <c r="M48" s="61"/>
      <c r="N48" s="61"/>
      <c r="O48" s="61"/>
      <c r="P48" s="61"/>
      <c r="Q48" s="165"/>
    </row>
    <row r="49" spans="1:17" s="59" customFormat="1" ht="13.5" customHeight="1" x14ac:dyDescent="0.2">
      <c r="B49" s="166"/>
      <c r="C49" s="61"/>
      <c r="D49" s="61"/>
      <c r="E49" s="61"/>
      <c r="F49" s="61"/>
      <c r="G49" s="61"/>
      <c r="H49" s="61"/>
      <c r="I49" s="165"/>
      <c r="J49" s="166"/>
      <c r="K49" s="61"/>
      <c r="L49" s="61"/>
      <c r="M49" s="61"/>
      <c r="N49" s="61"/>
      <c r="O49" s="61"/>
      <c r="P49" s="61"/>
      <c r="Q49" s="165"/>
    </row>
    <row r="50" spans="1:17" s="59" customFormat="1" ht="13.5" customHeight="1" x14ac:dyDescent="0.2">
      <c r="B50" s="166"/>
      <c r="C50" s="61"/>
      <c r="D50" s="61"/>
      <c r="E50" s="61"/>
      <c r="F50" s="61"/>
      <c r="G50" s="61"/>
      <c r="H50" s="61"/>
      <c r="I50" s="165"/>
      <c r="J50" s="166"/>
      <c r="K50" s="61"/>
      <c r="L50" s="61"/>
      <c r="M50" s="61"/>
      <c r="N50" s="61"/>
      <c r="O50" s="61"/>
      <c r="P50" s="61"/>
      <c r="Q50" s="165"/>
    </row>
    <row r="51" spans="1:17" s="59" customFormat="1" ht="13.5" customHeight="1" x14ac:dyDescent="0.2">
      <c r="B51" s="166"/>
      <c r="C51" s="61"/>
      <c r="D51" s="61"/>
      <c r="E51" s="61"/>
      <c r="F51" s="61"/>
      <c r="G51" s="61"/>
      <c r="H51" s="61"/>
      <c r="I51" s="165"/>
      <c r="J51" s="166"/>
      <c r="K51" s="61"/>
      <c r="L51" s="61"/>
      <c r="M51" s="61"/>
      <c r="N51" s="61"/>
      <c r="O51" s="61"/>
      <c r="P51" s="61"/>
      <c r="Q51" s="165"/>
    </row>
    <row r="52" spans="1:17" s="59" customFormat="1" ht="13.5" customHeight="1" x14ac:dyDescent="0.2">
      <c r="B52" s="166"/>
      <c r="C52" s="61"/>
      <c r="D52" s="61"/>
      <c r="E52" s="61"/>
      <c r="F52" s="61"/>
      <c r="G52" s="61"/>
      <c r="H52" s="61"/>
      <c r="I52" s="165"/>
      <c r="J52" s="166"/>
      <c r="K52" s="61"/>
      <c r="L52" s="61"/>
      <c r="M52" s="61"/>
      <c r="N52" s="61"/>
      <c r="O52" s="61"/>
      <c r="P52" s="61"/>
      <c r="Q52" s="165"/>
    </row>
    <row r="53" spans="1:17" s="59" customFormat="1" ht="13.5" customHeight="1" x14ac:dyDescent="0.2">
      <c r="B53" s="166"/>
      <c r="C53" s="61"/>
      <c r="D53" s="61"/>
      <c r="E53" s="61"/>
      <c r="F53" s="61"/>
      <c r="G53" s="61"/>
      <c r="H53" s="61"/>
      <c r="I53" s="165"/>
      <c r="J53" s="166"/>
      <c r="K53" s="61"/>
      <c r="L53" s="61"/>
      <c r="M53" s="61"/>
      <c r="N53" s="61"/>
      <c r="O53" s="61"/>
      <c r="P53" s="61"/>
      <c r="Q53" s="165"/>
    </row>
    <row r="54" spans="1:17" s="59" customFormat="1" ht="13.5" customHeight="1" x14ac:dyDescent="0.2">
      <c r="B54" s="166"/>
      <c r="C54" s="61"/>
      <c r="D54" s="61"/>
      <c r="E54" s="61"/>
      <c r="F54" s="61"/>
      <c r="G54" s="61"/>
      <c r="H54" s="61"/>
      <c r="I54" s="165"/>
      <c r="J54" s="166"/>
      <c r="K54" s="61"/>
      <c r="L54" s="61"/>
      <c r="M54" s="61"/>
      <c r="N54" s="61"/>
      <c r="O54" s="61"/>
      <c r="P54" s="61"/>
      <c r="Q54" s="165"/>
    </row>
    <row r="55" spans="1:17" s="59" customFormat="1" ht="13.5" customHeight="1" x14ac:dyDescent="0.2">
      <c r="B55" s="166"/>
      <c r="C55" s="61"/>
      <c r="D55" s="61"/>
      <c r="E55" s="61"/>
      <c r="F55" s="61"/>
      <c r="G55" s="61"/>
      <c r="H55" s="61"/>
      <c r="I55" s="165"/>
      <c r="J55" s="166"/>
      <c r="K55" s="61"/>
      <c r="L55" s="61"/>
      <c r="M55" s="61"/>
      <c r="N55" s="61"/>
      <c r="O55" s="61"/>
      <c r="P55" s="61"/>
      <c r="Q55" s="165"/>
    </row>
    <row r="56" spans="1:17" s="59" customFormat="1" ht="13.5" customHeight="1" x14ac:dyDescent="0.2">
      <c r="B56" s="166"/>
      <c r="C56" s="61"/>
      <c r="D56" s="61"/>
      <c r="E56" s="61"/>
      <c r="F56" s="61"/>
      <c r="G56" s="61"/>
      <c r="H56" s="61"/>
      <c r="I56" s="165"/>
      <c r="J56" s="166"/>
      <c r="K56" s="61"/>
      <c r="L56" s="61"/>
      <c r="M56" s="61"/>
      <c r="N56" s="61"/>
      <c r="O56" s="61"/>
      <c r="P56" s="61"/>
      <c r="Q56" s="165"/>
    </row>
    <row r="57" spans="1:17" ht="13.5" customHeight="1" x14ac:dyDescent="0.2">
      <c r="A57" s="59"/>
      <c r="B57" s="166"/>
      <c r="C57" s="61"/>
      <c r="D57" s="61"/>
      <c r="E57" s="61"/>
      <c r="F57" s="61"/>
      <c r="G57" s="61"/>
      <c r="H57" s="61"/>
      <c r="I57" s="162"/>
      <c r="J57" s="166"/>
      <c r="K57" s="61"/>
      <c r="L57" s="61"/>
      <c r="M57" s="61"/>
      <c r="N57" s="61"/>
      <c r="O57" s="61"/>
      <c r="P57" s="61"/>
      <c r="Q57" s="162"/>
    </row>
    <row r="58" spans="1:17" ht="13.5" customHeight="1" thickBot="1" x14ac:dyDescent="0.25">
      <c r="A58" s="59"/>
      <c r="B58" s="175"/>
      <c r="C58" s="176"/>
      <c r="D58" s="176"/>
      <c r="E58" s="176"/>
      <c r="F58" s="176"/>
      <c r="G58" s="176"/>
      <c r="H58" s="176"/>
      <c r="I58" s="182"/>
      <c r="J58" s="175"/>
      <c r="K58" s="176"/>
      <c r="L58" s="176"/>
      <c r="M58" s="176"/>
      <c r="N58" s="176"/>
      <c r="O58" s="176"/>
      <c r="P58" s="176"/>
      <c r="Q58" s="182"/>
    </row>
    <row r="59" spans="1:17" ht="13.5" customHeight="1" thickBot="1" x14ac:dyDescent="0.25">
      <c r="A59" s="59"/>
      <c r="B59" s="309" t="s">
        <v>43</v>
      </c>
      <c r="C59" s="310"/>
      <c r="D59" s="310"/>
      <c r="E59" s="310"/>
      <c r="F59" s="310"/>
      <c r="G59" s="310"/>
      <c r="H59" s="310"/>
      <c r="I59" s="310"/>
      <c r="J59" s="310"/>
      <c r="K59" s="310"/>
      <c r="L59" s="310"/>
      <c r="M59" s="310"/>
      <c r="N59" s="310"/>
      <c r="O59" s="310"/>
      <c r="P59" s="310"/>
      <c r="Q59" s="311"/>
    </row>
    <row r="60" spans="1:17" ht="13.5" customHeight="1" x14ac:dyDescent="0.2">
      <c r="A60" s="59"/>
      <c r="B60" s="166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159"/>
      <c r="Q60" s="162"/>
    </row>
    <row r="61" spans="1:17" ht="13.5" customHeight="1" x14ac:dyDescent="0.2">
      <c r="A61" s="59"/>
      <c r="B61" s="166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159"/>
      <c r="Q61" s="162"/>
    </row>
    <row r="62" spans="1:17" ht="13.5" customHeight="1" x14ac:dyDescent="0.2">
      <c r="A62" s="59"/>
      <c r="B62" s="166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159"/>
      <c r="Q62" s="162"/>
    </row>
    <row r="63" spans="1:17" ht="13.5" customHeight="1" x14ac:dyDescent="0.2">
      <c r="A63" s="59"/>
      <c r="B63" s="183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61"/>
      <c r="O63" s="61"/>
      <c r="P63" s="159"/>
      <c r="Q63" s="162"/>
    </row>
    <row r="64" spans="1:17" ht="13.5" customHeight="1" x14ac:dyDescent="0.2">
      <c r="A64" s="59"/>
      <c r="B64" s="183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61"/>
      <c r="O64" s="61"/>
      <c r="P64" s="159"/>
      <c r="Q64" s="162"/>
    </row>
    <row r="65" spans="1:17" ht="13.5" customHeight="1" x14ac:dyDescent="0.2">
      <c r="A65" s="59"/>
      <c r="B65" s="183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61"/>
      <c r="O65" s="61"/>
      <c r="P65" s="159"/>
      <c r="Q65" s="162"/>
    </row>
    <row r="66" spans="1:17" ht="13.5" customHeight="1" x14ac:dyDescent="0.2">
      <c r="A66" s="59"/>
      <c r="B66" s="183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61"/>
      <c r="O66" s="61"/>
      <c r="P66" s="159"/>
      <c r="Q66" s="162"/>
    </row>
    <row r="67" spans="1:17" ht="13.5" customHeight="1" x14ac:dyDescent="0.2">
      <c r="A67" s="59"/>
      <c r="B67" s="183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61"/>
      <c r="O67" s="61"/>
      <c r="P67" s="159"/>
      <c r="Q67" s="162"/>
    </row>
    <row r="68" spans="1:17" ht="13.5" customHeight="1" x14ac:dyDescent="0.2">
      <c r="A68" s="59"/>
      <c r="B68" s="183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61"/>
      <c r="O68" s="61"/>
      <c r="P68" s="159"/>
      <c r="Q68" s="162"/>
    </row>
    <row r="69" spans="1:17" ht="13.5" customHeight="1" x14ac:dyDescent="0.2">
      <c r="A69" s="59"/>
      <c r="B69" s="183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61"/>
      <c r="O69" s="61"/>
      <c r="P69" s="159"/>
      <c r="Q69" s="162"/>
    </row>
    <row r="70" spans="1:17" ht="13.5" customHeight="1" x14ac:dyDescent="0.2">
      <c r="A70" s="59"/>
      <c r="B70" s="183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61"/>
      <c r="O70" s="61"/>
      <c r="P70" s="159"/>
      <c r="Q70" s="162"/>
    </row>
    <row r="71" spans="1:17" ht="13.5" customHeight="1" x14ac:dyDescent="0.2">
      <c r="A71" s="59"/>
      <c r="B71" s="183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61"/>
      <c r="O71" s="61"/>
      <c r="P71" s="159"/>
      <c r="Q71" s="162"/>
    </row>
    <row r="72" spans="1:17" ht="13.5" customHeight="1" x14ac:dyDescent="0.2">
      <c r="A72" s="59"/>
      <c r="B72" s="183"/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61"/>
      <c r="O72" s="61"/>
      <c r="P72" s="159"/>
      <c r="Q72" s="162"/>
    </row>
    <row r="73" spans="1:17" ht="13.5" customHeight="1" x14ac:dyDescent="0.2">
      <c r="A73" s="59"/>
      <c r="B73" s="183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61"/>
      <c r="O73" s="61"/>
      <c r="P73" s="159"/>
      <c r="Q73" s="162"/>
    </row>
    <row r="74" spans="1:17" ht="13.5" customHeight="1" x14ac:dyDescent="0.2">
      <c r="A74" s="59"/>
      <c r="B74" s="166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159"/>
      <c r="Q74" s="162"/>
    </row>
    <row r="75" spans="1:17" ht="13.5" customHeight="1" x14ac:dyDescent="0.2">
      <c r="A75" s="59"/>
      <c r="B75" s="166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159"/>
      <c r="Q75" s="162"/>
    </row>
    <row r="76" spans="1:17" ht="13.5" customHeight="1" x14ac:dyDescent="0.2">
      <c r="A76" s="59"/>
      <c r="B76" s="166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159"/>
      <c r="Q76" s="162"/>
    </row>
    <row r="77" spans="1:17" ht="13.5" customHeight="1" x14ac:dyDescent="0.2">
      <c r="A77" s="59"/>
      <c r="B77" s="166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159"/>
      <c r="Q77" s="162"/>
    </row>
    <row r="78" spans="1:17" ht="13.5" customHeight="1" x14ac:dyDescent="0.2">
      <c r="A78" s="59"/>
      <c r="B78" s="166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159"/>
      <c r="Q78" s="162"/>
    </row>
    <row r="79" spans="1:17" ht="13.5" customHeight="1" x14ac:dyDescent="0.2">
      <c r="A79" s="59"/>
      <c r="B79" s="166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159"/>
      <c r="Q79" s="162"/>
    </row>
    <row r="80" spans="1:17" ht="13.5" customHeight="1" x14ac:dyDescent="0.2">
      <c r="A80" s="59"/>
      <c r="B80" s="166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159"/>
      <c r="Q80" s="162"/>
    </row>
    <row r="81" spans="1:17" ht="13.5" customHeight="1" x14ac:dyDescent="0.2">
      <c r="A81" s="59"/>
      <c r="B81" s="166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159"/>
      <c r="Q81" s="162"/>
    </row>
    <row r="82" spans="1:17" ht="13.5" customHeight="1" x14ac:dyDescent="0.2">
      <c r="A82" s="59"/>
      <c r="B82" s="166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159"/>
      <c r="Q82" s="162"/>
    </row>
    <row r="83" spans="1:17" ht="13.5" customHeight="1" thickBot="1" x14ac:dyDescent="0.25">
      <c r="A83" s="59"/>
      <c r="B83" s="166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159"/>
      <c r="Q83" s="162"/>
    </row>
    <row r="84" spans="1:17" ht="13.5" thickBot="1" x14ac:dyDescent="0.25">
      <c r="B84" s="184" t="s">
        <v>44</v>
      </c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6"/>
      <c r="O84" s="186"/>
      <c r="P84" s="186"/>
      <c r="Q84" s="187"/>
    </row>
    <row r="85" spans="1:17" x14ac:dyDescent="0.2">
      <c r="B85" s="324"/>
      <c r="C85" s="325"/>
      <c r="D85" s="325"/>
      <c r="E85" s="325"/>
      <c r="F85" s="325"/>
      <c r="G85" s="325"/>
      <c r="H85" s="325"/>
      <c r="I85" s="325"/>
      <c r="J85" s="325"/>
      <c r="K85" s="325"/>
      <c r="L85" s="325"/>
      <c r="M85" s="325"/>
      <c r="N85" s="325"/>
      <c r="O85" s="325"/>
      <c r="P85" s="325"/>
      <c r="Q85" s="326"/>
    </row>
    <row r="86" spans="1:17" x14ac:dyDescent="0.2">
      <c r="B86" s="324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25"/>
      <c r="P86" s="325"/>
      <c r="Q86" s="326"/>
    </row>
    <row r="87" spans="1:17" x14ac:dyDescent="0.2">
      <c r="B87" s="324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25"/>
      <c r="P87" s="325"/>
      <c r="Q87" s="326"/>
    </row>
    <row r="88" spans="1:17" x14ac:dyDescent="0.2">
      <c r="B88" s="324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6"/>
    </row>
    <row r="89" spans="1:17" ht="13.5" thickBot="1" x14ac:dyDescent="0.25">
      <c r="B89" s="327"/>
      <c r="C89" s="328"/>
      <c r="D89" s="328"/>
      <c r="E89" s="328"/>
      <c r="F89" s="328"/>
      <c r="G89" s="328"/>
      <c r="H89" s="328"/>
      <c r="I89" s="328"/>
      <c r="J89" s="328"/>
      <c r="K89" s="328"/>
      <c r="L89" s="328"/>
      <c r="M89" s="328"/>
      <c r="N89" s="328"/>
      <c r="O89" s="328"/>
      <c r="P89" s="328"/>
      <c r="Q89" s="329"/>
    </row>
  </sheetData>
  <customSheetViews>
    <customSheetView guid="{DA2A421B-385D-45AE-B9D7-5ADFC25D5F8F}" scale="80" showPageBreaks="1" fitToPage="1" printArea="1" hiddenColumns="1" view="pageBreakPreview" topLeftCell="B1">
      <selection activeCell="B1" sqref="B1"/>
      <pageMargins left="0.70866141732283472" right="0.70866141732283472" top="0.74803149606299213" bottom="0.74803149606299213" header="0.31496062992125984" footer="0.31496062992125984"/>
      <pageSetup paperSize="9" scale="61" orientation="portrait" r:id="rId1"/>
      <headerFooter>
        <oddFooter>&amp;L&amp;"Tahoma,Bold"www.intelligent-data-collection.com</oddFooter>
      </headerFooter>
    </customSheetView>
    <customSheetView guid="{EB06700F-490A-44FF-B1D0-D1723252C4AD}" scale="80" showPageBreaks="1" fitToPage="1" printArea="1" hiddenColumns="1" view="pageBreakPreview" topLeftCell="B1">
      <selection activeCell="B1" sqref="B1"/>
      <pageMargins left="0.70866141732283472" right="0.70866141732283472" top="0.74803149606299213" bottom="0.74803149606299213" header="0.31496062992125984" footer="0.31496062992125984"/>
      <pageSetup paperSize="9" scale="62" orientation="portrait" r:id="rId2"/>
      <headerFooter>
        <oddFooter>&amp;L&amp;"Tahoma,Bold"www.intelligent-data-collection.com</oddFooter>
      </headerFooter>
    </customSheetView>
    <customSheetView guid="{2B64510E-128B-4246-BC64-B18C09B0EB0B}" scale="80" showPageBreaks="1" fitToPage="1" printArea="1" hiddenColumns="1" view="pageBreakPreview" topLeftCell="B1">
      <selection activeCell="B1" sqref="B1"/>
      <pageMargins left="0.70866141732283472" right="0.70866141732283472" top="0.74803149606299213" bottom="0.74803149606299213" header="0.31496062992125984" footer="0.31496062992125984"/>
      <pageSetup paperSize="9" scale="62" orientation="portrait" r:id="rId3"/>
      <headerFooter>
        <oddFooter>&amp;L&amp;"Tahoma,Bold"www.intelligent-data-collection.com</oddFooter>
      </headerFooter>
    </customSheetView>
    <customSheetView guid="{17FE1D91-3681-4E3F-B8DB-79371402DAF6}" scale="80" showPageBreaks="1" fitToPage="1" printArea="1" hiddenColumns="1" view="pageBreakPreview" topLeftCell="B1">
      <selection activeCell="B1" sqref="B1"/>
      <pageMargins left="0.70866141732283472" right="0.70866141732283472" top="0.74803149606299213" bottom="0.74803149606299213" header="0.31496062992125984" footer="0.31496062992125984"/>
      <pageSetup paperSize="9" scale="62" orientation="portrait" r:id="rId4"/>
      <headerFooter>
        <oddFooter>&amp;L&amp;"Tahoma,Bold"www.intelligent-data-collection.com</oddFooter>
      </headerFooter>
    </customSheetView>
    <customSheetView guid="{48D5C5E0-0E1E-456A-ACA6-3A47AC60C4AF}" scale="80" showPageBreaks="1" fitToPage="1" printArea="1" hiddenColumns="1" view="pageBreakPreview" topLeftCell="B1">
      <selection activeCell="B1" sqref="B1"/>
      <pageMargins left="0.70866141732283472" right="0.70866141732283472" top="0.74803149606299213" bottom="0.74803149606299213" header="0.31496062992125984" footer="0.31496062992125984"/>
      <pageSetup paperSize="9" scale="61" orientation="portrait" r:id="rId5"/>
      <headerFooter>
        <oddFooter>&amp;L&amp;"Tahoma,Bold"www.intelligent-data-collection.com</oddFooter>
      </headerFooter>
    </customSheetView>
  </customSheetViews>
  <mergeCells count="24">
    <mergeCell ref="B85:Q89"/>
    <mergeCell ref="B7:E7"/>
    <mergeCell ref="J8:M8"/>
    <mergeCell ref="J7:M7"/>
    <mergeCell ref="F8:I8"/>
    <mergeCell ref="F7:I7"/>
    <mergeCell ref="B8:E8"/>
    <mergeCell ref="N7:Q7"/>
    <mergeCell ref="N8:Q8"/>
    <mergeCell ref="B11:Q11"/>
    <mergeCell ref="N9:Q9"/>
    <mergeCell ref="B10:E10"/>
    <mergeCell ref="F10:I10"/>
    <mergeCell ref="J10:M10"/>
    <mergeCell ref="L26:M28"/>
    <mergeCell ref="I14:J16"/>
    <mergeCell ref="I33:J35"/>
    <mergeCell ref="B38:Q38"/>
    <mergeCell ref="B59:Q59"/>
    <mergeCell ref="B9:E9"/>
    <mergeCell ref="F9:I9"/>
    <mergeCell ref="J9:M9"/>
    <mergeCell ref="N10:Q10"/>
    <mergeCell ref="F21:G23"/>
  </mergeCells>
  <hyperlinks>
    <hyperlink ref="A16" r:id="rId6" display="http://maps.google.co.uk/maps?hl=en&amp;safe=off&amp;q=(&quot;E30&quot;,&quot;E31&quot;&amp;cr=countryUK|countryGB&amp;um=1&amp;ie=UTF-8&amp;sa=N&amp;tab=wl" xr:uid="{00000000-0004-0000-0400-000000000000}"/>
  </hyperlinks>
  <pageMargins left="0.70866141732283472" right="0.70866141732283472" top="0.74803149606299213" bottom="0.74803149606299213" header="0.31496062992125984" footer="0.31496062992125984"/>
  <pageSetup paperSize="9" scale="61" orientation="portrait" r:id="rId7"/>
  <headerFooter>
    <oddFooter>&amp;L&amp;"Tahoma,Bold"www.intelligent-data-collection.com</oddFooter>
  </headerFooter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762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16" customWidth="1"/>
    <col min="2" max="25" width="9.7109375" style="16" customWidth="1"/>
    <col min="26" max="26" width="12" style="16" customWidth="1"/>
    <col min="27" max="42" width="9.85546875" style="16" customWidth="1"/>
    <col min="43" max="43" width="9.7109375" style="16" customWidth="1"/>
    <col min="44" max="16384" width="9.140625" style="16"/>
  </cols>
  <sheetData>
    <row r="1" spans="1:42" s="11" customFormat="1" ht="27.75" customHeight="1" x14ac:dyDescent="0.2">
      <c r="A1" s="10" t="s">
        <v>7</v>
      </c>
      <c r="Z1" s="10" t="s">
        <v>7</v>
      </c>
      <c r="AA1" s="10"/>
    </row>
    <row r="2" spans="1:42" s="11" customFormat="1" ht="13.5" customHeight="1" x14ac:dyDescent="0.2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0"/>
      <c r="AA2" s="10"/>
    </row>
    <row r="3" spans="1:42" s="11" customFormat="1" ht="13.5" customHeight="1" x14ac:dyDescent="0.2">
      <c r="A3" s="96" t="s">
        <v>36</v>
      </c>
      <c r="B3" s="13"/>
      <c r="C3" s="13" t="str">
        <f>'Internal Control-Check Sheet'!G3</f>
        <v>Norman Rourke Pryme Limited</v>
      </c>
      <c r="D3" s="13"/>
      <c r="E3" s="13"/>
      <c r="F3" s="96" t="s">
        <v>20</v>
      </c>
      <c r="G3" s="13"/>
      <c r="H3" s="15" t="str">
        <f>'Internal Control-Check Sheet'!L3</f>
        <v>16.05.2019</v>
      </c>
      <c r="I3" s="13"/>
      <c r="J3" s="16"/>
      <c r="K3" s="13"/>
      <c r="L3" s="13"/>
      <c r="M3" s="13"/>
      <c r="N3" s="13"/>
      <c r="O3" s="13"/>
      <c r="P3" s="16"/>
      <c r="S3" s="16"/>
      <c r="V3" s="16"/>
      <c r="W3" s="13"/>
      <c r="X3" s="13"/>
      <c r="Y3" s="13"/>
      <c r="Z3" s="96" t="s">
        <v>36</v>
      </c>
      <c r="AA3" s="13"/>
      <c r="AB3" s="13" t="str">
        <f>$C$3</f>
        <v>Norman Rourke Pryme Limited</v>
      </c>
      <c r="AC3" s="13"/>
      <c r="AD3" s="13"/>
      <c r="AE3" s="96" t="s">
        <v>20</v>
      </c>
      <c r="AF3" s="13"/>
      <c r="AG3" s="15" t="str">
        <f>$H$3</f>
        <v>16.05.2019</v>
      </c>
      <c r="AH3" s="13"/>
      <c r="AJ3" s="13"/>
      <c r="AK3" s="13"/>
      <c r="AL3" s="13"/>
    </row>
    <row r="4" spans="1:42" s="11" customFormat="1" ht="13.5" customHeight="1" x14ac:dyDescent="0.2">
      <c r="A4" s="96" t="s">
        <v>15</v>
      </c>
      <c r="B4" s="13"/>
      <c r="C4" s="13" t="str">
        <f>'Internal Control-Check Sheet'!G4</f>
        <v>ID04572</v>
      </c>
      <c r="D4" s="13"/>
      <c r="E4" s="13"/>
      <c r="F4" s="96" t="s">
        <v>14</v>
      </c>
      <c r="G4" s="13"/>
      <c r="H4" s="15" t="str">
        <f>'Internal Control-Check Sheet'!L4</f>
        <v>A5 Edgware Road / A4205 Praed Street / A501 Chapel Street</v>
      </c>
      <c r="I4" s="13"/>
      <c r="J4" s="16"/>
      <c r="K4" s="13"/>
      <c r="L4" s="13"/>
      <c r="M4" s="39"/>
      <c r="N4" s="14"/>
      <c r="O4" s="39" t="s">
        <v>63</v>
      </c>
      <c r="P4" s="13" t="str">
        <f>'Internal Control-Check Sheet'!F9</f>
        <v>A5 Edgware Road (NW)</v>
      </c>
      <c r="S4" s="39" t="s">
        <v>65</v>
      </c>
      <c r="T4" s="13" t="str">
        <f>'Internal Control-Check Sheet'!F11</f>
        <v>A5 Edgware Road (SE)</v>
      </c>
      <c r="V4" s="16"/>
      <c r="W4" s="13"/>
      <c r="X4" s="13"/>
      <c r="Y4" s="13"/>
      <c r="Z4" s="96" t="s">
        <v>15</v>
      </c>
      <c r="AA4" s="13"/>
      <c r="AB4" s="13" t="str">
        <f>$C$4</f>
        <v>ID04572</v>
      </c>
      <c r="AC4" s="13"/>
      <c r="AD4" s="13"/>
      <c r="AE4" s="96" t="s">
        <v>14</v>
      </c>
      <c r="AF4" s="13"/>
      <c r="AG4" s="15" t="str">
        <f>$H$4</f>
        <v>A5 Edgware Road / A4205 Praed Street / A501 Chapel Street</v>
      </c>
      <c r="AH4" s="13"/>
      <c r="AJ4" s="13"/>
      <c r="AL4" s="39"/>
      <c r="AM4" s="13"/>
    </row>
    <row r="5" spans="1:42" s="11" customFormat="1" ht="13.5" customHeight="1" x14ac:dyDescent="0.2">
      <c r="A5" s="96" t="s">
        <v>13</v>
      </c>
      <c r="B5" s="13"/>
      <c r="C5" s="13" t="str">
        <f>'Internal Control-Check Sheet'!G5</f>
        <v>Site 1</v>
      </c>
      <c r="D5" s="13"/>
      <c r="E5" s="13"/>
      <c r="F5" s="96" t="s">
        <v>21</v>
      </c>
      <c r="G5" s="13"/>
      <c r="H5" s="15" t="str">
        <f>'Internal Control-Check Sheet'!L5</f>
        <v>Crossroads</v>
      </c>
      <c r="I5" s="13"/>
      <c r="J5" s="16"/>
      <c r="K5" s="13"/>
      <c r="L5" s="13"/>
      <c r="M5" s="39"/>
      <c r="N5" s="14"/>
      <c r="O5" s="39" t="s">
        <v>64</v>
      </c>
      <c r="P5" s="13" t="str">
        <f>'Internal Control-Check Sheet'!F10</f>
        <v>A501 Chapel Street (NE)</v>
      </c>
      <c r="S5" s="39" t="s">
        <v>69</v>
      </c>
      <c r="T5" s="13" t="str">
        <f>'Internal Control-Check Sheet'!F12</f>
        <v>A4205 Praed Street (SW)</v>
      </c>
      <c r="V5" s="16"/>
      <c r="W5" s="13"/>
      <c r="X5" s="13"/>
      <c r="Y5" s="13"/>
      <c r="Z5" s="96" t="s">
        <v>13</v>
      </c>
      <c r="AA5" s="13"/>
      <c r="AB5" s="13" t="str">
        <f>$C$5</f>
        <v>Site 1</v>
      </c>
      <c r="AC5" s="13"/>
      <c r="AD5" s="13"/>
      <c r="AE5" s="96" t="s">
        <v>21</v>
      </c>
      <c r="AF5" s="13"/>
      <c r="AG5" s="15" t="str">
        <f>$H$5</f>
        <v>Crossroads</v>
      </c>
      <c r="AH5" s="13"/>
      <c r="AJ5" s="13"/>
      <c r="AL5" s="39"/>
      <c r="AM5" s="13"/>
    </row>
    <row r="6" spans="1:42" ht="13.5" customHeight="1" thickBot="1" x14ac:dyDescent="0.25">
      <c r="A6" s="12"/>
      <c r="B6" s="14"/>
      <c r="C6" s="14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2"/>
    </row>
    <row r="7" spans="1:42" ht="13.5" customHeight="1" thickTop="1" thickBot="1" x14ac:dyDescent="0.25">
      <c r="B7" s="354" t="s">
        <v>121</v>
      </c>
      <c r="C7" s="355"/>
      <c r="D7" s="355"/>
      <c r="E7" s="355"/>
      <c r="F7" s="355"/>
      <c r="G7" s="355"/>
      <c r="H7" s="355"/>
      <c r="I7" s="356"/>
      <c r="J7" s="354" t="s">
        <v>45</v>
      </c>
      <c r="K7" s="355"/>
      <c r="L7" s="355"/>
      <c r="M7" s="355"/>
      <c r="N7" s="355"/>
      <c r="O7" s="355"/>
      <c r="P7" s="355"/>
      <c r="Q7" s="356"/>
      <c r="R7" s="354" t="s">
        <v>46</v>
      </c>
      <c r="S7" s="355"/>
      <c r="T7" s="355"/>
      <c r="U7" s="355"/>
      <c r="V7" s="355"/>
      <c r="W7" s="355"/>
      <c r="X7" s="355"/>
      <c r="Y7" s="356"/>
      <c r="AA7" s="354" t="s">
        <v>130</v>
      </c>
      <c r="AB7" s="355"/>
      <c r="AC7" s="355"/>
      <c r="AD7" s="355"/>
      <c r="AE7" s="355"/>
      <c r="AF7" s="355"/>
      <c r="AG7" s="355"/>
      <c r="AH7" s="356"/>
      <c r="AI7" s="354" t="s">
        <v>57</v>
      </c>
      <c r="AJ7" s="355"/>
      <c r="AK7" s="355"/>
      <c r="AL7" s="355"/>
      <c r="AM7" s="355"/>
      <c r="AN7" s="355"/>
      <c r="AO7" s="355"/>
      <c r="AP7" s="356"/>
    </row>
    <row r="8" spans="1:42" ht="13.5" customHeight="1" thickTop="1" thickBot="1" x14ac:dyDescent="0.25">
      <c r="A8" s="54" t="s">
        <v>0</v>
      </c>
      <c r="B8" s="17" t="s">
        <v>2</v>
      </c>
      <c r="C8" s="17" t="s">
        <v>12</v>
      </c>
      <c r="D8" s="17" t="s">
        <v>10</v>
      </c>
      <c r="E8" s="17" t="s">
        <v>11</v>
      </c>
      <c r="F8" s="17" t="s">
        <v>4</v>
      </c>
      <c r="G8" s="17" t="s">
        <v>9</v>
      </c>
      <c r="H8" s="17" t="s">
        <v>3</v>
      </c>
      <c r="I8" s="17" t="s">
        <v>8</v>
      </c>
      <c r="J8" s="17" t="s">
        <v>2</v>
      </c>
      <c r="K8" s="17" t="s">
        <v>12</v>
      </c>
      <c r="L8" s="17" t="s">
        <v>10</v>
      </c>
      <c r="M8" s="17" t="s">
        <v>11</v>
      </c>
      <c r="N8" s="17" t="s">
        <v>4</v>
      </c>
      <c r="O8" s="17" t="s">
        <v>9</v>
      </c>
      <c r="P8" s="17" t="s">
        <v>3</v>
      </c>
      <c r="Q8" s="17" t="s">
        <v>8</v>
      </c>
      <c r="R8" s="17" t="s">
        <v>2</v>
      </c>
      <c r="S8" s="17" t="s">
        <v>12</v>
      </c>
      <c r="T8" s="17" t="s">
        <v>10</v>
      </c>
      <c r="U8" s="17" t="s">
        <v>11</v>
      </c>
      <c r="V8" s="17" t="s">
        <v>4</v>
      </c>
      <c r="W8" s="17" t="s">
        <v>9</v>
      </c>
      <c r="X8" s="17" t="s">
        <v>3</v>
      </c>
      <c r="Y8" s="17" t="s">
        <v>8</v>
      </c>
      <c r="Z8" s="54" t="s">
        <v>0</v>
      </c>
      <c r="AA8" s="17" t="s">
        <v>2</v>
      </c>
      <c r="AB8" s="17" t="s">
        <v>12</v>
      </c>
      <c r="AC8" s="17" t="s">
        <v>10</v>
      </c>
      <c r="AD8" s="17" t="s">
        <v>11</v>
      </c>
      <c r="AE8" s="17" t="s">
        <v>4</v>
      </c>
      <c r="AF8" s="17" t="s">
        <v>9</v>
      </c>
      <c r="AG8" s="17" t="s">
        <v>3</v>
      </c>
      <c r="AH8" s="17" t="s">
        <v>8</v>
      </c>
      <c r="AI8" s="17" t="s">
        <v>2</v>
      </c>
      <c r="AJ8" s="17" t="s">
        <v>12</v>
      </c>
      <c r="AK8" s="17" t="s">
        <v>10</v>
      </c>
      <c r="AL8" s="17" t="s">
        <v>11</v>
      </c>
      <c r="AM8" s="17" t="s">
        <v>4</v>
      </c>
      <c r="AN8" s="17" t="s">
        <v>9</v>
      </c>
      <c r="AO8" s="17" t="s">
        <v>3</v>
      </c>
      <c r="AP8" s="17" t="s">
        <v>8</v>
      </c>
    </row>
    <row r="9" spans="1:42" s="135" customFormat="1" ht="13.5" customHeight="1" thickTop="1" x14ac:dyDescent="0.2">
      <c r="A9" s="18">
        <f>'Internal Control-Check Sheet'!F28</f>
        <v>0.29166666666666669</v>
      </c>
      <c r="B9" s="243"/>
      <c r="C9" s="243"/>
      <c r="D9" s="243"/>
      <c r="E9" s="243"/>
      <c r="F9" s="243"/>
      <c r="G9" s="243"/>
      <c r="H9" s="243"/>
      <c r="I9" s="149">
        <f t="shared" ref="I9:I68" si="0">SUM(B9:H9)</f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149">
        <f t="shared" ref="Q9:Q68" si="1">SUM(J9:P9)</f>
        <v>0</v>
      </c>
      <c r="R9" s="35">
        <v>111</v>
      </c>
      <c r="S9" s="35">
        <v>81</v>
      </c>
      <c r="T9" s="35">
        <v>8</v>
      </c>
      <c r="U9" s="35">
        <v>4</v>
      </c>
      <c r="V9" s="35">
        <v>10</v>
      </c>
      <c r="W9" s="35">
        <v>11</v>
      </c>
      <c r="X9" s="35">
        <v>21</v>
      </c>
      <c r="Y9" s="149">
        <f t="shared" ref="Y9:Y68" si="2">SUM(R9:X9)</f>
        <v>246</v>
      </c>
      <c r="Z9" s="18">
        <f>A9</f>
        <v>0.29166666666666669</v>
      </c>
      <c r="AA9" s="29">
        <f t="shared" ref="AA9:AA40" si="3">B9+J9+R9+B136</f>
        <v>131</v>
      </c>
      <c r="AB9" s="29">
        <f t="shared" ref="AB9:AB40" si="4">C9+K9+S9+C136</f>
        <v>86</v>
      </c>
      <c r="AC9" s="29">
        <f t="shared" ref="AC9:AC40" si="5">D9+L9+T9+D136</f>
        <v>9</v>
      </c>
      <c r="AD9" s="29">
        <f t="shared" ref="AD9:AD40" si="6">E9+M9+U9+E136</f>
        <v>4</v>
      </c>
      <c r="AE9" s="29">
        <f t="shared" ref="AE9:AE40" si="7">F9+N9+V9+F136</f>
        <v>10</v>
      </c>
      <c r="AF9" s="29">
        <f t="shared" ref="AF9:AF40" si="8">G9+O9+W9+G136</f>
        <v>14</v>
      </c>
      <c r="AG9" s="29">
        <f t="shared" ref="AG9:AG40" si="9">H9+P9+X9+H136</f>
        <v>22</v>
      </c>
      <c r="AH9" s="20">
        <f>SUM(AA9:AG9)</f>
        <v>276</v>
      </c>
      <c r="AI9" s="29">
        <f t="shared" ref="AI9:AI40" si="10">B9+R136+J390+B644</f>
        <v>155</v>
      </c>
      <c r="AJ9" s="29">
        <f t="shared" ref="AJ9:AJ40" si="11">C9+S136+K390+C644</f>
        <v>50</v>
      </c>
      <c r="AK9" s="29">
        <f t="shared" ref="AK9:AK40" si="12">D9+T136+L390+D644</f>
        <v>17</v>
      </c>
      <c r="AL9" s="29">
        <f t="shared" ref="AL9:AL40" si="13">E9+U136+M390+E644</f>
        <v>1</v>
      </c>
      <c r="AM9" s="29">
        <f t="shared" ref="AM9:AM40" si="14">F9+V136+N390+F644</f>
        <v>10</v>
      </c>
      <c r="AN9" s="29">
        <f t="shared" ref="AN9:AN40" si="15">G9+W136+O390+G644</f>
        <v>9</v>
      </c>
      <c r="AO9" s="29">
        <f t="shared" ref="AO9:AO40" si="16">H9+X136+P390+H644</f>
        <v>3</v>
      </c>
      <c r="AP9" s="20">
        <f>SUM(AI9:AO9)</f>
        <v>245</v>
      </c>
    </row>
    <row r="10" spans="1:42" s="135" customFormat="1" ht="13.5" customHeight="1" x14ac:dyDescent="0.2">
      <c r="A10" s="21">
        <f>A9+'Internal Control-Check Sheet'!$H$28</f>
        <v>0.30208333333333337</v>
      </c>
      <c r="B10" s="243"/>
      <c r="C10" s="243"/>
      <c r="D10" s="243"/>
      <c r="E10" s="243"/>
      <c r="F10" s="243"/>
      <c r="G10" s="243"/>
      <c r="H10" s="243"/>
      <c r="I10" s="149">
        <f t="shared" si="0"/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149">
        <f t="shared" si="1"/>
        <v>0</v>
      </c>
      <c r="R10" s="35">
        <v>107</v>
      </c>
      <c r="S10" s="35">
        <v>76</v>
      </c>
      <c r="T10" s="35">
        <v>14</v>
      </c>
      <c r="U10" s="35">
        <v>1</v>
      </c>
      <c r="V10" s="35">
        <v>8</v>
      </c>
      <c r="W10" s="35">
        <v>23</v>
      </c>
      <c r="X10" s="35">
        <v>35</v>
      </c>
      <c r="Y10" s="149">
        <f t="shared" si="2"/>
        <v>264</v>
      </c>
      <c r="Z10" s="21">
        <f t="shared" ref="Z10:Z68" si="17">A10</f>
        <v>0.30208333333333337</v>
      </c>
      <c r="AA10" s="19">
        <f t="shared" si="3"/>
        <v>134</v>
      </c>
      <c r="AB10" s="19">
        <f t="shared" si="4"/>
        <v>84</v>
      </c>
      <c r="AC10" s="19">
        <f t="shared" si="5"/>
        <v>14</v>
      </c>
      <c r="AD10" s="19">
        <f t="shared" si="6"/>
        <v>1</v>
      </c>
      <c r="AE10" s="19">
        <f t="shared" si="7"/>
        <v>8</v>
      </c>
      <c r="AF10" s="19">
        <f t="shared" si="8"/>
        <v>24</v>
      </c>
      <c r="AG10" s="19">
        <f t="shared" si="9"/>
        <v>37</v>
      </c>
      <c r="AH10" s="20">
        <f t="shared" ref="AH10:AH42" si="18">SUM(AA10:AG10)</f>
        <v>302</v>
      </c>
      <c r="AI10" s="19">
        <f t="shared" si="10"/>
        <v>160</v>
      </c>
      <c r="AJ10" s="19">
        <f t="shared" si="11"/>
        <v>58</v>
      </c>
      <c r="AK10" s="19">
        <f t="shared" si="12"/>
        <v>8</v>
      </c>
      <c r="AL10" s="19">
        <f t="shared" si="13"/>
        <v>0</v>
      </c>
      <c r="AM10" s="19">
        <f t="shared" si="14"/>
        <v>14</v>
      </c>
      <c r="AN10" s="19">
        <f t="shared" si="15"/>
        <v>9</v>
      </c>
      <c r="AO10" s="19">
        <f t="shared" si="16"/>
        <v>2</v>
      </c>
      <c r="AP10" s="20">
        <f t="shared" ref="AP10:AP42" si="19">SUM(AI10:AO10)</f>
        <v>251</v>
      </c>
    </row>
    <row r="11" spans="1:42" ht="13.5" customHeight="1" x14ac:dyDescent="0.2">
      <c r="A11" s="22">
        <f>A10+'Internal Control-Check Sheet'!$H$28</f>
        <v>0.31250000000000006</v>
      </c>
      <c r="B11" s="243"/>
      <c r="C11" s="243"/>
      <c r="D11" s="243"/>
      <c r="E11" s="243"/>
      <c r="F11" s="243"/>
      <c r="G11" s="243"/>
      <c r="H11" s="243"/>
      <c r="I11" s="149">
        <f t="shared" si="0"/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149">
        <f t="shared" si="1"/>
        <v>0</v>
      </c>
      <c r="R11" s="35">
        <v>140</v>
      </c>
      <c r="S11" s="35">
        <v>62</v>
      </c>
      <c r="T11" s="35">
        <v>14</v>
      </c>
      <c r="U11" s="35">
        <v>2</v>
      </c>
      <c r="V11" s="35">
        <v>12</v>
      </c>
      <c r="W11" s="35">
        <v>15</v>
      </c>
      <c r="X11" s="35">
        <v>45</v>
      </c>
      <c r="Y11" s="149">
        <f t="shared" si="2"/>
        <v>290</v>
      </c>
      <c r="Z11" s="22">
        <f t="shared" si="17"/>
        <v>0.31250000000000006</v>
      </c>
      <c r="AA11" s="19">
        <f t="shared" si="3"/>
        <v>185</v>
      </c>
      <c r="AB11" s="19">
        <f t="shared" si="4"/>
        <v>73</v>
      </c>
      <c r="AC11" s="19">
        <f t="shared" si="5"/>
        <v>15</v>
      </c>
      <c r="AD11" s="19">
        <f t="shared" si="6"/>
        <v>2</v>
      </c>
      <c r="AE11" s="19">
        <f t="shared" si="7"/>
        <v>13</v>
      </c>
      <c r="AF11" s="19">
        <f t="shared" si="8"/>
        <v>19</v>
      </c>
      <c r="AG11" s="19">
        <f t="shared" si="9"/>
        <v>45</v>
      </c>
      <c r="AH11" s="20">
        <f t="shared" si="18"/>
        <v>352</v>
      </c>
      <c r="AI11" s="19">
        <f t="shared" si="10"/>
        <v>147</v>
      </c>
      <c r="AJ11" s="19">
        <f t="shared" si="11"/>
        <v>81</v>
      </c>
      <c r="AK11" s="19">
        <f t="shared" si="12"/>
        <v>6</v>
      </c>
      <c r="AL11" s="19">
        <f t="shared" si="13"/>
        <v>0</v>
      </c>
      <c r="AM11" s="19">
        <f t="shared" si="14"/>
        <v>8</v>
      </c>
      <c r="AN11" s="19">
        <f t="shared" si="15"/>
        <v>10</v>
      </c>
      <c r="AO11" s="19">
        <f t="shared" si="16"/>
        <v>12</v>
      </c>
      <c r="AP11" s="20">
        <f t="shared" si="19"/>
        <v>264</v>
      </c>
    </row>
    <row r="12" spans="1:42" ht="13.5" customHeight="1" x14ac:dyDescent="0.2">
      <c r="A12" s="21">
        <f>A11+'Internal Control-Check Sheet'!$H$28</f>
        <v>0.32291666666666674</v>
      </c>
      <c r="B12" s="243"/>
      <c r="C12" s="243"/>
      <c r="D12" s="243"/>
      <c r="E12" s="243"/>
      <c r="F12" s="243"/>
      <c r="G12" s="243"/>
      <c r="H12" s="243"/>
      <c r="I12" s="149">
        <f t="shared" si="0"/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149">
        <f t="shared" si="1"/>
        <v>0</v>
      </c>
      <c r="R12" s="35">
        <v>133</v>
      </c>
      <c r="S12" s="35">
        <v>61</v>
      </c>
      <c r="T12" s="35">
        <v>7</v>
      </c>
      <c r="U12" s="35">
        <v>2</v>
      </c>
      <c r="V12" s="35">
        <v>10</v>
      </c>
      <c r="W12" s="35">
        <v>13</v>
      </c>
      <c r="X12" s="35">
        <v>26</v>
      </c>
      <c r="Y12" s="149">
        <f t="shared" si="2"/>
        <v>252</v>
      </c>
      <c r="Z12" s="21">
        <f t="shared" si="17"/>
        <v>0.32291666666666674</v>
      </c>
      <c r="AA12" s="19">
        <f t="shared" si="3"/>
        <v>192</v>
      </c>
      <c r="AB12" s="19">
        <f t="shared" si="4"/>
        <v>73</v>
      </c>
      <c r="AC12" s="19">
        <f t="shared" si="5"/>
        <v>7</v>
      </c>
      <c r="AD12" s="19">
        <f t="shared" si="6"/>
        <v>2</v>
      </c>
      <c r="AE12" s="19">
        <f t="shared" si="7"/>
        <v>10</v>
      </c>
      <c r="AF12" s="19">
        <f t="shared" si="8"/>
        <v>13</v>
      </c>
      <c r="AG12" s="19">
        <f t="shared" si="9"/>
        <v>29</v>
      </c>
      <c r="AH12" s="20">
        <f t="shared" si="18"/>
        <v>326</v>
      </c>
      <c r="AI12" s="19">
        <f t="shared" si="10"/>
        <v>168</v>
      </c>
      <c r="AJ12" s="19">
        <f t="shared" si="11"/>
        <v>50</v>
      </c>
      <c r="AK12" s="19">
        <f t="shared" si="12"/>
        <v>11</v>
      </c>
      <c r="AL12" s="19">
        <f t="shared" si="13"/>
        <v>2</v>
      </c>
      <c r="AM12" s="19">
        <f t="shared" si="14"/>
        <v>10</v>
      </c>
      <c r="AN12" s="19">
        <f t="shared" si="15"/>
        <v>10</v>
      </c>
      <c r="AO12" s="19">
        <f t="shared" si="16"/>
        <v>5</v>
      </c>
      <c r="AP12" s="20">
        <f t="shared" si="19"/>
        <v>256</v>
      </c>
    </row>
    <row r="13" spans="1:42" ht="13.5" customHeight="1" x14ac:dyDescent="0.2">
      <c r="A13" s="22">
        <f>A12+'Internal Control-Check Sheet'!$H$28</f>
        <v>0.33333333333333343</v>
      </c>
      <c r="B13" s="243"/>
      <c r="C13" s="243"/>
      <c r="D13" s="243"/>
      <c r="E13" s="243"/>
      <c r="F13" s="243"/>
      <c r="G13" s="243"/>
      <c r="H13" s="243"/>
      <c r="I13" s="149">
        <f t="shared" si="0"/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149">
        <f t="shared" si="1"/>
        <v>0</v>
      </c>
      <c r="R13" s="35">
        <v>119</v>
      </c>
      <c r="S13" s="35">
        <v>55</v>
      </c>
      <c r="T13" s="35">
        <v>7</v>
      </c>
      <c r="U13" s="35">
        <v>2</v>
      </c>
      <c r="V13" s="35">
        <v>9</v>
      </c>
      <c r="W13" s="35">
        <v>17</v>
      </c>
      <c r="X13" s="35">
        <v>33</v>
      </c>
      <c r="Y13" s="149">
        <f t="shared" si="2"/>
        <v>242</v>
      </c>
      <c r="Z13" s="22">
        <f t="shared" si="17"/>
        <v>0.33333333333333343</v>
      </c>
      <c r="AA13" s="19">
        <f t="shared" si="3"/>
        <v>157</v>
      </c>
      <c r="AB13" s="19">
        <f t="shared" si="4"/>
        <v>68</v>
      </c>
      <c r="AC13" s="19">
        <f t="shared" si="5"/>
        <v>8</v>
      </c>
      <c r="AD13" s="19">
        <f t="shared" si="6"/>
        <v>2</v>
      </c>
      <c r="AE13" s="19">
        <f t="shared" si="7"/>
        <v>9</v>
      </c>
      <c r="AF13" s="19">
        <f t="shared" si="8"/>
        <v>17</v>
      </c>
      <c r="AG13" s="19">
        <f t="shared" si="9"/>
        <v>33</v>
      </c>
      <c r="AH13" s="20">
        <f t="shared" si="18"/>
        <v>294</v>
      </c>
      <c r="AI13" s="19">
        <f t="shared" si="10"/>
        <v>159</v>
      </c>
      <c r="AJ13" s="19">
        <f t="shared" si="11"/>
        <v>61</v>
      </c>
      <c r="AK13" s="19">
        <f t="shared" si="12"/>
        <v>10</v>
      </c>
      <c r="AL13" s="19">
        <f t="shared" si="13"/>
        <v>1</v>
      </c>
      <c r="AM13" s="19">
        <f t="shared" si="14"/>
        <v>12</v>
      </c>
      <c r="AN13" s="19">
        <f t="shared" si="15"/>
        <v>10</v>
      </c>
      <c r="AO13" s="19">
        <f t="shared" si="16"/>
        <v>6</v>
      </c>
      <c r="AP13" s="20">
        <f t="shared" si="19"/>
        <v>259</v>
      </c>
    </row>
    <row r="14" spans="1:42" ht="13.5" customHeight="1" x14ac:dyDescent="0.2">
      <c r="A14" s="22">
        <f>A13+'Internal Control-Check Sheet'!$H$28</f>
        <v>0.34375000000000011</v>
      </c>
      <c r="B14" s="243"/>
      <c r="C14" s="243"/>
      <c r="D14" s="243"/>
      <c r="E14" s="243"/>
      <c r="F14" s="243"/>
      <c r="G14" s="243"/>
      <c r="H14" s="243"/>
      <c r="I14" s="149">
        <f t="shared" si="0"/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149">
        <f t="shared" si="1"/>
        <v>0</v>
      </c>
      <c r="R14" s="35">
        <v>128</v>
      </c>
      <c r="S14" s="35">
        <v>47</v>
      </c>
      <c r="T14" s="35">
        <v>3</v>
      </c>
      <c r="U14" s="35">
        <v>4</v>
      </c>
      <c r="V14" s="35">
        <v>8</v>
      </c>
      <c r="W14" s="35">
        <v>13</v>
      </c>
      <c r="X14" s="35">
        <v>39</v>
      </c>
      <c r="Y14" s="149">
        <f t="shared" si="2"/>
        <v>242</v>
      </c>
      <c r="Z14" s="22">
        <f t="shared" si="17"/>
        <v>0.34375000000000011</v>
      </c>
      <c r="AA14" s="19">
        <f t="shared" si="3"/>
        <v>178</v>
      </c>
      <c r="AB14" s="19">
        <f t="shared" si="4"/>
        <v>56</v>
      </c>
      <c r="AC14" s="19">
        <f t="shared" si="5"/>
        <v>5</v>
      </c>
      <c r="AD14" s="19">
        <f t="shared" si="6"/>
        <v>4</v>
      </c>
      <c r="AE14" s="19">
        <f t="shared" si="7"/>
        <v>8</v>
      </c>
      <c r="AF14" s="19">
        <f t="shared" si="8"/>
        <v>17</v>
      </c>
      <c r="AG14" s="19">
        <f t="shared" si="9"/>
        <v>41</v>
      </c>
      <c r="AH14" s="20">
        <f t="shared" si="18"/>
        <v>309</v>
      </c>
      <c r="AI14" s="19">
        <f t="shared" si="10"/>
        <v>157</v>
      </c>
      <c r="AJ14" s="19">
        <f t="shared" si="11"/>
        <v>38</v>
      </c>
      <c r="AK14" s="19">
        <f t="shared" si="12"/>
        <v>11</v>
      </c>
      <c r="AL14" s="19">
        <f t="shared" si="13"/>
        <v>2</v>
      </c>
      <c r="AM14" s="19">
        <f t="shared" si="14"/>
        <v>12</v>
      </c>
      <c r="AN14" s="19">
        <f t="shared" si="15"/>
        <v>12</v>
      </c>
      <c r="AO14" s="19">
        <f t="shared" si="16"/>
        <v>7</v>
      </c>
      <c r="AP14" s="20">
        <f t="shared" si="19"/>
        <v>239</v>
      </c>
    </row>
    <row r="15" spans="1:42" ht="13.5" customHeight="1" x14ac:dyDescent="0.2">
      <c r="A15" s="22">
        <f>A14+'Internal Control-Check Sheet'!$H$28</f>
        <v>0.3541666666666668</v>
      </c>
      <c r="B15" s="243"/>
      <c r="C15" s="243"/>
      <c r="D15" s="243"/>
      <c r="E15" s="243"/>
      <c r="F15" s="243"/>
      <c r="G15" s="243"/>
      <c r="H15" s="243"/>
      <c r="I15" s="149">
        <f t="shared" si="0"/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149">
        <f t="shared" si="1"/>
        <v>0</v>
      </c>
      <c r="R15" s="35">
        <v>149</v>
      </c>
      <c r="S15" s="35">
        <v>45</v>
      </c>
      <c r="T15" s="35">
        <v>7</v>
      </c>
      <c r="U15" s="35">
        <v>5</v>
      </c>
      <c r="V15" s="35">
        <v>8</v>
      </c>
      <c r="W15" s="35">
        <v>14</v>
      </c>
      <c r="X15" s="35">
        <v>37</v>
      </c>
      <c r="Y15" s="149">
        <f t="shared" si="2"/>
        <v>265</v>
      </c>
      <c r="Z15" s="22">
        <f t="shared" si="17"/>
        <v>0.3541666666666668</v>
      </c>
      <c r="AA15" s="19">
        <f t="shared" si="3"/>
        <v>187</v>
      </c>
      <c r="AB15" s="19">
        <f t="shared" si="4"/>
        <v>53</v>
      </c>
      <c r="AC15" s="19">
        <f t="shared" si="5"/>
        <v>9</v>
      </c>
      <c r="AD15" s="19">
        <f t="shared" si="6"/>
        <v>5</v>
      </c>
      <c r="AE15" s="19">
        <f t="shared" si="7"/>
        <v>8</v>
      </c>
      <c r="AF15" s="19">
        <f t="shared" si="8"/>
        <v>15</v>
      </c>
      <c r="AG15" s="19">
        <f t="shared" si="9"/>
        <v>41</v>
      </c>
      <c r="AH15" s="20">
        <f t="shared" si="18"/>
        <v>318</v>
      </c>
      <c r="AI15" s="19">
        <f t="shared" si="10"/>
        <v>166</v>
      </c>
      <c r="AJ15" s="19">
        <f t="shared" si="11"/>
        <v>63</v>
      </c>
      <c r="AK15" s="19">
        <f t="shared" si="12"/>
        <v>10</v>
      </c>
      <c r="AL15" s="19">
        <f t="shared" si="13"/>
        <v>3</v>
      </c>
      <c r="AM15" s="19">
        <f t="shared" si="14"/>
        <v>13</v>
      </c>
      <c r="AN15" s="19">
        <f t="shared" si="15"/>
        <v>15</v>
      </c>
      <c r="AO15" s="19">
        <f t="shared" si="16"/>
        <v>5</v>
      </c>
      <c r="AP15" s="20">
        <f t="shared" si="19"/>
        <v>275</v>
      </c>
    </row>
    <row r="16" spans="1:42" ht="13.5" customHeight="1" x14ac:dyDescent="0.2">
      <c r="A16" s="22">
        <f>A15+'Internal Control-Check Sheet'!$H$28</f>
        <v>0.36458333333333348</v>
      </c>
      <c r="B16" s="243"/>
      <c r="C16" s="243"/>
      <c r="D16" s="243"/>
      <c r="E16" s="243"/>
      <c r="F16" s="243"/>
      <c r="G16" s="243"/>
      <c r="H16" s="243"/>
      <c r="I16" s="149">
        <f t="shared" si="0"/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149">
        <f t="shared" si="1"/>
        <v>0</v>
      </c>
      <c r="R16" s="35">
        <v>153</v>
      </c>
      <c r="S16" s="35">
        <v>40</v>
      </c>
      <c r="T16" s="35">
        <v>10</v>
      </c>
      <c r="U16" s="35">
        <v>3</v>
      </c>
      <c r="V16" s="35">
        <v>6</v>
      </c>
      <c r="W16" s="35">
        <v>14</v>
      </c>
      <c r="X16" s="35">
        <v>28</v>
      </c>
      <c r="Y16" s="149">
        <f t="shared" si="2"/>
        <v>254</v>
      </c>
      <c r="Z16" s="22">
        <f t="shared" si="17"/>
        <v>0.36458333333333348</v>
      </c>
      <c r="AA16" s="19">
        <f t="shared" si="3"/>
        <v>194</v>
      </c>
      <c r="AB16" s="19">
        <f t="shared" si="4"/>
        <v>49</v>
      </c>
      <c r="AC16" s="19">
        <f t="shared" si="5"/>
        <v>12</v>
      </c>
      <c r="AD16" s="19">
        <f t="shared" si="6"/>
        <v>3</v>
      </c>
      <c r="AE16" s="19">
        <f t="shared" si="7"/>
        <v>7</v>
      </c>
      <c r="AF16" s="19">
        <f t="shared" si="8"/>
        <v>16</v>
      </c>
      <c r="AG16" s="19">
        <f t="shared" si="9"/>
        <v>33</v>
      </c>
      <c r="AH16" s="20">
        <f t="shared" si="18"/>
        <v>314</v>
      </c>
      <c r="AI16" s="19">
        <f t="shared" si="10"/>
        <v>165</v>
      </c>
      <c r="AJ16" s="19">
        <f t="shared" si="11"/>
        <v>42</v>
      </c>
      <c r="AK16" s="19">
        <f t="shared" si="12"/>
        <v>11</v>
      </c>
      <c r="AL16" s="19">
        <f t="shared" si="13"/>
        <v>4</v>
      </c>
      <c r="AM16" s="19">
        <f t="shared" si="14"/>
        <v>12</v>
      </c>
      <c r="AN16" s="19">
        <f t="shared" si="15"/>
        <v>5</v>
      </c>
      <c r="AO16" s="19">
        <f t="shared" si="16"/>
        <v>9</v>
      </c>
      <c r="AP16" s="20">
        <f t="shared" si="19"/>
        <v>248</v>
      </c>
    </row>
    <row r="17" spans="1:42" ht="13.5" customHeight="1" x14ac:dyDescent="0.2">
      <c r="A17" s="22">
        <f>A16+'Internal Control-Check Sheet'!$H$28</f>
        <v>0.37500000000000017</v>
      </c>
      <c r="B17" s="243"/>
      <c r="C17" s="243"/>
      <c r="D17" s="243"/>
      <c r="E17" s="243"/>
      <c r="F17" s="243"/>
      <c r="G17" s="243"/>
      <c r="H17" s="243"/>
      <c r="I17" s="149">
        <f t="shared" si="0"/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149">
        <f t="shared" si="1"/>
        <v>0</v>
      </c>
      <c r="R17" s="35">
        <v>144</v>
      </c>
      <c r="S17" s="35">
        <v>51</v>
      </c>
      <c r="T17" s="35">
        <v>4</v>
      </c>
      <c r="U17" s="35">
        <v>1</v>
      </c>
      <c r="V17" s="35">
        <v>7</v>
      </c>
      <c r="W17" s="35">
        <v>9</v>
      </c>
      <c r="X17" s="35">
        <v>29</v>
      </c>
      <c r="Y17" s="149">
        <f t="shared" si="2"/>
        <v>245</v>
      </c>
      <c r="Z17" s="22">
        <f t="shared" si="17"/>
        <v>0.37500000000000017</v>
      </c>
      <c r="AA17" s="19">
        <f t="shared" si="3"/>
        <v>184</v>
      </c>
      <c r="AB17" s="19">
        <f t="shared" si="4"/>
        <v>63</v>
      </c>
      <c r="AC17" s="19">
        <f t="shared" si="5"/>
        <v>5</v>
      </c>
      <c r="AD17" s="19">
        <f t="shared" si="6"/>
        <v>1</v>
      </c>
      <c r="AE17" s="19">
        <f t="shared" si="7"/>
        <v>7</v>
      </c>
      <c r="AF17" s="19">
        <f t="shared" si="8"/>
        <v>13</v>
      </c>
      <c r="AG17" s="19">
        <f t="shared" si="9"/>
        <v>34</v>
      </c>
      <c r="AH17" s="20">
        <f t="shared" si="18"/>
        <v>307</v>
      </c>
      <c r="AI17" s="19">
        <f t="shared" si="10"/>
        <v>157</v>
      </c>
      <c r="AJ17" s="19">
        <f t="shared" si="11"/>
        <v>40</v>
      </c>
      <c r="AK17" s="19">
        <f t="shared" si="12"/>
        <v>9</v>
      </c>
      <c r="AL17" s="19">
        <f t="shared" si="13"/>
        <v>2</v>
      </c>
      <c r="AM17" s="19">
        <f t="shared" si="14"/>
        <v>11</v>
      </c>
      <c r="AN17" s="19">
        <f t="shared" si="15"/>
        <v>7</v>
      </c>
      <c r="AO17" s="19">
        <f t="shared" si="16"/>
        <v>4</v>
      </c>
      <c r="AP17" s="20">
        <f t="shared" si="19"/>
        <v>230</v>
      </c>
    </row>
    <row r="18" spans="1:42" ht="13.5" customHeight="1" x14ac:dyDescent="0.2">
      <c r="A18" s="22">
        <f>A17+'Internal Control-Check Sheet'!$H$28</f>
        <v>0.38541666666666685</v>
      </c>
      <c r="B18" s="243"/>
      <c r="C18" s="243"/>
      <c r="D18" s="243"/>
      <c r="E18" s="243"/>
      <c r="F18" s="243"/>
      <c r="G18" s="243"/>
      <c r="H18" s="243"/>
      <c r="I18" s="149">
        <f t="shared" si="0"/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149">
        <f t="shared" si="1"/>
        <v>0</v>
      </c>
      <c r="R18" s="35">
        <v>151</v>
      </c>
      <c r="S18" s="35">
        <v>45</v>
      </c>
      <c r="T18" s="35">
        <v>13</v>
      </c>
      <c r="U18" s="35">
        <v>1</v>
      </c>
      <c r="V18" s="35">
        <v>8</v>
      </c>
      <c r="W18" s="35">
        <v>14</v>
      </c>
      <c r="X18" s="35">
        <v>20</v>
      </c>
      <c r="Y18" s="149">
        <f t="shared" si="2"/>
        <v>252</v>
      </c>
      <c r="Z18" s="22">
        <f t="shared" si="17"/>
        <v>0.38541666666666685</v>
      </c>
      <c r="AA18" s="19">
        <f t="shared" si="3"/>
        <v>196</v>
      </c>
      <c r="AB18" s="19">
        <f t="shared" si="4"/>
        <v>49</v>
      </c>
      <c r="AC18" s="19">
        <f t="shared" si="5"/>
        <v>15</v>
      </c>
      <c r="AD18" s="19">
        <f t="shared" si="6"/>
        <v>1</v>
      </c>
      <c r="AE18" s="19">
        <f t="shared" si="7"/>
        <v>8</v>
      </c>
      <c r="AF18" s="19">
        <f t="shared" si="8"/>
        <v>17</v>
      </c>
      <c r="AG18" s="19">
        <f t="shared" si="9"/>
        <v>22</v>
      </c>
      <c r="AH18" s="20">
        <f t="shared" si="18"/>
        <v>308</v>
      </c>
      <c r="AI18" s="19">
        <f t="shared" si="10"/>
        <v>149</v>
      </c>
      <c r="AJ18" s="19">
        <f t="shared" si="11"/>
        <v>43</v>
      </c>
      <c r="AK18" s="19">
        <f t="shared" si="12"/>
        <v>13</v>
      </c>
      <c r="AL18" s="19">
        <f t="shared" si="13"/>
        <v>2</v>
      </c>
      <c r="AM18" s="19">
        <f t="shared" si="14"/>
        <v>10</v>
      </c>
      <c r="AN18" s="19">
        <f t="shared" si="15"/>
        <v>10</v>
      </c>
      <c r="AO18" s="19">
        <f t="shared" si="16"/>
        <v>5</v>
      </c>
      <c r="AP18" s="20">
        <f t="shared" si="19"/>
        <v>232</v>
      </c>
    </row>
    <row r="19" spans="1:42" s="135" customFormat="1" ht="13.5" customHeight="1" x14ac:dyDescent="0.2">
      <c r="A19" s="18">
        <f>A18+'Internal Control-Check Sheet'!$H$28</f>
        <v>0.39583333333333354</v>
      </c>
      <c r="B19" s="243"/>
      <c r="C19" s="243"/>
      <c r="D19" s="243"/>
      <c r="E19" s="243"/>
      <c r="F19" s="243"/>
      <c r="G19" s="243"/>
      <c r="H19" s="243"/>
      <c r="I19" s="149">
        <f t="shared" si="0"/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149">
        <f t="shared" si="1"/>
        <v>0</v>
      </c>
      <c r="R19" s="35">
        <v>139</v>
      </c>
      <c r="S19" s="35">
        <v>31</v>
      </c>
      <c r="T19" s="35">
        <v>11</v>
      </c>
      <c r="U19" s="35">
        <v>2</v>
      </c>
      <c r="V19" s="35">
        <v>9</v>
      </c>
      <c r="W19" s="35">
        <v>16</v>
      </c>
      <c r="X19" s="35">
        <v>22</v>
      </c>
      <c r="Y19" s="149">
        <f t="shared" si="2"/>
        <v>230</v>
      </c>
      <c r="Z19" s="18">
        <f t="shared" si="17"/>
        <v>0.39583333333333354</v>
      </c>
      <c r="AA19" s="19">
        <f t="shared" si="3"/>
        <v>178</v>
      </c>
      <c r="AB19" s="19">
        <f t="shared" si="4"/>
        <v>36</v>
      </c>
      <c r="AC19" s="19">
        <f t="shared" si="5"/>
        <v>11</v>
      </c>
      <c r="AD19" s="19">
        <f t="shared" si="6"/>
        <v>2</v>
      </c>
      <c r="AE19" s="19">
        <f t="shared" si="7"/>
        <v>9</v>
      </c>
      <c r="AF19" s="19">
        <f t="shared" si="8"/>
        <v>18</v>
      </c>
      <c r="AG19" s="19">
        <f t="shared" si="9"/>
        <v>23</v>
      </c>
      <c r="AH19" s="20">
        <f t="shared" si="18"/>
        <v>277</v>
      </c>
      <c r="AI19" s="19">
        <f t="shared" si="10"/>
        <v>163</v>
      </c>
      <c r="AJ19" s="19">
        <f t="shared" si="11"/>
        <v>52</v>
      </c>
      <c r="AK19" s="19">
        <f t="shared" si="12"/>
        <v>17</v>
      </c>
      <c r="AL19" s="19">
        <f t="shared" si="13"/>
        <v>2</v>
      </c>
      <c r="AM19" s="19">
        <f t="shared" si="14"/>
        <v>11</v>
      </c>
      <c r="AN19" s="19">
        <f t="shared" si="15"/>
        <v>6</v>
      </c>
      <c r="AO19" s="19">
        <f t="shared" si="16"/>
        <v>2</v>
      </c>
      <c r="AP19" s="20">
        <f t="shared" si="19"/>
        <v>253</v>
      </c>
    </row>
    <row r="20" spans="1:42" s="135" customFormat="1" ht="13.5" customHeight="1" x14ac:dyDescent="0.2">
      <c r="A20" s="21">
        <f>A19+'Internal Control-Check Sheet'!$H$28</f>
        <v>0.40625000000000022</v>
      </c>
      <c r="B20" s="243"/>
      <c r="C20" s="243"/>
      <c r="D20" s="243"/>
      <c r="E20" s="243"/>
      <c r="F20" s="243"/>
      <c r="G20" s="243"/>
      <c r="H20" s="243"/>
      <c r="I20" s="149">
        <f t="shared" si="0"/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149">
        <f t="shared" si="1"/>
        <v>0</v>
      </c>
      <c r="R20" s="35">
        <v>140</v>
      </c>
      <c r="S20" s="35">
        <v>40</v>
      </c>
      <c r="T20" s="35">
        <v>8</v>
      </c>
      <c r="U20" s="35">
        <v>2</v>
      </c>
      <c r="V20" s="35">
        <v>15</v>
      </c>
      <c r="W20" s="35">
        <v>15</v>
      </c>
      <c r="X20" s="35">
        <v>5</v>
      </c>
      <c r="Y20" s="149">
        <f t="shared" si="2"/>
        <v>225</v>
      </c>
      <c r="Z20" s="21">
        <f t="shared" si="17"/>
        <v>0.40625000000000022</v>
      </c>
      <c r="AA20" s="19">
        <f t="shared" si="3"/>
        <v>184</v>
      </c>
      <c r="AB20" s="19">
        <f t="shared" si="4"/>
        <v>51</v>
      </c>
      <c r="AC20" s="19">
        <f t="shared" si="5"/>
        <v>10</v>
      </c>
      <c r="AD20" s="19">
        <f t="shared" si="6"/>
        <v>2</v>
      </c>
      <c r="AE20" s="19">
        <f t="shared" si="7"/>
        <v>15</v>
      </c>
      <c r="AF20" s="19">
        <f t="shared" si="8"/>
        <v>17</v>
      </c>
      <c r="AG20" s="19">
        <f t="shared" si="9"/>
        <v>6</v>
      </c>
      <c r="AH20" s="20">
        <f t="shared" si="18"/>
        <v>285</v>
      </c>
      <c r="AI20" s="19">
        <f t="shared" si="10"/>
        <v>164</v>
      </c>
      <c r="AJ20" s="19">
        <f t="shared" si="11"/>
        <v>51</v>
      </c>
      <c r="AK20" s="19">
        <f t="shared" si="12"/>
        <v>15</v>
      </c>
      <c r="AL20" s="19">
        <f t="shared" si="13"/>
        <v>2</v>
      </c>
      <c r="AM20" s="19">
        <f t="shared" si="14"/>
        <v>9</v>
      </c>
      <c r="AN20" s="19">
        <f t="shared" si="15"/>
        <v>6</v>
      </c>
      <c r="AO20" s="19">
        <f t="shared" si="16"/>
        <v>5</v>
      </c>
      <c r="AP20" s="20">
        <f t="shared" si="19"/>
        <v>252</v>
      </c>
    </row>
    <row r="21" spans="1:42" s="135" customFormat="1" ht="13.5" customHeight="1" x14ac:dyDescent="0.2">
      <c r="A21" s="22">
        <f>A20+'Internal Control-Check Sheet'!$H$28</f>
        <v>0.41666666666666691</v>
      </c>
      <c r="B21" s="243"/>
      <c r="C21" s="243"/>
      <c r="D21" s="243"/>
      <c r="E21" s="243"/>
      <c r="F21" s="243"/>
      <c r="G21" s="243"/>
      <c r="H21" s="243"/>
      <c r="I21" s="149">
        <f t="shared" si="0"/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149">
        <f t="shared" si="1"/>
        <v>0</v>
      </c>
      <c r="R21" s="35">
        <v>118</v>
      </c>
      <c r="S21" s="35">
        <v>34</v>
      </c>
      <c r="T21" s="35">
        <v>13</v>
      </c>
      <c r="U21" s="35">
        <v>3</v>
      </c>
      <c r="V21" s="35">
        <v>8</v>
      </c>
      <c r="W21" s="35">
        <v>14</v>
      </c>
      <c r="X21" s="35">
        <v>9</v>
      </c>
      <c r="Y21" s="149">
        <f t="shared" si="2"/>
        <v>199</v>
      </c>
      <c r="Z21" s="22">
        <f t="shared" si="17"/>
        <v>0.41666666666666691</v>
      </c>
      <c r="AA21" s="19">
        <f t="shared" si="3"/>
        <v>141</v>
      </c>
      <c r="AB21" s="19">
        <f t="shared" si="4"/>
        <v>38</v>
      </c>
      <c r="AC21" s="19">
        <f t="shared" si="5"/>
        <v>16</v>
      </c>
      <c r="AD21" s="19">
        <f t="shared" si="6"/>
        <v>4</v>
      </c>
      <c r="AE21" s="19">
        <f t="shared" si="7"/>
        <v>8</v>
      </c>
      <c r="AF21" s="19">
        <f t="shared" si="8"/>
        <v>15</v>
      </c>
      <c r="AG21" s="19">
        <f t="shared" si="9"/>
        <v>10</v>
      </c>
      <c r="AH21" s="20">
        <f t="shared" si="18"/>
        <v>232</v>
      </c>
      <c r="AI21" s="19">
        <f t="shared" si="10"/>
        <v>187</v>
      </c>
      <c r="AJ21" s="19">
        <f t="shared" si="11"/>
        <v>50</v>
      </c>
      <c r="AK21" s="19">
        <f t="shared" si="12"/>
        <v>17</v>
      </c>
      <c r="AL21" s="19">
        <f t="shared" si="13"/>
        <v>3</v>
      </c>
      <c r="AM21" s="19">
        <f t="shared" si="14"/>
        <v>9</v>
      </c>
      <c r="AN21" s="19">
        <f t="shared" si="15"/>
        <v>5</v>
      </c>
      <c r="AO21" s="19">
        <f t="shared" si="16"/>
        <v>5</v>
      </c>
      <c r="AP21" s="20">
        <f t="shared" si="19"/>
        <v>276</v>
      </c>
    </row>
    <row r="22" spans="1:42" s="135" customFormat="1" ht="13.5" customHeight="1" x14ac:dyDescent="0.2">
      <c r="A22" s="21">
        <f>A21+'Internal Control-Check Sheet'!$H$28</f>
        <v>0.42708333333333359</v>
      </c>
      <c r="B22" s="243"/>
      <c r="C22" s="243"/>
      <c r="D22" s="243"/>
      <c r="E22" s="243"/>
      <c r="F22" s="243"/>
      <c r="G22" s="243"/>
      <c r="H22" s="243"/>
      <c r="I22" s="149">
        <f t="shared" si="0"/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149">
        <f t="shared" si="1"/>
        <v>0</v>
      </c>
      <c r="R22" s="35">
        <v>120</v>
      </c>
      <c r="S22" s="35">
        <v>32</v>
      </c>
      <c r="T22" s="35">
        <v>6</v>
      </c>
      <c r="U22" s="35">
        <v>2</v>
      </c>
      <c r="V22" s="35">
        <v>12</v>
      </c>
      <c r="W22" s="35">
        <v>12</v>
      </c>
      <c r="X22" s="35">
        <v>11</v>
      </c>
      <c r="Y22" s="149">
        <f t="shared" si="2"/>
        <v>195</v>
      </c>
      <c r="Z22" s="21">
        <f t="shared" si="17"/>
        <v>0.42708333333333359</v>
      </c>
      <c r="AA22" s="19">
        <f t="shared" si="3"/>
        <v>146</v>
      </c>
      <c r="AB22" s="19">
        <f t="shared" si="4"/>
        <v>37</v>
      </c>
      <c r="AC22" s="19">
        <f t="shared" si="5"/>
        <v>7</v>
      </c>
      <c r="AD22" s="19">
        <f t="shared" si="6"/>
        <v>2</v>
      </c>
      <c r="AE22" s="19">
        <f t="shared" si="7"/>
        <v>12</v>
      </c>
      <c r="AF22" s="19">
        <f t="shared" si="8"/>
        <v>13</v>
      </c>
      <c r="AG22" s="19">
        <f t="shared" si="9"/>
        <v>11</v>
      </c>
      <c r="AH22" s="20">
        <f t="shared" si="18"/>
        <v>228</v>
      </c>
      <c r="AI22" s="19">
        <f t="shared" si="10"/>
        <v>179</v>
      </c>
      <c r="AJ22" s="19">
        <f t="shared" si="11"/>
        <v>48</v>
      </c>
      <c r="AK22" s="19">
        <f t="shared" si="12"/>
        <v>7</v>
      </c>
      <c r="AL22" s="19">
        <f t="shared" si="13"/>
        <v>2</v>
      </c>
      <c r="AM22" s="19">
        <f t="shared" si="14"/>
        <v>10</v>
      </c>
      <c r="AN22" s="19">
        <f t="shared" si="15"/>
        <v>5</v>
      </c>
      <c r="AO22" s="19">
        <f t="shared" si="16"/>
        <v>1</v>
      </c>
      <c r="AP22" s="20">
        <f t="shared" si="19"/>
        <v>252</v>
      </c>
    </row>
    <row r="23" spans="1:42" s="135" customFormat="1" ht="13.5" customHeight="1" x14ac:dyDescent="0.2">
      <c r="A23" s="22">
        <f>A22+'Internal Control-Check Sheet'!$H$28</f>
        <v>0.43750000000000028</v>
      </c>
      <c r="B23" s="243"/>
      <c r="C23" s="243"/>
      <c r="D23" s="243"/>
      <c r="E23" s="243"/>
      <c r="F23" s="243"/>
      <c r="G23" s="243"/>
      <c r="H23" s="243"/>
      <c r="I23" s="149">
        <f t="shared" si="0"/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149">
        <f t="shared" si="1"/>
        <v>0</v>
      </c>
      <c r="R23" s="35">
        <v>102</v>
      </c>
      <c r="S23" s="35">
        <v>33</v>
      </c>
      <c r="T23" s="35">
        <v>12</v>
      </c>
      <c r="U23" s="35">
        <v>4</v>
      </c>
      <c r="V23" s="35">
        <v>11</v>
      </c>
      <c r="W23" s="35">
        <v>7</v>
      </c>
      <c r="X23" s="35">
        <v>8</v>
      </c>
      <c r="Y23" s="149">
        <f t="shared" si="2"/>
        <v>177</v>
      </c>
      <c r="Z23" s="22">
        <f t="shared" si="17"/>
        <v>0.43750000000000028</v>
      </c>
      <c r="AA23" s="19">
        <f t="shared" si="3"/>
        <v>127</v>
      </c>
      <c r="AB23" s="19">
        <f t="shared" si="4"/>
        <v>40</v>
      </c>
      <c r="AC23" s="19">
        <f t="shared" si="5"/>
        <v>18</v>
      </c>
      <c r="AD23" s="19">
        <f t="shared" si="6"/>
        <v>4</v>
      </c>
      <c r="AE23" s="19">
        <f t="shared" si="7"/>
        <v>11</v>
      </c>
      <c r="AF23" s="19">
        <f t="shared" si="8"/>
        <v>8</v>
      </c>
      <c r="AG23" s="19">
        <f t="shared" si="9"/>
        <v>8</v>
      </c>
      <c r="AH23" s="20">
        <f t="shared" si="18"/>
        <v>216</v>
      </c>
      <c r="AI23" s="19">
        <f t="shared" si="10"/>
        <v>180</v>
      </c>
      <c r="AJ23" s="19">
        <f t="shared" si="11"/>
        <v>42</v>
      </c>
      <c r="AK23" s="19">
        <f t="shared" si="12"/>
        <v>18</v>
      </c>
      <c r="AL23" s="19">
        <f t="shared" si="13"/>
        <v>3</v>
      </c>
      <c r="AM23" s="19">
        <f t="shared" si="14"/>
        <v>9</v>
      </c>
      <c r="AN23" s="19">
        <f t="shared" si="15"/>
        <v>9</v>
      </c>
      <c r="AO23" s="19">
        <f t="shared" si="16"/>
        <v>1</v>
      </c>
      <c r="AP23" s="20">
        <f t="shared" si="19"/>
        <v>262</v>
      </c>
    </row>
    <row r="24" spans="1:42" s="135" customFormat="1" ht="13.5" customHeight="1" x14ac:dyDescent="0.2">
      <c r="A24" s="22">
        <f>A23+'Internal Control-Check Sheet'!$H$28</f>
        <v>0.44791666666666696</v>
      </c>
      <c r="B24" s="243"/>
      <c r="C24" s="243"/>
      <c r="D24" s="243"/>
      <c r="E24" s="243"/>
      <c r="F24" s="243"/>
      <c r="G24" s="243"/>
      <c r="H24" s="243"/>
      <c r="I24" s="149">
        <f t="shared" si="0"/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149">
        <f t="shared" si="1"/>
        <v>0</v>
      </c>
      <c r="R24" s="35">
        <v>103</v>
      </c>
      <c r="S24" s="35">
        <v>40</v>
      </c>
      <c r="T24" s="35">
        <v>17</v>
      </c>
      <c r="U24" s="35">
        <v>3</v>
      </c>
      <c r="V24" s="35">
        <v>6</v>
      </c>
      <c r="W24" s="35">
        <v>5</v>
      </c>
      <c r="X24" s="35">
        <v>7</v>
      </c>
      <c r="Y24" s="149">
        <f t="shared" si="2"/>
        <v>181</v>
      </c>
      <c r="Z24" s="22">
        <f t="shared" si="17"/>
        <v>0.44791666666666696</v>
      </c>
      <c r="AA24" s="19">
        <f t="shared" si="3"/>
        <v>137</v>
      </c>
      <c r="AB24" s="19">
        <f t="shared" si="4"/>
        <v>46</v>
      </c>
      <c r="AC24" s="19">
        <f t="shared" si="5"/>
        <v>19</v>
      </c>
      <c r="AD24" s="19">
        <f t="shared" si="6"/>
        <v>3</v>
      </c>
      <c r="AE24" s="19">
        <f t="shared" si="7"/>
        <v>7</v>
      </c>
      <c r="AF24" s="19">
        <f t="shared" si="8"/>
        <v>7</v>
      </c>
      <c r="AG24" s="19">
        <f t="shared" si="9"/>
        <v>8</v>
      </c>
      <c r="AH24" s="20">
        <f t="shared" si="18"/>
        <v>227</v>
      </c>
      <c r="AI24" s="19">
        <f t="shared" si="10"/>
        <v>164</v>
      </c>
      <c r="AJ24" s="19">
        <f t="shared" si="11"/>
        <v>52</v>
      </c>
      <c r="AK24" s="19">
        <f t="shared" si="12"/>
        <v>14</v>
      </c>
      <c r="AL24" s="19">
        <f t="shared" si="13"/>
        <v>2</v>
      </c>
      <c r="AM24" s="19">
        <f t="shared" si="14"/>
        <v>11</v>
      </c>
      <c r="AN24" s="19">
        <f t="shared" si="15"/>
        <v>10</v>
      </c>
      <c r="AO24" s="19">
        <f t="shared" si="16"/>
        <v>1</v>
      </c>
      <c r="AP24" s="20">
        <f t="shared" si="19"/>
        <v>254</v>
      </c>
    </row>
    <row r="25" spans="1:42" s="135" customFormat="1" ht="13.5" customHeight="1" x14ac:dyDescent="0.2">
      <c r="A25" s="22">
        <f>A24+'Internal Control-Check Sheet'!$H$28</f>
        <v>0.45833333333333365</v>
      </c>
      <c r="B25" s="243"/>
      <c r="C25" s="243"/>
      <c r="D25" s="243"/>
      <c r="E25" s="243"/>
      <c r="F25" s="243"/>
      <c r="G25" s="243"/>
      <c r="H25" s="243"/>
      <c r="I25" s="149">
        <f t="shared" si="0"/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149">
        <f t="shared" si="1"/>
        <v>0</v>
      </c>
      <c r="R25" s="35">
        <v>107</v>
      </c>
      <c r="S25" s="35">
        <v>36</v>
      </c>
      <c r="T25" s="35">
        <v>12</v>
      </c>
      <c r="U25" s="35">
        <v>2</v>
      </c>
      <c r="V25" s="35">
        <v>7</v>
      </c>
      <c r="W25" s="35">
        <v>8</v>
      </c>
      <c r="X25" s="35">
        <v>12</v>
      </c>
      <c r="Y25" s="149">
        <f t="shared" si="2"/>
        <v>184</v>
      </c>
      <c r="Z25" s="22">
        <f t="shared" si="17"/>
        <v>0.45833333333333365</v>
      </c>
      <c r="AA25" s="19">
        <f t="shared" si="3"/>
        <v>138</v>
      </c>
      <c r="AB25" s="19">
        <f t="shared" si="4"/>
        <v>44</v>
      </c>
      <c r="AC25" s="19">
        <f t="shared" si="5"/>
        <v>16</v>
      </c>
      <c r="AD25" s="19">
        <f t="shared" si="6"/>
        <v>2</v>
      </c>
      <c r="AE25" s="19">
        <f t="shared" si="7"/>
        <v>7</v>
      </c>
      <c r="AF25" s="19">
        <f t="shared" si="8"/>
        <v>9</v>
      </c>
      <c r="AG25" s="19">
        <f t="shared" si="9"/>
        <v>13</v>
      </c>
      <c r="AH25" s="20">
        <f t="shared" si="18"/>
        <v>229</v>
      </c>
      <c r="AI25" s="19">
        <f t="shared" si="10"/>
        <v>154</v>
      </c>
      <c r="AJ25" s="19">
        <f t="shared" si="11"/>
        <v>51</v>
      </c>
      <c r="AK25" s="19">
        <f t="shared" si="12"/>
        <v>10</v>
      </c>
      <c r="AL25" s="19">
        <f t="shared" si="13"/>
        <v>3</v>
      </c>
      <c r="AM25" s="19">
        <f t="shared" si="14"/>
        <v>10</v>
      </c>
      <c r="AN25" s="19">
        <f t="shared" si="15"/>
        <v>7</v>
      </c>
      <c r="AO25" s="19">
        <f t="shared" si="16"/>
        <v>3</v>
      </c>
      <c r="AP25" s="20">
        <f t="shared" si="19"/>
        <v>238</v>
      </c>
    </row>
    <row r="26" spans="1:42" s="135" customFormat="1" ht="13.5" customHeight="1" x14ac:dyDescent="0.2">
      <c r="A26" s="22">
        <f>A25+'Internal Control-Check Sheet'!$H$28</f>
        <v>0.46875000000000033</v>
      </c>
      <c r="B26" s="243"/>
      <c r="C26" s="243"/>
      <c r="D26" s="243"/>
      <c r="E26" s="243"/>
      <c r="F26" s="243"/>
      <c r="G26" s="243"/>
      <c r="H26" s="243"/>
      <c r="I26" s="149">
        <f t="shared" si="0"/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49">
        <f t="shared" si="1"/>
        <v>0</v>
      </c>
      <c r="R26" s="35">
        <v>103</v>
      </c>
      <c r="S26" s="35">
        <v>44</v>
      </c>
      <c r="T26" s="35">
        <v>9</v>
      </c>
      <c r="U26" s="35">
        <v>2</v>
      </c>
      <c r="V26" s="35">
        <v>11</v>
      </c>
      <c r="W26" s="35">
        <v>7</v>
      </c>
      <c r="X26" s="35">
        <v>3</v>
      </c>
      <c r="Y26" s="149">
        <f t="shared" si="2"/>
        <v>179</v>
      </c>
      <c r="Z26" s="22">
        <f t="shared" si="17"/>
        <v>0.46875000000000033</v>
      </c>
      <c r="AA26" s="19">
        <f t="shared" si="3"/>
        <v>132</v>
      </c>
      <c r="AB26" s="19">
        <f t="shared" si="4"/>
        <v>52</v>
      </c>
      <c r="AC26" s="19">
        <f t="shared" si="5"/>
        <v>11</v>
      </c>
      <c r="AD26" s="19">
        <f t="shared" si="6"/>
        <v>3</v>
      </c>
      <c r="AE26" s="19">
        <f t="shared" si="7"/>
        <v>11</v>
      </c>
      <c r="AF26" s="19">
        <f t="shared" si="8"/>
        <v>9</v>
      </c>
      <c r="AG26" s="19">
        <f t="shared" si="9"/>
        <v>4</v>
      </c>
      <c r="AH26" s="20">
        <f t="shared" si="18"/>
        <v>222</v>
      </c>
      <c r="AI26" s="19">
        <f t="shared" si="10"/>
        <v>183</v>
      </c>
      <c r="AJ26" s="19">
        <f t="shared" si="11"/>
        <v>50</v>
      </c>
      <c r="AK26" s="19">
        <f t="shared" si="12"/>
        <v>13</v>
      </c>
      <c r="AL26" s="19">
        <f t="shared" si="13"/>
        <v>3</v>
      </c>
      <c r="AM26" s="19">
        <f t="shared" si="14"/>
        <v>10</v>
      </c>
      <c r="AN26" s="19">
        <f t="shared" si="15"/>
        <v>8</v>
      </c>
      <c r="AO26" s="19">
        <f t="shared" si="16"/>
        <v>2</v>
      </c>
      <c r="AP26" s="20">
        <f t="shared" si="19"/>
        <v>269</v>
      </c>
    </row>
    <row r="27" spans="1:42" s="135" customFormat="1" ht="13.5" customHeight="1" x14ac:dyDescent="0.2">
      <c r="A27" s="22">
        <f>A26+'Internal Control-Check Sheet'!$H$28</f>
        <v>0.47916666666666702</v>
      </c>
      <c r="B27" s="243"/>
      <c r="C27" s="243"/>
      <c r="D27" s="243"/>
      <c r="E27" s="243"/>
      <c r="F27" s="243"/>
      <c r="G27" s="243"/>
      <c r="H27" s="243"/>
      <c r="I27" s="149">
        <f t="shared" si="0"/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149">
        <f t="shared" si="1"/>
        <v>0</v>
      </c>
      <c r="R27" s="35">
        <v>82</v>
      </c>
      <c r="S27" s="35">
        <v>30</v>
      </c>
      <c r="T27" s="35">
        <v>5</v>
      </c>
      <c r="U27" s="35">
        <v>3</v>
      </c>
      <c r="V27" s="35">
        <v>9</v>
      </c>
      <c r="W27" s="35">
        <v>7</v>
      </c>
      <c r="X27" s="35">
        <v>8</v>
      </c>
      <c r="Y27" s="149">
        <f t="shared" si="2"/>
        <v>144</v>
      </c>
      <c r="Z27" s="22">
        <f t="shared" si="17"/>
        <v>0.47916666666666702</v>
      </c>
      <c r="AA27" s="19">
        <f t="shared" si="3"/>
        <v>110</v>
      </c>
      <c r="AB27" s="19">
        <f t="shared" si="4"/>
        <v>37</v>
      </c>
      <c r="AC27" s="19">
        <f t="shared" si="5"/>
        <v>7</v>
      </c>
      <c r="AD27" s="19">
        <f t="shared" si="6"/>
        <v>4</v>
      </c>
      <c r="AE27" s="19">
        <f t="shared" si="7"/>
        <v>9</v>
      </c>
      <c r="AF27" s="19">
        <f t="shared" si="8"/>
        <v>9</v>
      </c>
      <c r="AG27" s="19">
        <f t="shared" si="9"/>
        <v>9</v>
      </c>
      <c r="AH27" s="20">
        <f t="shared" si="18"/>
        <v>185</v>
      </c>
      <c r="AI27" s="19">
        <f t="shared" si="10"/>
        <v>169</v>
      </c>
      <c r="AJ27" s="19">
        <f t="shared" si="11"/>
        <v>50</v>
      </c>
      <c r="AK27" s="19">
        <f t="shared" si="12"/>
        <v>16</v>
      </c>
      <c r="AL27" s="19">
        <f t="shared" si="13"/>
        <v>1</v>
      </c>
      <c r="AM27" s="19">
        <f t="shared" si="14"/>
        <v>10</v>
      </c>
      <c r="AN27" s="19">
        <f t="shared" si="15"/>
        <v>9</v>
      </c>
      <c r="AO27" s="19">
        <f t="shared" si="16"/>
        <v>3</v>
      </c>
      <c r="AP27" s="20">
        <f t="shared" si="19"/>
        <v>258</v>
      </c>
    </row>
    <row r="28" spans="1:42" s="135" customFormat="1" ht="13.5" customHeight="1" x14ac:dyDescent="0.2">
      <c r="A28" s="22">
        <f>A27+'Internal Control-Check Sheet'!$H$28</f>
        <v>0.4895833333333337</v>
      </c>
      <c r="B28" s="243"/>
      <c r="C28" s="243"/>
      <c r="D28" s="243"/>
      <c r="E28" s="243"/>
      <c r="F28" s="243"/>
      <c r="G28" s="243"/>
      <c r="H28" s="243"/>
      <c r="I28" s="149">
        <f t="shared" si="0"/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149">
        <f t="shared" si="1"/>
        <v>0</v>
      </c>
      <c r="R28" s="35">
        <v>124</v>
      </c>
      <c r="S28" s="35">
        <v>30</v>
      </c>
      <c r="T28" s="35">
        <v>9</v>
      </c>
      <c r="U28" s="35">
        <v>2</v>
      </c>
      <c r="V28" s="35">
        <v>10</v>
      </c>
      <c r="W28" s="35">
        <v>8</v>
      </c>
      <c r="X28" s="35">
        <v>9</v>
      </c>
      <c r="Y28" s="149">
        <f t="shared" si="2"/>
        <v>192</v>
      </c>
      <c r="Z28" s="22">
        <f t="shared" si="17"/>
        <v>0.4895833333333337</v>
      </c>
      <c r="AA28" s="19">
        <f t="shared" si="3"/>
        <v>150</v>
      </c>
      <c r="AB28" s="19">
        <f t="shared" si="4"/>
        <v>40</v>
      </c>
      <c r="AC28" s="19">
        <f t="shared" si="5"/>
        <v>11</v>
      </c>
      <c r="AD28" s="19">
        <f t="shared" si="6"/>
        <v>2</v>
      </c>
      <c r="AE28" s="19">
        <f t="shared" si="7"/>
        <v>10</v>
      </c>
      <c r="AF28" s="19">
        <f t="shared" si="8"/>
        <v>10</v>
      </c>
      <c r="AG28" s="19">
        <f t="shared" si="9"/>
        <v>12</v>
      </c>
      <c r="AH28" s="20">
        <f t="shared" si="18"/>
        <v>235</v>
      </c>
      <c r="AI28" s="19">
        <f t="shared" si="10"/>
        <v>177</v>
      </c>
      <c r="AJ28" s="19">
        <f t="shared" si="11"/>
        <v>44</v>
      </c>
      <c r="AK28" s="19">
        <f t="shared" si="12"/>
        <v>17</v>
      </c>
      <c r="AL28" s="19">
        <f t="shared" si="13"/>
        <v>0</v>
      </c>
      <c r="AM28" s="19">
        <f t="shared" si="14"/>
        <v>13</v>
      </c>
      <c r="AN28" s="19">
        <f t="shared" si="15"/>
        <v>9</v>
      </c>
      <c r="AO28" s="19">
        <f t="shared" si="16"/>
        <v>3</v>
      </c>
      <c r="AP28" s="20">
        <f t="shared" si="19"/>
        <v>263</v>
      </c>
    </row>
    <row r="29" spans="1:42" s="135" customFormat="1" ht="13.5" customHeight="1" x14ac:dyDescent="0.2">
      <c r="A29" s="18">
        <f>A28+'Internal Control-Check Sheet'!$H$28</f>
        <v>0.50000000000000033</v>
      </c>
      <c r="B29" s="243"/>
      <c r="C29" s="243"/>
      <c r="D29" s="243"/>
      <c r="E29" s="243"/>
      <c r="F29" s="243"/>
      <c r="G29" s="243"/>
      <c r="H29" s="243"/>
      <c r="I29" s="149">
        <f t="shared" si="0"/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149">
        <f t="shared" si="1"/>
        <v>0</v>
      </c>
      <c r="R29" s="35">
        <v>106</v>
      </c>
      <c r="S29" s="35">
        <v>33</v>
      </c>
      <c r="T29" s="35">
        <v>8</v>
      </c>
      <c r="U29" s="35">
        <v>2</v>
      </c>
      <c r="V29" s="35">
        <v>9</v>
      </c>
      <c r="W29" s="35">
        <v>8</v>
      </c>
      <c r="X29" s="35">
        <v>8</v>
      </c>
      <c r="Y29" s="149">
        <f t="shared" si="2"/>
        <v>174</v>
      </c>
      <c r="Z29" s="18">
        <f t="shared" si="17"/>
        <v>0.50000000000000033</v>
      </c>
      <c r="AA29" s="19">
        <f t="shared" si="3"/>
        <v>131</v>
      </c>
      <c r="AB29" s="19">
        <f t="shared" si="4"/>
        <v>38</v>
      </c>
      <c r="AC29" s="19">
        <f t="shared" si="5"/>
        <v>9</v>
      </c>
      <c r="AD29" s="19">
        <f t="shared" si="6"/>
        <v>3</v>
      </c>
      <c r="AE29" s="19">
        <f t="shared" si="7"/>
        <v>9</v>
      </c>
      <c r="AF29" s="19">
        <f t="shared" si="8"/>
        <v>9</v>
      </c>
      <c r="AG29" s="19">
        <f t="shared" si="9"/>
        <v>9</v>
      </c>
      <c r="AH29" s="20">
        <f t="shared" si="18"/>
        <v>208</v>
      </c>
      <c r="AI29" s="19">
        <f t="shared" si="10"/>
        <v>187</v>
      </c>
      <c r="AJ29" s="19">
        <f t="shared" si="11"/>
        <v>48</v>
      </c>
      <c r="AK29" s="19">
        <f t="shared" si="12"/>
        <v>9</v>
      </c>
      <c r="AL29" s="19">
        <f t="shared" si="13"/>
        <v>3</v>
      </c>
      <c r="AM29" s="19">
        <f t="shared" si="14"/>
        <v>10</v>
      </c>
      <c r="AN29" s="19">
        <f t="shared" si="15"/>
        <v>15</v>
      </c>
      <c r="AO29" s="19">
        <f t="shared" si="16"/>
        <v>2</v>
      </c>
      <c r="AP29" s="20">
        <f t="shared" si="19"/>
        <v>274</v>
      </c>
    </row>
    <row r="30" spans="1:42" s="135" customFormat="1" ht="13.5" customHeight="1" x14ac:dyDescent="0.2">
      <c r="A30" s="21">
        <f>A29+'Internal Control-Check Sheet'!$H$28</f>
        <v>0.51041666666666696</v>
      </c>
      <c r="B30" s="243"/>
      <c r="C30" s="243"/>
      <c r="D30" s="243"/>
      <c r="E30" s="243"/>
      <c r="F30" s="243"/>
      <c r="G30" s="243"/>
      <c r="H30" s="243"/>
      <c r="I30" s="149">
        <f t="shared" si="0"/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149">
        <f t="shared" si="1"/>
        <v>0</v>
      </c>
      <c r="R30" s="35">
        <v>122</v>
      </c>
      <c r="S30" s="35">
        <v>39</v>
      </c>
      <c r="T30" s="35">
        <v>13</v>
      </c>
      <c r="U30" s="35">
        <v>1</v>
      </c>
      <c r="V30" s="35">
        <v>9</v>
      </c>
      <c r="W30" s="35">
        <v>8</v>
      </c>
      <c r="X30" s="35">
        <v>7</v>
      </c>
      <c r="Y30" s="149">
        <f t="shared" si="2"/>
        <v>199</v>
      </c>
      <c r="Z30" s="21">
        <f t="shared" si="17"/>
        <v>0.51041666666666696</v>
      </c>
      <c r="AA30" s="19">
        <f t="shared" si="3"/>
        <v>151</v>
      </c>
      <c r="AB30" s="19">
        <f t="shared" si="4"/>
        <v>46</v>
      </c>
      <c r="AC30" s="19">
        <f t="shared" si="5"/>
        <v>16</v>
      </c>
      <c r="AD30" s="19">
        <f t="shared" si="6"/>
        <v>1</v>
      </c>
      <c r="AE30" s="19">
        <f t="shared" si="7"/>
        <v>9</v>
      </c>
      <c r="AF30" s="19">
        <f t="shared" si="8"/>
        <v>9</v>
      </c>
      <c r="AG30" s="19">
        <f t="shared" si="9"/>
        <v>8</v>
      </c>
      <c r="AH30" s="20">
        <f t="shared" si="18"/>
        <v>240</v>
      </c>
      <c r="AI30" s="19">
        <f t="shared" si="10"/>
        <v>187</v>
      </c>
      <c r="AJ30" s="19">
        <f t="shared" si="11"/>
        <v>48</v>
      </c>
      <c r="AK30" s="19">
        <f t="shared" si="12"/>
        <v>8</v>
      </c>
      <c r="AL30" s="19">
        <f t="shared" si="13"/>
        <v>3</v>
      </c>
      <c r="AM30" s="19">
        <f t="shared" si="14"/>
        <v>12</v>
      </c>
      <c r="AN30" s="19">
        <f t="shared" si="15"/>
        <v>10</v>
      </c>
      <c r="AO30" s="19">
        <f t="shared" si="16"/>
        <v>6</v>
      </c>
      <c r="AP30" s="20">
        <f t="shared" si="19"/>
        <v>274</v>
      </c>
    </row>
    <row r="31" spans="1:42" s="135" customFormat="1" ht="13.5" customHeight="1" x14ac:dyDescent="0.2">
      <c r="A31" s="22">
        <f>A30+'Internal Control-Check Sheet'!$H$28</f>
        <v>0.52083333333333359</v>
      </c>
      <c r="B31" s="243"/>
      <c r="C31" s="243"/>
      <c r="D31" s="243"/>
      <c r="E31" s="243"/>
      <c r="F31" s="243"/>
      <c r="G31" s="243"/>
      <c r="H31" s="243"/>
      <c r="I31" s="149">
        <f t="shared" si="0"/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149">
        <f t="shared" si="1"/>
        <v>0</v>
      </c>
      <c r="R31" s="35">
        <v>132</v>
      </c>
      <c r="S31" s="35">
        <v>45</v>
      </c>
      <c r="T31" s="35">
        <v>7</v>
      </c>
      <c r="U31" s="35">
        <v>2</v>
      </c>
      <c r="V31" s="35">
        <v>9</v>
      </c>
      <c r="W31" s="35">
        <v>8</v>
      </c>
      <c r="X31" s="35">
        <v>11</v>
      </c>
      <c r="Y31" s="149">
        <f t="shared" si="2"/>
        <v>214</v>
      </c>
      <c r="Z31" s="22">
        <f t="shared" si="17"/>
        <v>0.52083333333333359</v>
      </c>
      <c r="AA31" s="19">
        <f t="shared" si="3"/>
        <v>159</v>
      </c>
      <c r="AB31" s="19">
        <f t="shared" si="4"/>
        <v>51</v>
      </c>
      <c r="AC31" s="19">
        <f t="shared" si="5"/>
        <v>10</v>
      </c>
      <c r="AD31" s="19">
        <f t="shared" si="6"/>
        <v>5</v>
      </c>
      <c r="AE31" s="19">
        <f t="shared" si="7"/>
        <v>9</v>
      </c>
      <c r="AF31" s="19">
        <f t="shared" si="8"/>
        <v>11</v>
      </c>
      <c r="AG31" s="19">
        <f t="shared" si="9"/>
        <v>11</v>
      </c>
      <c r="AH31" s="20">
        <f t="shared" si="18"/>
        <v>256</v>
      </c>
      <c r="AI31" s="19">
        <f t="shared" si="10"/>
        <v>175</v>
      </c>
      <c r="AJ31" s="19">
        <f t="shared" si="11"/>
        <v>37</v>
      </c>
      <c r="AK31" s="19">
        <f t="shared" si="12"/>
        <v>10</v>
      </c>
      <c r="AL31" s="19">
        <f t="shared" si="13"/>
        <v>5</v>
      </c>
      <c r="AM31" s="19">
        <f t="shared" si="14"/>
        <v>8</v>
      </c>
      <c r="AN31" s="19">
        <f t="shared" si="15"/>
        <v>7</v>
      </c>
      <c r="AO31" s="19">
        <f t="shared" si="16"/>
        <v>2</v>
      </c>
      <c r="AP31" s="20">
        <f t="shared" si="19"/>
        <v>244</v>
      </c>
    </row>
    <row r="32" spans="1:42" s="135" customFormat="1" ht="13.5" customHeight="1" x14ac:dyDescent="0.2">
      <c r="A32" s="21">
        <f>A31+'Internal Control-Check Sheet'!$H$28</f>
        <v>0.53125000000000022</v>
      </c>
      <c r="B32" s="243"/>
      <c r="C32" s="243"/>
      <c r="D32" s="243"/>
      <c r="E32" s="243"/>
      <c r="F32" s="243"/>
      <c r="G32" s="243"/>
      <c r="H32" s="243"/>
      <c r="I32" s="149">
        <f t="shared" si="0"/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149">
        <f t="shared" si="1"/>
        <v>0</v>
      </c>
      <c r="R32" s="35">
        <v>134</v>
      </c>
      <c r="S32" s="35">
        <v>40</v>
      </c>
      <c r="T32" s="35">
        <v>9</v>
      </c>
      <c r="U32" s="35">
        <v>1</v>
      </c>
      <c r="V32" s="35">
        <v>10</v>
      </c>
      <c r="W32" s="35">
        <v>14</v>
      </c>
      <c r="X32" s="35">
        <v>5</v>
      </c>
      <c r="Y32" s="149">
        <f t="shared" si="2"/>
        <v>213</v>
      </c>
      <c r="Z32" s="21">
        <f t="shared" si="17"/>
        <v>0.53125000000000022</v>
      </c>
      <c r="AA32" s="19">
        <f t="shared" si="3"/>
        <v>166</v>
      </c>
      <c r="AB32" s="19">
        <f t="shared" si="4"/>
        <v>46</v>
      </c>
      <c r="AC32" s="19">
        <f t="shared" si="5"/>
        <v>9</v>
      </c>
      <c r="AD32" s="19">
        <f t="shared" si="6"/>
        <v>1</v>
      </c>
      <c r="AE32" s="19">
        <f t="shared" si="7"/>
        <v>10</v>
      </c>
      <c r="AF32" s="19">
        <f t="shared" si="8"/>
        <v>16</v>
      </c>
      <c r="AG32" s="19">
        <f t="shared" si="9"/>
        <v>5</v>
      </c>
      <c r="AH32" s="20">
        <f t="shared" si="18"/>
        <v>253</v>
      </c>
      <c r="AI32" s="19">
        <f t="shared" si="10"/>
        <v>174</v>
      </c>
      <c r="AJ32" s="19">
        <f t="shared" si="11"/>
        <v>61</v>
      </c>
      <c r="AK32" s="19">
        <f t="shared" si="12"/>
        <v>16</v>
      </c>
      <c r="AL32" s="19">
        <f t="shared" si="13"/>
        <v>3</v>
      </c>
      <c r="AM32" s="19">
        <f t="shared" si="14"/>
        <v>9</v>
      </c>
      <c r="AN32" s="19">
        <f t="shared" si="15"/>
        <v>14</v>
      </c>
      <c r="AO32" s="19">
        <f t="shared" si="16"/>
        <v>6</v>
      </c>
      <c r="AP32" s="20">
        <f t="shared" si="19"/>
        <v>283</v>
      </c>
    </row>
    <row r="33" spans="1:42" s="135" customFormat="1" ht="13.5" customHeight="1" x14ac:dyDescent="0.2">
      <c r="A33" s="22">
        <f>A32+'Internal Control-Check Sheet'!$H$28</f>
        <v>0.54166666666666685</v>
      </c>
      <c r="B33" s="243"/>
      <c r="C33" s="243"/>
      <c r="D33" s="243"/>
      <c r="E33" s="243"/>
      <c r="F33" s="243"/>
      <c r="G33" s="243"/>
      <c r="H33" s="243"/>
      <c r="I33" s="149">
        <f t="shared" si="0"/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149">
        <f t="shared" si="1"/>
        <v>0</v>
      </c>
      <c r="R33" s="35">
        <v>131</v>
      </c>
      <c r="S33" s="35">
        <v>31</v>
      </c>
      <c r="T33" s="35">
        <v>7</v>
      </c>
      <c r="U33" s="35">
        <v>1</v>
      </c>
      <c r="V33" s="35">
        <v>10</v>
      </c>
      <c r="W33" s="35">
        <v>12</v>
      </c>
      <c r="X33" s="35">
        <v>6</v>
      </c>
      <c r="Y33" s="149">
        <f t="shared" si="2"/>
        <v>198</v>
      </c>
      <c r="Z33" s="22">
        <f t="shared" si="17"/>
        <v>0.54166666666666685</v>
      </c>
      <c r="AA33" s="19">
        <f t="shared" si="3"/>
        <v>155</v>
      </c>
      <c r="AB33" s="19">
        <f t="shared" si="4"/>
        <v>37</v>
      </c>
      <c r="AC33" s="19">
        <f t="shared" si="5"/>
        <v>10</v>
      </c>
      <c r="AD33" s="19">
        <f t="shared" si="6"/>
        <v>2</v>
      </c>
      <c r="AE33" s="19">
        <f t="shared" si="7"/>
        <v>10</v>
      </c>
      <c r="AF33" s="19">
        <f t="shared" si="8"/>
        <v>14</v>
      </c>
      <c r="AG33" s="19">
        <f t="shared" si="9"/>
        <v>7</v>
      </c>
      <c r="AH33" s="20">
        <f t="shared" si="18"/>
        <v>235</v>
      </c>
      <c r="AI33" s="19">
        <f t="shared" si="10"/>
        <v>208</v>
      </c>
      <c r="AJ33" s="19">
        <f t="shared" si="11"/>
        <v>50</v>
      </c>
      <c r="AK33" s="19">
        <f t="shared" si="12"/>
        <v>9</v>
      </c>
      <c r="AL33" s="19">
        <f t="shared" si="13"/>
        <v>2</v>
      </c>
      <c r="AM33" s="19">
        <f t="shared" si="14"/>
        <v>9</v>
      </c>
      <c r="AN33" s="19">
        <f t="shared" si="15"/>
        <v>14</v>
      </c>
      <c r="AO33" s="19">
        <f t="shared" si="16"/>
        <v>4</v>
      </c>
      <c r="AP33" s="20">
        <f t="shared" si="19"/>
        <v>296</v>
      </c>
    </row>
    <row r="34" spans="1:42" s="135" customFormat="1" ht="13.5" customHeight="1" x14ac:dyDescent="0.2">
      <c r="A34" s="22">
        <f>A33+'Internal Control-Check Sheet'!$H$28</f>
        <v>0.55208333333333348</v>
      </c>
      <c r="B34" s="243"/>
      <c r="C34" s="243"/>
      <c r="D34" s="243"/>
      <c r="E34" s="243"/>
      <c r="F34" s="243"/>
      <c r="G34" s="243"/>
      <c r="H34" s="243"/>
      <c r="I34" s="149">
        <f t="shared" si="0"/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149">
        <f t="shared" si="1"/>
        <v>0</v>
      </c>
      <c r="R34" s="35">
        <v>121</v>
      </c>
      <c r="S34" s="35">
        <v>40</v>
      </c>
      <c r="T34" s="35">
        <v>8</v>
      </c>
      <c r="U34" s="35">
        <v>1</v>
      </c>
      <c r="V34" s="35">
        <v>7</v>
      </c>
      <c r="W34" s="35">
        <v>6</v>
      </c>
      <c r="X34" s="35">
        <v>4</v>
      </c>
      <c r="Y34" s="149">
        <f t="shared" si="2"/>
        <v>187</v>
      </c>
      <c r="Z34" s="22">
        <f t="shared" si="17"/>
        <v>0.55208333333333348</v>
      </c>
      <c r="AA34" s="19">
        <f t="shared" si="3"/>
        <v>136</v>
      </c>
      <c r="AB34" s="19">
        <f t="shared" si="4"/>
        <v>43</v>
      </c>
      <c r="AC34" s="19">
        <f t="shared" si="5"/>
        <v>9</v>
      </c>
      <c r="AD34" s="19">
        <f t="shared" si="6"/>
        <v>1</v>
      </c>
      <c r="AE34" s="19">
        <f t="shared" si="7"/>
        <v>7</v>
      </c>
      <c r="AF34" s="19">
        <f t="shared" si="8"/>
        <v>9</v>
      </c>
      <c r="AG34" s="19">
        <f t="shared" si="9"/>
        <v>5</v>
      </c>
      <c r="AH34" s="20">
        <f t="shared" si="18"/>
        <v>210</v>
      </c>
      <c r="AI34" s="19">
        <f t="shared" si="10"/>
        <v>195</v>
      </c>
      <c r="AJ34" s="19">
        <f t="shared" si="11"/>
        <v>66</v>
      </c>
      <c r="AK34" s="19">
        <f t="shared" si="12"/>
        <v>12</v>
      </c>
      <c r="AL34" s="19">
        <f t="shared" si="13"/>
        <v>2</v>
      </c>
      <c r="AM34" s="19">
        <f t="shared" si="14"/>
        <v>11</v>
      </c>
      <c r="AN34" s="19">
        <f t="shared" si="15"/>
        <v>12</v>
      </c>
      <c r="AO34" s="19">
        <f t="shared" si="16"/>
        <v>9</v>
      </c>
      <c r="AP34" s="20">
        <f t="shared" si="19"/>
        <v>307</v>
      </c>
    </row>
    <row r="35" spans="1:42" s="135" customFormat="1" ht="13.5" customHeight="1" x14ac:dyDescent="0.2">
      <c r="A35" s="22">
        <f>A34+'Internal Control-Check Sheet'!$H$28</f>
        <v>0.56250000000000011</v>
      </c>
      <c r="B35" s="243"/>
      <c r="C35" s="243"/>
      <c r="D35" s="243"/>
      <c r="E35" s="243"/>
      <c r="F35" s="243"/>
      <c r="G35" s="243"/>
      <c r="H35" s="243"/>
      <c r="I35" s="149">
        <f t="shared" si="0"/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149">
        <f t="shared" si="1"/>
        <v>0</v>
      </c>
      <c r="R35" s="35">
        <v>122</v>
      </c>
      <c r="S35" s="35">
        <v>38</v>
      </c>
      <c r="T35" s="35">
        <v>7</v>
      </c>
      <c r="U35" s="35">
        <v>0</v>
      </c>
      <c r="V35" s="35">
        <v>9</v>
      </c>
      <c r="W35" s="35">
        <v>6</v>
      </c>
      <c r="X35" s="35">
        <v>5</v>
      </c>
      <c r="Y35" s="149">
        <f t="shared" si="2"/>
        <v>187</v>
      </c>
      <c r="Z35" s="22">
        <f t="shared" si="17"/>
        <v>0.56250000000000011</v>
      </c>
      <c r="AA35" s="19">
        <f t="shared" si="3"/>
        <v>152</v>
      </c>
      <c r="AB35" s="19">
        <f t="shared" si="4"/>
        <v>43</v>
      </c>
      <c r="AC35" s="19">
        <f t="shared" si="5"/>
        <v>8</v>
      </c>
      <c r="AD35" s="19">
        <f t="shared" si="6"/>
        <v>0</v>
      </c>
      <c r="AE35" s="19">
        <f t="shared" si="7"/>
        <v>9</v>
      </c>
      <c r="AF35" s="19">
        <f t="shared" si="8"/>
        <v>7</v>
      </c>
      <c r="AG35" s="19">
        <f t="shared" si="9"/>
        <v>6</v>
      </c>
      <c r="AH35" s="20">
        <f>SUM(AA35:AG35)</f>
        <v>225</v>
      </c>
      <c r="AI35" s="19">
        <f t="shared" si="10"/>
        <v>171</v>
      </c>
      <c r="AJ35" s="19">
        <f t="shared" si="11"/>
        <v>52</v>
      </c>
      <c r="AK35" s="19">
        <f t="shared" si="12"/>
        <v>8</v>
      </c>
      <c r="AL35" s="19">
        <f t="shared" si="13"/>
        <v>1</v>
      </c>
      <c r="AM35" s="19">
        <f t="shared" si="14"/>
        <v>12</v>
      </c>
      <c r="AN35" s="19">
        <f t="shared" si="15"/>
        <v>11</v>
      </c>
      <c r="AO35" s="19">
        <f t="shared" si="16"/>
        <v>6</v>
      </c>
      <c r="AP35" s="20">
        <f>SUM(AI35:AO35)</f>
        <v>261</v>
      </c>
    </row>
    <row r="36" spans="1:42" s="135" customFormat="1" ht="13.5" customHeight="1" x14ac:dyDescent="0.2">
      <c r="A36" s="22">
        <f>A35+'Internal Control-Check Sheet'!$H$28</f>
        <v>0.57291666666666674</v>
      </c>
      <c r="B36" s="243"/>
      <c r="C36" s="243"/>
      <c r="D36" s="243"/>
      <c r="E36" s="243"/>
      <c r="F36" s="243"/>
      <c r="G36" s="243"/>
      <c r="H36" s="243"/>
      <c r="I36" s="149">
        <f t="shared" si="0"/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149">
        <f t="shared" si="1"/>
        <v>0</v>
      </c>
      <c r="R36" s="35">
        <v>155</v>
      </c>
      <c r="S36" s="35">
        <v>25</v>
      </c>
      <c r="T36" s="35">
        <v>3</v>
      </c>
      <c r="U36" s="35">
        <v>0</v>
      </c>
      <c r="V36" s="35">
        <v>8</v>
      </c>
      <c r="W36" s="35">
        <v>6</v>
      </c>
      <c r="X36" s="35">
        <v>8</v>
      </c>
      <c r="Y36" s="149">
        <f t="shared" si="2"/>
        <v>205</v>
      </c>
      <c r="Z36" s="22">
        <f t="shared" si="17"/>
        <v>0.57291666666666674</v>
      </c>
      <c r="AA36" s="19">
        <f t="shared" si="3"/>
        <v>175</v>
      </c>
      <c r="AB36" s="19">
        <f t="shared" si="4"/>
        <v>34</v>
      </c>
      <c r="AC36" s="19">
        <f t="shared" si="5"/>
        <v>7</v>
      </c>
      <c r="AD36" s="19">
        <f t="shared" si="6"/>
        <v>0</v>
      </c>
      <c r="AE36" s="19">
        <f t="shared" si="7"/>
        <v>8</v>
      </c>
      <c r="AF36" s="19">
        <f t="shared" si="8"/>
        <v>9</v>
      </c>
      <c r="AG36" s="19">
        <f t="shared" si="9"/>
        <v>10</v>
      </c>
      <c r="AH36" s="20">
        <f t="shared" si="18"/>
        <v>243</v>
      </c>
      <c r="AI36" s="19">
        <f t="shared" si="10"/>
        <v>186</v>
      </c>
      <c r="AJ36" s="19">
        <f t="shared" si="11"/>
        <v>56</v>
      </c>
      <c r="AK36" s="19">
        <f t="shared" si="12"/>
        <v>16</v>
      </c>
      <c r="AL36" s="19">
        <f t="shared" si="13"/>
        <v>3</v>
      </c>
      <c r="AM36" s="19">
        <f t="shared" si="14"/>
        <v>16</v>
      </c>
      <c r="AN36" s="19">
        <f t="shared" si="15"/>
        <v>18</v>
      </c>
      <c r="AO36" s="19">
        <f t="shared" si="16"/>
        <v>1</v>
      </c>
      <c r="AP36" s="20">
        <f t="shared" si="19"/>
        <v>296</v>
      </c>
    </row>
    <row r="37" spans="1:42" s="135" customFormat="1" ht="13.5" customHeight="1" x14ac:dyDescent="0.2">
      <c r="A37" s="22">
        <f>A36+'Internal Control-Check Sheet'!$H$28</f>
        <v>0.58333333333333337</v>
      </c>
      <c r="B37" s="243"/>
      <c r="C37" s="243"/>
      <c r="D37" s="243"/>
      <c r="E37" s="243"/>
      <c r="F37" s="243"/>
      <c r="G37" s="243"/>
      <c r="H37" s="243"/>
      <c r="I37" s="149">
        <f t="shared" si="0"/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149">
        <f t="shared" si="1"/>
        <v>0</v>
      </c>
      <c r="R37" s="35">
        <v>99</v>
      </c>
      <c r="S37" s="35">
        <v>40</v>
      </c>
      <c r="T37" s="35">
        <v>7</v>
      </c>
      <c r="U37" s="35">
        <v>1</v>
      </c>
      <c r="V37" s="35">
        <v>10</v>
      </c>
      <c r="W37" s="35">
        <v>8</v>
      </c>
      <c r="X37" s="35">
        <v>7</v>
      </c>
      <c r="Y37" s="149">
        <f t="shared" si="2"/>
        <v>172</v>
      </c>
      <c r="Z37" s="22">
        <f t="shared" si="17"/>
        <v>0.58333333333333337</v>
      </c>
      <c r="AA37" s="19">
        <f t="shared" si="3"/>
        <v>126</v>
      </c>
      <c r="AB37" s="19">
        <f t="shared" si="4"/>
        <v>46</v>
      </c>
      <c r="AC37" s="19">
        <f t="shared" si="5"/>
        <v>8</v>
      </c>
      <c r="AD37" s="19">
        <f t="shared" si="6"/>
        <v>1</v>
      </c>
      <c r="AE37" s="19">
        <f t="shared" si="7"/>
        <v>10</v>
      </c>
      <c r="AF37" s="19">
        <f t="shared" si="8"/>
        <v>9</v>
      </c>
      <c r="AG37" s="19">
        <f t="shared" si="9"/>
        <v>7</v>
      </c>
      <c r="AH37" s="20">
        <f>SUM(AA37:AG37)</f>
        <v>207</v>
      </c>
      <c r="AI37" s="19">
        <f t="shared" si="10"/>
        <v>161</v>
      </c>
      <c r="AJ37" s="19">
        <f t="shared" si="11"/>
        <v>49</v>
      </c>
      <c r="AK37" s="19">
        <f t="shared" si="12"/>
        <v>8</v>
      </c>
      <c r="AL37" s="19">
        <f t="shared" si="13"/>
        <v>0</v>
      </c>
      <c r="AM37" s="19">
        <f t="shared" si="14"/>
        <v>10</v>
      </c>
      <c r="AN37" s="19">
        <f t="shared" si="15"/>
        <v>11</v>
      </c>
      <c r="AO37" s="19">
        <f t="shared" si="16"/>
        <v>5</v>
      </c>
      <c r="AP37" s="20">
        <f>SUM(AI37:AO37)</f>
        <v>244</v>
      </c>
    </row>
    <row r="38" spans="1:42" s="135" customFormat="1" ht="13.5" customHeight="1" x14ac:dyDescent="0.2">
      <c r="A38" s="22">
        <f>A37+'Internal Control-Check Sheet'!$H$28</f>
        <v>0.59375</v>
      </c>
      <c r="B38" s="243"/>
      <c r="C38" s="243"/>
      <c r="D38" s="243"/>
      <c r="E38" s="243"/>
      <c r="F38" s="243"/>
      <c r="G38" s="243"/>
      <c r="H38" s="243"/>
      <c r="I38" s="149">
        <f t="shared" si="0"/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149">
        <f t="shared" si="1"/>
        <v>0</v>
      </c>
      <c r="R38" s="35">
        <v>124</v>
      </c>
      <c r="S38" s="35">
        <v>33</v>
      </c>
      <c r="T38" s="35">
        <v>6</v>
      </c>
      <c r="U38" s="35">
        <v>1</v>
      </c>
      <c r="V38" s="35">
        <v>12</v>
      </c>
      <c r="W38" s="35">
        <v>9</v>
      </c>
      <c r="X38" s="35">
        <v>9</v>
      </c>
      <c r="Y38" s="149">
        <f t="shared" si="2"/>
        <v>194</v>
      </c>
      <c r="Z38" s="22">
        <f t="shared" si="17"/>
        <v>0.59375</v>
      </c>
      <c r="AA38" s="19">
        <f t="shared" si="3"/>
        <v>141</v>
      </c>
      <c r="AB38" s="19">
        <f t="shared" si="4"/>
        <v>39</v>
      </c>
      <c r="AC38" s="19">
        <f t="shared" si="5"/>
        <v>8</v>
      </c>
      <c r="AD38" s="19">
        <f t="shared" si="6"/>
        <v>2</v>
      </c>
      <c r="AE38" s="19">
        <f t="shared" si="7"/>
        <v>12</v>
      </c>
      <c r="AF38" s="19">
        <f t="shared" si="8"/>
        <v>13</v>
      </c>
      <c r="AG38" s="19">
        <f t="shared" si="9"/>
        <v>10</v>
      </c>
      <c r="AH38" s="20">
        <f t="shared" si="18"/>
        <v>225</v>
      </c>
      <c r="AI38" s="19">
        <f t="shared" si="10"/>
        <v>166</v>
      </c>
      <c r="AJ38" s="19">
        <f t="shared" si="11"/>
        <v>44</v>
      </c>
      <c r="AK38" s="19">
        <f t="shared" si="12"/>
        <v>13</v>
      </c>
      <c r="AL38" s="19">
        <f t="shared" si="13"/>
        <v>1</v>
      </c>
      <c r="AM38" s="19">
        <f t="shared" si="14"/>
        <v>9</v>
      </c>
      <c r="AN38" s="19">
        <f t="shared" si="15"/>
        <v>17</v>
      </c>
      <c r="AO38" s="19">
        <f t="shared" si="16"/>
        <v>2</v>
      </c>
      <c r="AP38" s="20">
        <f t="shared" si="19"/>
        <v>252</v>
      </c>
    </row>
    <row r="39" spans="1:42" s="135" customFormat="1" ht="13.5" customHeight="1" x14ac:dyDescent="0.2">
      <c r="A39" s="18">
        <f>A38+'Internal Control-Check Sheet'!$H$28</f>
        <v>0.60416666666666663</v>
      </c>
      <c r="B39" s="243"/>
      <c r="C39" s="243"/>
      <c r="D39" s="243"/>
      <c r="E39" s="243"/>
      <c r="F39" s="243"/>
      <c r="G39" s="243"/>
      <c r="H39" s="243"/>
      <c r="I39" s="149">
        <f t="shared" si="0"/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149">
        <f t="shared" si="1"/>
        <v>0</v>
      </c>
      <c r="R39" s="35">
        <v>109</v>
      </c>
      <c r="S39" s="35">
        <v>23</v>
      </c>
      <c r="T39" s="35">
        <v>6</v>
      </c>
      <c r="U39" s="35">
        <v>0</v>
      </c>
      <c r="V39" s="35">
        <v>6</v>
      </c>
      <c r="W39" s="35">
        <v>6</v>
      </c>
      <c r="X39" s="35">
        <v>14</v>
      </c>
      <c r="Y39" s="149">
        <f t="shared" si="2"/>
        <v>164</v>
      </c>
      <c r="Z39" s="18">
        <f t="shared" si="17"/>
        <v>0.60416666666666663</v>
      </c>
      <c r="AA39" s="19">
        <f t="shared" si="3"/>
        <v>141</v>
      </c>
      <c r="AB39" s="19">
        <f t="shared" si="4"/>
        <v>28</v>
      </c>
      <c r="AC39" s="19">
        <f t="shared" si="5"/>
        <v>6</v>
      </c>
      <c r="AD39" s="19">
        <f t="shared" si="6"/>
        <v>0</v>
      </c>
      <c r="AE39" s="19">
        <f t="shared" si="7"/>
        <v>6</v>
      </c>
      <c r="AF39" s="19">
        <f t="shared" si="8"/>
        <v>8</v>
      </c>
      <c r="AG39" s="19">
        <f t="shared" si="9"/>
        <v>14</v>
      </c>
      <c r="AH39" s="20">
        <f t="shared" si="18"/>
        <v>203</v>
      </c>
      <c r="AI39" s="19">
        <f t="shared" si="10"/>
        <v>190</v>
      </c>
      <c r="AJ39" s="19">
        <f t="shared" si="11"/>
        <v>51</v>
      </c>
      <c r="AK39" s="19">
        <f t="shared" si="12"/>
        <v>9</v>
      </c>
      <c r="AL39" s="19">
        <f t="shared" si="13"/>
        <v>2</v>
      </c>
      <c r="AM39" s="19">
        <f t="shared" si="14"/>
        <v>14</v>
      </c>
      <c r="AN39" s="19">
        <f t="shared" si="15"/>
        <v>10</v>
      </c>
      <c r="AO39" s="19">
        <f t="shared" si="16"/>
        <v>6</v>
      </c>
      <c r="AP39" s="20">
        <f t="shared" si="19"/>
        <v>282</v>
      </c>
    </row>
    <row r="40" spans="1:42" s="135" customFormat="1" ht="13.5" customHeight="1" x14ac:dyDescent="0.2">
      <c r="A40" s="21">
        <f>A39+'Internal Control-Check Sheet'!$H$28</f>
        <v>0.61458333333333326</v>
      </c>
      <c r="B40" s="243"/>
      <c r="C40" s="243"/>
      <c r="D40" s="243"/>
      <c r="E40" s="243"/>
      <c r="F40" s="243"/>
      <c r="G40" s="243"/>
      <c r="H40" s="243"/>
      <c r="I40" s="149">
        <f t="shared" si="0"/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149">
        <f t="shared" si="1"/>
        <v>0</v>
      </c>
      <c r="R40" s="35">
        <v>117</v>
      </c>
      <c r="S40" s="35">
        <v>41</v>
      </c>
      <c r="T40" s="35">
        <v>6</v>
      </c>
      <c r="U40" s="35">
        <v>2</v>
      </c>
      <c r="V40" s="35">
        <v>9</v>
      </c>
      <c r="W40" s="35">
        <v>8</v>
      </c>
      <c r="X40" s="35">
        <v>6</v>
      </c>
      <c r="Y40" s="149">
        <f t="shared" si="2"/>
        <v>189</v>
      </c>
      <c r="Z40" s="21">
        <f t="shared" si="17"/>
        <v>0.61458333333333326</v>
      </c>
      <c r="AA40" s="19">
        <f t="shared" si="3"/>
        <v>144</v>
      </c>
      <c r="AB40" s="19">
        <f t="shared" si="4"/>
        <v>49</v>
      </c>
      <c r="AC40" s="19">
        <f t="shared" si="5"/>
        <v>6</v>
      </c>
      <c r="AD40" s="19">
        <f t="shared" si="6"/>
        <v>2</v>
      </c>
      <c r="AE40" s="19">
        <f t="shared" si="7"/>
        <v>9</v>
      </c>
      <c r="AF40" s="19">
        <f t="shared" si="8"/>
        <v>8</v>
      </c>
      <c r="AG40" s="19">
        <f t="shared" si="9"/>
        <v>6</v>
      </c>
      <c r="AH40" s="20">
        <f t="shared" si="18"/>
        <v>224</v>
      </c>
      <c r="AI40" s="19">
        <f t="shared" si="10"/>
        <v>199</v>
      </c>
      <c r="AJ40" s="19">
        <f t="shared" si="11"/>
        <v>47</v>
      </c>
      <c r="AK40" s="19">
        <f t="shared" si="12"/>
        <v>6</v>
      </c>
      <c r="AL40" s="19">
        <f t="shared" si="13"/>
        <v>3</v>
      </c>
      <c r="AM40" s="19">
        <f t="shared" si="14"/>
        <v>16</v>
      </c>
      <c r="AN40" s="19">
        <f t="shared" si="15"/>
        <v>16</v>
      </c>
      <c r="AO40" s="19">
        <f t="shared" si="16"/>
        <v>6</v>
      </c>
      <c r="AP40" s="20">
        <f t="shared" si="19"/>
        <v>293</v>
      </c>
    </row>
    <row r="41" spans="1:42" s="135" customFormat="1" ht="13.5" customHeight="1" x14ac:dyDescent="0.2">
      <c r="A41" s="22">
        <f>A40+'Internal Control-Check Sheet'!$H$28</f>
        <v>0.62499999999999989</v>
      </c>
      <c r="B41" s="243"/>
      <c r="C41" s="243"/>
      <c r="D41" s="243"/>
      <c r="E41" s="243"/>
      <c r="F41" s="243"/>
      <c r="G41" s="243"/>
      <c r="H41" s="243"/>
      <c r="I41" s="149">
        <f t="shared" si="0"/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149">
        <f t="shared" si="1"/>
        <v>0</v>
      </c>
      <c r="R41" s="35">
        <v>125</v>
      </c>
      <c r="S41" s="35">
        <v>38</v>
      </c>
      <c r="T41" s="35">
        <v>3</v>
      </c>
      <c r="U41" s="35">
        <v>0</v>
      </c>
      <c r="V41" s="35">
        <v>8</v>
      </c>
      <c r="W41" s="35">
        <v>13</v>
      </c>
      <c r="X41" s="35">
        <v>5</v>
      </c>
      <c r="Y41" s="149">
        <f t="shared" si="2"/>
        <v>192</v>
      </c>
      <c r="Z41" s="22">
        <f t="shared" si="17"/>
        <v>0.62499999999999989</v>
      </c>
      <c r="AA41" s="19">
        <f t="shared" ref="AA41:AA68" si="20">B41+J41+R41+B168</f>
        <v>161</v>
      </c>
      <c r="AB41" s="19">
        <f t="shared" ref="AB41:AB68" si="21">C41+K41+S41+C168</f>
        <v>45</v>
      </c>
      <c r="AC41" s="19">
        <f t="shared" ref="AC41:AC68" si="22">D41+L41+T41+D168</f>
        <v>3</v>
      </c>
      <c r="AD41" s="19">
        <f t="shared" ref="AD41:AD68" si="23">E41+M41+U41+E168</f>
        <v>0</v>
      </c>
      <c r="AE41" s="19">
        <f t="shared" ref="AE41:AE68" si="24">F41+N41+V41+F168</f>
        <v>8</v>
      </c>
      <c r="AF41" s="19">
        <f t="shared" ref="AF41:AF68" si="25">G41+O41+W41+G168</f>
        <v>17</v>
      </c>
      <c r="AG41" s="19">
        <f t="shared" ref="AG41:AG68" si="26">H41+P41+X41+H168</f>
        <v>6</v>
      </c>
      <c r="AH41" s="20">
        <f t="shared" si="18"/>
        <v>240</v>
      </c>
      <c r="AI41" s="19">
        <f t="shared" ref="AI41:AI68" si="27">B41+R168+J422+B676</f>
        <v>189</v>
      </c>
      <c r="AJ41" s="19">
        <f t="shared" ref="AJ41:AJ68" si="28">C41+S168+K422+C676</f>
        <v>58</v>
      </c>
      <c r="AK41" s="19">
        <f t="shared" ref="AK41:AK68" si="29">D41+T168+L422+D676</f>
        <v>11</v>
      </c>
      <c r="AL41" s="19">
        <f t="shared" ref="AL41:AL68" si="30">E41+U168+M422+E676</f>
        <v>2</v>
      </c>
      <c r="AM41" s="19">
        <f t="shared" ref="AM41:AM68" si="31">F41+V168+N422+F676</f>
        <v>11</v>
      </c>
      <c r="AN41" s="19">
        <f t="shared" ref="AN41:AN68" si="32">G41+W168+O422+G676</f>
        <v>13</v>
      </c>
      <c r="AO41" s="19">
        <f t="shared" ref="AO41:AO68" si="33">H41+X168+P422+H676</f>
        <v>8</v>
      </c>
      <c r="AP41" s="20">
        <f t="shared" si="19"/>
        <v>292</v>
      </c>
    </row>
    <row r="42" spans="1:42" s="135" customFormat="1" ht="13.5" customHeight="1" x14ac:dyDescent="0.2">
      <c r="A42" s="21">
        <f>A41+'Internal Control-Check Sheet'!$H$28</f>
        <v>0.63541666666666652</v>
      </c>
      <c r="B42" s="243"/>
      <c r="C42" s="243"/>
      <c r="D42" s="243"/>
      <c r="E42" s="243"/>
      <c r="F42" s="243"/>
      <c r="G42" s="243"/>
      <c r="H42" s="243"/>
      <c r="I42" s="149">
        <f t="shared" si="0"/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1</v>
      </c>
      <c r="Q42" s="149">
        <f t="shared" si="1"/>
        <v>1</v>
      </c>
      <c r="R42" s="35">
        <v>133</v>
      </c>
      <c r="S42" s="35">
        <v>39</v>
      </c>
      <c r="T42" s="35">
        <v>4</v>
      </c>
      <c r="U42" s="35">
        <v>0</v>
      </c>
      <c r="V42" s="35">
        <v>6</v>
      </c>
      <c r="W42" s="35">
        <v>5</v>
      </c>
      <c r="X42" s="35">
        <v>10</v>
      </c>
      <c r="Y42" s="149">
        <f t="shared" si="2"/>
        <v>197</v>
      </c>
      <c r="Z42" s="21">
        <f t="shared" si="17"/>
        <v>0.63541666666666652</v>
      </c>
      <c r="AA42" s="19">
        <f t="shared" si="20"/>
        <v>159</v>
      </c>
      <c r="AB42" s="19">
        <f t="shared" si="21"/>
        <v>44</v>
      </c>
      <c r="AC42" s="19">
        <f t="shared" si="22"/>
        <v>6</v>
      </c>
      <c r="AD42" s="19">
        <f t="shared" si="23"/>
        <v>0</v>
      </c>
      <c r="AE42" s="19">
        <f t="shared" si="24"/>
        <v>6</v>
      </c>
      <c r="AF42" s="19">
        <f t="shared" si="25"/>
        <v>6</v>
      </c>
      <c r="AG42" s="19">
        <f t="shared" si="26"/>
        <v>12</v>
      </c>
      <c r="AH42" s="20">
        <f t="shared" si="18"/>
        <v>233</v>
      </c>
      <c r="AI42" s="19">
        <f t="shared" si="27"/>
        <v>171</v>
      </c>
      <c r="AJ42" s="19">
        <f t="shared" si="28"/>
        <v>63</v>
      </c>
      <c r="AK42" s="19">
        <f t="shared" si="29"/>
        <v>9</v>
      </c>
      <c r="AL42" s="19">
        <f t="shared" si="30"/>
        <v>2</v>
      </c>
      <c r="AM42" s="19">
        <f t="shared" si="31"/>
        <v>8</v>
      </c>
      <c r="AN42" s="19">
        <f t="shared" si="32"/>
        <v>12</v>
      </c>
      <c r="AO42" s="19">
        <f t="shared" si="33"/>
        <v>4</v>
      </c>
      <c r="AP42" s="20">
        <f t="shared" si="19"/>
        <v>269</v>
      </c>
    </row>
    <row r="43" spans="1:42" s="135" customFormat="1" ht="13.5" customHeight="1" x14ac:dyDescent="0.2">
      <c r="A43" s="22">
        <f>A42+'Internal Control-Check Sheet'!$H$28</f>
        <v>0.64583333333333315</v>
      </c>
      <c r="B43" s="243"/>
      <c r="C43" s="243"/>
      <c r="D43" s="243"/>
      <c r="E43" s="243"/>
      <c r="F43" s="243"/>
      <c r="G43" s="243"/>
      <c r="H43" s="243"/>
      <c r="I43" s="149">
        <f t="shared" si="0"/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149">
        <f t="shared" si="1"/>
        <v>0</v>
      </c>
      <c r="R43" s="35">
        <v>129</v>
      </c>
      <c r="S43" s="35">
        <v>46</v>
      </c>
      <c r="T43" s="35">
        <v>8</v>
      </c>
      <c r="U43" s="35">
        <v>0</v>
      </c>
      <c r="V43" s="35">
        <v>10</v>
      </c>
      <c r="W43" s="35">
        <v>11</v>
      </c>
      <c r="X43" s="35">
        <v>9</v>
      </c>
      <c r="Y43" s="149">
        <f t="shared" si="2"/>
        <v>213</v>
      </c>
      <c r="Z43" s="22">
        <f t="shared" si="17"/>
        <v>0.64583333333333315</v>
      </c>
      <c r="AA43" s="19">
        <f t="shared" si="20"/>
        <v>171</v>
      </c>
      <c r="AB43" s="19">
        <f t="shared" si="21"/>
        <v>52</v>
      </c>
      <c r="AC43" s="19">
        <f t="shared" si="22"/>
        <v>8</v>
      </c>
      <c r="AD43" s="19">
        <f t="shared" si="23"/>
        <v>1</v>
      </c>
      <c r="AE43" s="19">
        <f t="shared" si="24"/>
        <v>10</v>
      </c>
      <c r="AF43" s="19">
        <f t="shared" si="25"/>
        <v>15</v>
      </c>
      <c r="AG43" s="19">
        <f t="shared" si="26"/>
        <v>10</v>
      </c>
      <c r="AH43" s="20">
        <f>SUM(AA43:AG43)</f>
        <v>267</v>
      </c>
      <c r="AI43" s="19">
        <f t="shared" si="27"/>
        <v>218</v>
      </c>
      <c r="AJ43" s="19">
        <f t="shared" si="28"/>
        <v>71</v>
      </c>
      <c r="AK43" s="19">
        <f t="shared" si="29"/>
        <v>12</v>
      </c>
      <c r="AL43" s="19">
        <f t="shared" si="30"/>
        <v>0</v>
      </c>
      <c r="AM43" s="19">
        <f t="shared" si="31"/>
        <v>14</v>
      </c>
      <c r="AN43" s="19">
        <f t="shared" si="32"/>
        <v>23</v>
      </c>
      <c r="AO43" s="19">
        <f t="shared" si="33"/>
        <v>11</v>
      </c>
      <c r="AP43" s="20">
        <f>SUM(AI43:AO43)</f>
        <v>349</v>
      </c>
    </row>
    <row r="44" spans="1:42" s="135" customFormat="1" ht="13.5" customHeight="1" x14ac:dyDescent="0.2">
      <c r="A44" s="22">
        <f>A43+'Internal Control-Check Sheet'!$H$28</f>
        <v>0.65624999999999978</v>
      </c>
      <c r="B44" s="243"/>
      <c r="C44" s="243"/>
      <c r="D44" s="243"/>
      <c r="E44" s="243"/>
      <c r="F44" s="243"/>
      <c r="G44" s="243"/>
      <c r="H44" s="243"/>
      <c r="I44" s="149">
        <f t="shared" si="0"/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149">
        <f t="shared" si="1"/>
        <v>0</v>
      </c>
      <c r="R44" s="35">
        <v>144</v>
      </c>
      <c r="S44" s="35">
        <v>40</v>
      </c>
      <c r="T44" s="35">
        <v>4</v>
      </c>
      <c r="U44" s="35">
        <v>1</v>
      </c>
      <c r="V44" s="35">
        <v>11</v>
      </c>
      <c r="W44" s="35">
        <v>12</v>
      </c>
      <c r="X44" s="35">
        <v>5</v>
      </c>
      <c r="Y44" s="149">
        <f t="shared" si="2"/>
        <v>217</v>
      </c>
      <c r="Z44" s="22">
        <f t="shared" si="17"/>
        <v>0.65624999999999978</v>
      </c>
      <c r="AA44" s="19">
        <f t="shared" si="20"/>
        <v>183</v>
      </c>
      <c r="AB44" s="19">
        <f t="shared" si="21"/>
        <v>46</v>
      </c>
      <c r="AC44" s="19">
        <f t="shared" si="22"/>
        <v>4</v>
      </c>
      <c r="AD44" s="19">
        <f t="shared" si="23"/>
        <v>3</v>
      </c>
      <c r="AE44" s="19">
        <f t="shared" si="24"/>
        <v>11</v>
      </c>
      <c r="AF44" s="19">
        <f t="shared" si="25"/>
        <v>13</v>
      </c>
      <c r="AG44" s="19">
        <f t="shared" si="26"/>
        <v>5</v>
      </c>
      <c r="AH44" s="20">
        <f t="shared" ref="AH44:AH68" si="34">SUM(AA44:AG44)</f>
        <v>265</v>
      </c>
      <c r="AI44" s="19">
        <f t="shared" si="27"/>
        <v>176</v>
      </c>
      <c r="AJ44" s="19">
        <f t="shared" si="28"/>
        <v>52</v>
      </c>
      <c r="AK44" s="19">
        <f t="shared" si="29"/>
        <v>10</v>
      </c>
      <c r="AL44" s="19">
        <f t="shared" si="30"/>
        <v>1</v>
      </c>
      <c r="AM44" s="19">
        <f t="shared" si="31"/>
        <v>9</v>
      </c>
      <c r="AN44" s="19">
        <f t="shared" si="32"/>
        <v>12</v>
      </c>
      <c r="AO44" s="19">
        <f t="shared" si="33"/>
        <v>9</v>
      </c>
      <c r="AP44" s="20">
        <f t="shared" ref="AP44:AP68" si="35">SUM(AI44:AO44)</f>
        <v>269</v>
      </c>
    </row>
    <row r="45" spans="1:42" s="135" customFormat="1" ht="13.5" customHeight="1" x14ac:dyDescent="0.2">
      <c r="A45" s="22">
        <f>A44+'Internal Control-Check Sheet'!$H$28</f>
        <v>0.66666666666666641</v>
      </c>
      <c r="B45" s="243"/>
      <c r="C45" s="243"/>
      <c r="D45" s="243"/>
      <c r="E45" s="243"/>
      <c r="F45" s="243"/>
      <c r="G45" s="243"/>
      <c r="H45" s="243"/>
      <c r="I45" s="149">
        <f t="shared" si="0"/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149">
        <f t="shared" si="1"/>
        <v>0</v>
      </c>
      <c r="R45" s="35">
        <v>148</v>
      </c>
      <c r="S45" s="35">
        <v>39</v>
      </c>
      <c r="T45" s="35">
        <v>1</v>
      </c>
      <c r="U45" s="35">
        <v>0</v>
      </c>
      <c r="V45" s="35">
        <v>8</v>
      </c>
      <c r="W45" s="35">
        <v>11</v>
      </c>
      <c r="X45" s="35">
        <v>7</v>
      </c>
      <c r="Y45" s="149">
        <f t="shared" si="2"/>
        <v>214</v>
      </c>
      <c r="Z45" s="22">
        <f t="shared" si="17"/>
        <v>0.66666666666666641</v>
      </c>
      <c r="AA45" s="19">
        <f t="shared" si="20"/>
        <v>190</v>
      </c>
      <c r="AB45" s="19">
        <f t="shared" si="21"/>
        <v>49</v>
      </c>
      <c r="AC45" s="19">
        <f t="shared" si="22"/>
        <v>3</v>
      </c>
      <c r="AD45" s="19">
        <f t="shared" si="23"/>
        <v>0</v>
      </c>
      <c r="AE45" s="19">
        <f t="shared" si="24"/>
        <v>8</v>
      </c>
      <c r="AF45" s="19">
        <f t="shared" si="25"/>
        <v>11</v>
      </c>
      <c r="AG45" s="19">
        <f t="shared" si="26"/>
        <v>7</v>
      </c>
      <c r="AH45" s="20">
        <f t="shared" si="34"/>
        <v>268</v>
      </c>
      <c r="AI45" s="19">
        <f t="shared" si="27"/>
        <v>207</v>
      </c>
      <c r="AJ45" s="19">
        <f t="shared" si="28"/>
        <v>56</v>
      </c>
      <c r="AK45" s="19">
        <f t="shared" si="29"/>
        <v>10</v>
      </c>
      <c r="AL45" s="19">
        <f t="shared" si="30"/>
        <v>2</v>
      </c>
      <c r="AM45" s="19">
        <f t="shared" si="31"/>
        <v>8</v>
      </c>
      <c r="AN45" s="19">
        <f t="shared" si="32"/>
        <v>15</v>
      </c>
      <c r="AO45" s="19">
        <f t="shared" si="33"/>
        <v>14</v>
      </c>
      <c r="AP45" s="20">
        <f t="shared" si="35"/>
        <v>312</v>
      </c>
    </row>
    <row r="46" spans="1:42" s="135" customFormat="1" ht="13.5" customHeight="1" x14ac:dyDescent="0.2">
      <c r="A46" s="22">
        <f>A45+'Internal Control-Check Sheet'!$H$28</f>
        <v>0.67708333333333304</v>
      </c>
      <c r="B46" s="243"/>
      <c r="C46" s="243"/>
      <c r="D46" s="243"/>
      <c r="E46" s="243"/>
      <c r="F46" s="243"/>
      <c r="G46" s="243"/>
      <c r="H46" s="243"/>
      <c r="I46" s="149">
        <f t="shared" si="0"/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149">
        <f t="shared" si="1"/>
        <v>0</v>
      </c>
      <c r="R46" s="35">
        <v>155</v>
      </c>
      <c r="S46" s="35">
        <v>25</v>
      </c>
      <c r="T46" s="35">
        <v>1</v>
      </c>
      <c r="U46" s="35">
        <v>0</v>
      </c>
      <c r="V46" s="35">
        <v>10</v>
      </c>
      <c r="W46" s="35">
        <v>11</v>
      </c>
      <c r="X46" s="35">
        <v>5</v>
      </c>
      <c r="Y46" s="149">
        <f t="shared" si="2"/>
        <v>207</v>
      </c>
      <c r="Z46" s="22">
        <f t="shared" si="17"/>
        <v>0.67708333333333304</v>
      </c>
      <c r="AA46" s="19">
        <f t="shared" si="20"/>
        <v>192</v>
      </c>
      <c r="AB46" s="19">
        <f t="shared" si="21"/>
        <v>32</v>
      </c>
      <c r="AC46" s="19">
        <f t="shared" si="22"/>
        <v>2</v>
      </c>
      <c r="AD46" s="19">
        <f t="shared" si="23"/>
        <v>0</v>
      </c>
      <c r="AE46" s="19">
        <f t="shared" si="24"/>
        <v>10</v>
      </c>
      <c r="AF46" s="19">
        <f t="shared" si="25"/>
        <v>18</v>
      </c>
      <c r="AG46" s="19">
        <f t="shared" si="26"/>
        <v>5</v>
      </c>
      <c r="AH46" s="20">
        <f t="shared" si="34"/>
        <v>259</v>
      </c>
      <c r="AI46" s="19">
        <f t="shared" si="27"/>
        <v>241</v>
      </c>
      <c r="AJ46" s="19">
        <f t="shared" si="28"/>
        <v>56</v>
      </c>
      <c r="AK46" s="19">
        <f t="shared" si="29"/>
        <v>4</v>
      </c>
      <c r="AL46" s="19">
        <f t="shared" si="30"/>
        <v>0</v>
      </c>
      <c r="AM46" s="19">
        <f t="shared" si="31"/>
        <v>15</v>
      </c>
      <c r="AN46" s="19">
        <f t="shared" si="32"/>
        <v>13</v>
      </c>
      <c r="AO46" s="19">
        <f t="shared" si="33"/>
        <v>7</v>
      </c>
      <c r="AP46" s="20">
        <f t="shared" si="35"/>
        <v>336</v>
      </c>
    </row>
    <row r="47" spans="1:42" s="135" customFormat="1" ht="13.5" customHeight="1" x14ac:dyDescent="0.2">
      <c r="A47" s="22">
        <f>A46+'Internal Control-Check Sheet'!$H$28</f>
        <v>0.68749999999999967</v>
      </c>
      <c r="B47" s="243"/>
      <c r="C47" s="243"/>
      <c r="D47" s="243"/>
      <c r="E47" s="243"/>
      <c r="F47" s="243"/>
      <c r="G47" s="243"/>
      <c r="H47" s="243"/>
      <c r="I47" s="149">
        <f t="shared" si="0"/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149">
        <f t="shared" si="1"/>
        <v>0</v>
      </c>
      <c r="R47" s="35">
        <v>147</v>
      </c>
      <c r="S47" s="35">
        <v>36</v>
      </c>
      <c r="T47" s="35">
        <v>4</v>
      </c>
      <c r="U47" s="35">
        <v>1</v>
      </c>
      <c r="V47" s="35">
        <v>8</v>
      </c>
      <c r="W47" s="35">
        <v>18</v>
      </c>
      <c r="X47" s="35">
        <v>6</v>
      </c>
      <c r="Y47" s="149">
        <f t="shared" si="2"/>
        <v>220</v>
      </c>
      <c r="Z47" s="22">
        <f t="shared" si="17"/>
        <v>0.68749999999999967</v>
      </c>
      <c r="AA47" s="19">
        <f t="shared" si="20"/>
        <v>181</v>
      </c>
      <c r="AB47" s="19">
        <f t="shared" si="21"/>
        <v>40</v>
      </c>
      <c r="AC47" s="19">
        <f t="shared" si="22"/>
        <v>5</v>
      </c>
      <c r="AD47" s="19">
        <f t="shared" si="23"/>
        <v>1</v>
      </c>
      <c r="AE47" s="19">
        <f t="shared" si="24"/>
        <v>8</v>
      </c>
      <c r="AF47" s="19">
        <f t="shared" si="25"/>
        <v>20</v>
      </c>
      <c r="AG47" s="19">
        <f t="shared" si="26"/>
        <v>6</v>
      </c>
      <c r="AH47" s="20">
        <f t="shared" si="34"/>
        <v>261</v>
      </c>
      <c r="AI47" s="19">
        <f t="shared" si="27"/>
        <v>224</v>
      </c>
      <c r="AJ47" s="19">
        <f t="shared" si="28"/>
        <v>70</v>
      </c>
      <c r="AK47" s="19">
        <f t="shared" si="29"/>
        <v>8</v>
      </c>
      <c r="AL47" s="19">
        <f t="shared" si="30"/>
        <v>4</v>
      </c>
      <c r="AM47" s="19">
        <f t="shared" si="31"/>
        <v>11</v>
      </c>
      <c r="AN47" s="19">
        <f t="shared" si="32"/>
        <v>15</v>
      </c>
      <c r="AO47" s="19">
        <f t="shared" si="33"/>
        <v>8</v>
      </c>
      <c r="AP47" s="20">
        <f t="shared" si="35"/>
        <v>340</v>
      </c>
    </row>
    <row r="48" spans="1:42" s="135" customFormat="1" ht="13.5" customHeight="1" x14ac:dyDescent="0.2">
      <c r="A48" s="22">
        <f>A47+'Internal Control-Check Sheet'!$H$28</f>
        <v>0.6979166666666663</v>
      </c>
      <c r="B48" s="243"/>
      <c r="C48" s="243"/>
      <c r="D48" s="243"/>
      <c r="E48" s="243"/>
      <c r="F48" s="243"/>
      <c r="G48" s="243"/>
      <c r="H48" s="243"/>
      <c r="I48" s="149">
        <f t="shared" si="0"/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149">
        <f t="shared" si="1"/>
        <v>0</v>
      </c>
      <c r="R48" s="35">
        <v>139</v>
      </c>
      <c r="S48" s="35">
        <v>35</v>
      </c>
      <c r="T48" s="35">
        <v>3</v>
      </c>
      <c r="U48" s="35">
        <v>1</v>
      </c>
      <c r="V48" s="35">
        <v>6</v>
      </c>
      <c r="W48" s="35">
        <v>20</v>
      </c>
      <c r="X48" s="35">
        <v>12</v>
      </c>
      <c r="Y48" s="149">
        <f t="shared" si="2"/>
        <v>216</v>
      </c>
      <c r="Z48" s="22">
        <f t="shared" si="17"/>
        <v>0.6979166666666663</v>
      </c>
      <c r="AA48" s="19">
        <f t="shared" si="20"/>
        <v>180</v>
      </c>
      <c r="AB48" s="19">
        <f t="shared" si="21"/>
        <v>38</v>
      </c>
      <c r="AC48" s="19">
        <f t="shared" si="22"/>
        <v>4</v>
      </c>
      <c r="AD48" s="19">
        <f t="shared" si="23"/>
        <v>2</v>
      </c>
      <c r="AE48" s="19">
        <f t="shared" si="24"/>
        <v>6</v>
      </c>
      <c r="AF48" s="19">
        <f t="shared" si="25"/>
        <v>22</v>
      </c>
      <c r="AG48" s="19">
        <f t="shared" si="26"/>
        <v>12</v>
      </c>
      <c r="AH48" s="20">
        <f t="shared" si="34"/>
        <v>264</v>
      </c>
      <c r="AI48" s="19">
        <f t="shared" si="27"/>
        <v>205</v>
      </c>
      <c r="AJ48" s="19">
        <f t="shared" si="28"/>
        <v>58</v>
      </c>
      <c r="AK48" s="19">
        <f t="shared" si="29"/>
        <v>2</v>
      </c>
      <c r="AL48" s="19">
        <f t="shared" si="30"/>
        <v>2</v>
      </c>
      <c r="AM48" s="19">
        <f t="shared" si="31"/>
        <v>15</v>
      </c>
      <c r="AN48" s="19">
        <f t="shared" si="32"/>
        <v>23</v>
      </c>
      <c r="AO48" s="19">
        <f t="shared" si="33"/>
        <v>18</v>
      </c>
      <c r="AP48" s="20">
        <f t="shared" si="35"/>
        <v>323</v>
      </c>
    </row>
    <row r="49" spans="1:42" s="135" customFormat="1" ht="13.5" customHeight="1" x14ac:dyDescent="0.2">
      <c r="A49" s="18">
        <f>A48+'Internal Control-Check Sheet'!$H$28</f>
        <v>0.70833333333333293</v>
      </c>
      <c r="B49" s="243"/>
      <c r="C49" s="243"/>
      <c r="D49" s="243"/>
      <c r="E49" s="243"/>
      <c r="F49" s="243"/>
      <c r="G49" s="243"/>
      <c r="H49" s="243"/>
      <c r="I49" s="149">
        <f t="shared" si="0"/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149">
        <f t="shared" si="1"/>
        <v>0</v>
      </c>
      <c r="R49" s="35">
        <v>158</v>
      </c>
      <c r="S49" s="35">
        <v>38</v>
      </c>
      <c r="T49" s="35">
        <v>1</v>
      </c>
      <c r="U49" s="35">
        <v>0</v>
      </c>
      <c r="V49" s="35">
        <v>11</v>
      </c>
      <c r="W49" s="35">
        <v>10</v>
      </c>
      <c r="X49" s="35">
        <v>5</v>
      </c>
      <c r="Y49" s="149">
        <f t="shared" si="2"/>
        <v>223</v>
      </c>
      <c r="Z49" s="18">
        <f t="shared" si="17"/>
        <v>0.70833333333333293</v>
      </c>
      <c r="AA49" s="19">
        <f t="shared" si="20"/>
        <v>203</v>
      </c>
      <c r="AB49" s="19">
        <f t="shared" si="21"/>
        <v>42</v>
      </c>
      <c r="AC49" s="19">
        <f t="shared" si="22"/>
        <v>2</v>
      </c>
      <c r="AD49" s="19">
        <f t="shared" si="23"/>
        <v>0</v>
      </c>
      <c r="AE49" s="19">
        <f t="shared" si="24"/>
        <v>11</v>
      </c>
      <c r="AF49" s="19">
        <f t="shared" si="25"/>
        <v>11</v>
      </c>
      <c r="AG49" s="19">
        <f t="shared" si="26"/>
        <v>7</v>
      </c>
      <c r="AH49" s="20">
        <f t="shared" si="34"/>
        <v>276</v>
      </c>
      <c r="AI49" s="19">
        <f t="shared" si="27"/>
        <v>267</v>
      </c>
      <c r="AJ49" s="19">
        <f t="shared" si="28"/>
        <v>57</v>
      </c>
      <c r="AK49" s="19">
        <f t="shared" si="29"/>
        <v>3</v>
      </c>
      <c r="AL49" s="19">
        <f t="shared" si="30"/>
        <v>1</v>
      </c>
      <c r="AM49" s="19">
        <f t="shared" si="31"/>
        <v>8</v>
      </c>
      <c r="AN49" s="19">
        <f t="shared" si="32"/>
        <v>27</v>
      </c>
      <c r="AO49" s="19">
        <f t="shared" si="33"/>
        <v>20</v>
      </c>
      <c r="AP49" s="20">
        <f t="shared" si="35"/>
        <v>383</v>
      </c>
    </row>
    <row r="50" spans="1:42" s="135" customFormat="1" ht="13.5" customHeight="1" x14ac:dyDescent="0.2">
      <c r="A50" s="21">
        <f>A49+'Internal Control-Check Sheet'!$H$28</f>
        <v>0.71874999999999956</v>
      </c>
      <c r="B50" s="243"/>
      <c r="C50" s="243"/>
      <c r="D50" s="243"/>
      <c r="E50" s="243"/>
      <c r="F50" s="243"/>
      <c r="G50" s="243"/>
      <c r="H50" s="243"/>
      <c r="I50" s="149">
        <f t="shared" si="0"/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149">
        <f t="shared" si="1"/>
        <v>0</v>
      </c>
      <c r="R50" s="35">
        <v>175</v>
      </c>
      <c r="S50" s="35">
        <v>20</v>
      </c>
      <c r="T50" s="35">
        <v>2</v>
      </c>
      <c r="U50" s="35">
        <v>0</v>
      </c>
      <c r="V50" s="35">
        <v>8</v>
      </c>
      <c r="W50" s="35">
        <v>16</v>
      </c>
      <c r="X50" s="35">
        <v>13</v>
      </c>
      <c r="Y50" s="149">
        <f t="shared" si="2"/>
        <v>234</v>
      </c>
      <c r="Z50" s="21">
        <f t="shared" si="17"/>
        <v>0.71874999999999956</v>
      </c>
      <c r="AA50" s="19">
        <f t="shared" si="20"/>
        <v>210</v>
      </c>
      <c r="AB50" s="19">
        <f t="shared" si="21"/>
        <v>27</v>
      </c>
      <c r="AC50" s="19">
        <f t="shared" si="22"/>
        <v>3</v>
      </c>
      <c r="AD50" s="19">
        <f t="shared" si="23"/>
        <v>0</v>
      </c>
      <c r="AE50" s="19">
        <f t="shared" si="24"/>
        <v>9</v>
      </c>
      <c r="AF50" s="19">
        <f t="shared" si="25"/>
        <v>18</v>
      </c>
      <c r="AG50" s="19">
        <f t="shared" si="26"/>
        <v>14</v>
      </c>
      <c r="AH50" s="20">
        <f t="shared" si="34"/>
        <v>281</v>
      </c>
      <c r="AI50" s="19">
        <f t="shared" si="27"/>
        <v>216</v>
      </c>
      <c r="AJ50" s="19">
        <f t="shared" si="28"/>
        <v>46</v>
      </c>
      <c r="AK50" s="19">
        <f t="shared" si="29"/>
        <v>8</v>
      </c>
      <c r="AL50" s="19">
        <f t="shared" si="30"/>
        <v>3</v>
      </c>
      <c r="AM50" s="19">
        <f t="shared" si="31"/>
        <v>16</v>
      </c>
      <c r="AN50" s="19">
        <f t="shared" si="32"/>
        <v>29</v>
      </c>
      <c r="AO50" s="19">
        <f t="shared" si="33"/>
        <v>19</v>
      </c>
      <c r="AP50" s="20">
        <f t="shared" si="35"/>
        <v>337</v>
      </c>
    </row>
    <row r="51" spans="1:42" s="135" customFormat="1" ht="13.5" customHeight="1" x14ac:dyDescent="0.2">
      <c r="A51" s="22">
        <f>A50+'Internal Control-Check Sheet'!$H$28</f>
        <v>0.72916666666666619</v>
      </c>
      <c r="B51" s="243"/>
      <c r="C51" s="243"/>
      <c r="D51" s="243"/>
      <c r="E51" s="243"/>
      <c r="F51" s="243"/>
      <c r="G51" s="243"/>
      <c r="H51" s="243"/>
      <c r="I51" s="149">
        <f t="shared" si="0"/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149">
        <f t="shared" si="1"/>
        <v>0</v>
      </c>
      <c r="R51" s="35">
        <v>140</v>
      </c>
      <c r="S51" s="35">
        <v>22</v>
      </c>
      <c r="T51" s="35">
        <v>2</v>
      </c>
      <c r="U51" s="35">
        <v>1</v>
      </c>
      <c r="V51" s="35">
        <v>8</v>
      </c>
      <c r="W51" s="35">
        <v>8</v>
      </c>
      <c r="X51" s="35">
        <v>7</v>
      </c>
      <c r="Y51" s="149">
        <f t="shared" si="2"/>
        <v>188</v>
      </c>
      <c r="Z51" s="22">
        <f t="shared" si="17"/>
        <v>0.72916666666666619</v>
      </c>
      <c r="AA51" s="19">
        <f t="shared" si="20"/>
        <v>180</v>
      </c>
      <c r="AB51" s="19">
        <f t="shared" si="21"/>
        <v>25</v>
      </c>
      <c r="AC51" s="19">
        <f t="shared" si="22"/>
        <v>2</v>
      </c>
      <c r="AD51" s="19">
        <f t="shared" si="23"/>
        <v>1</v>
      </c>
      <c r="AE51" s="19">
        <f t="shared" si="24"/>
        <v>8</v>
      </c>
      <c r="AF51" s="19">
        <f t="shared" si="25"/>
        <v>9</v>
      </c>
      <c r="AG51" s="19">
        <f t="shared" si="26"/>
        <v>8</v>
      </c>
      <c r="AH51" s="20">
        <f t="shared" si="34"/>
        <v>233</v>
      </c>
      <c r="AI51" s="19">
        <f t="shared" si="27"/>
        <v>242</v>
      </c>
      <c r="AJ51" s="19">
        <f t="shared" si="28"/>
        <v>58</v>
      </c>
      <c r="AK51" s="19">
        <f t="shared" si="29"/>
        <v>5</v>
      </c>
      <c r="AL51" s="19">
        <f t="shared" si="30"/>
        <v>1</v>
      </c>
      <c r="AM51" s="19">
        <f t="shared" si="31"/>
        <v>7</v>
      </c>
      <c r="AN51" s="19">
        <f t="shared" si="32"/>
        <v>27</v>
      </c>
      <c r="AO51" s="19">
        <f t="shared" si="33"/>
        <v>25</v>
      </c>
      <c r="AP51" s="20">
        <f t="shared" si="35"/>
        <v>365</v>
      </c>
    </row>
    <row r="52" spans="1:42" s="135" customFormat="1" ht="13.5" customHeight="1" x14ac:dyDescent="0.2">
      <c r="A52" s="21">
        <f>A51+'Internal Control-Check Sheet'!$H$28</f>
        <v>0.73958333333333282</v>
      </c>
      <c r="B52" s="243"/>
      <c r="C52" s="243"/>
      <c r="D52" s="243"/>
      <c r="E52" s="243"/>
      <c r="F52" s="243"/>
      <c r="G52" s="243"/>
      <c r="H52" s="243"/>
      <c r="I52" s="149">
        <f t="shared" si="0"/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149">
        <f t="shared" si="1"/>
        <v>0</v>
      </c>
      <c r="R52" s="35">
        <v>156</v>
      </c>
      <c r="S52" s="35">
        <v>22</v>
      </c>
      <c r="T52" s="35">
        <v>3</v>
      </c>
      <c r="U52" s="35">
        <v>1</v>
      </c>
      <c r="V52" s="35">
        <v>10</v>
      </c>
      <c r="W52" s="35">
        <v>18</v>
      </c>
      <c r="X52" s="35">
        <v>18</v>
      </c>
      <c r="Y52" s="149">
        <f t="shared" si="2"/>
        <v>228</v>
      </c>
      <c r="Z52" s="21">
        <f t="shared" si="17"/>
        <v>0.73958333333333282</v>
      </c>
      <c r="AA52" s="19">
        <f t="shared" si="20"/>
        <v>195</v>
      </c>
      <c r="AB52" s="19">
        <f t="shared" si="21"/>
        <v>24</v>
      </c>
      <c r="AC52" s="19">
        <f t="shared" si="22"/>
        <v>3</v>
      </c>
      <c r="AD52" s="19">
        <f t="shared" si="23"/>
        <v>1</v>
      </c>
      <c r="AE52" s="19">
        <f t="shared" si="24"/>
        <v>10</v>
      </c>
      <c r="AF52" s="19">
        <f t="shared" si="25"/>
        <v>22</v>
      </c>
      <c r="AG52" s="19">
        <f t="shared" si="26"/>
        <v>18</v>
      </c>
      <c r="AH52" s="20">
        <f t="shared" si="34"/>
        <v>273</v>
      </c>
      <c r="AI52" s="19">
        <f t="shared" si="27"/>
        <v>223</v>
      </c>
      <c r="AJ52" s="19">
        <f t="shared" si="28"/>
        <v>41</v>
      </c>
      <c r="AK52" s="19">
        <f t="shared" si="29"/>
        <v>2</v>
      </c>
      <c r="AL52" s="19">
        <f t="shared" si="30"/>
        <v>0</v>
      </c>
      <c r="AM52" s="19">
        <f t="shared" si="31"/>
        <v>16</v>
      </c>
      <c r="AN52" s="19">
        <f t="shared" si="32"/>
        <v>31</v>
      </c>
      <c r="AO52" s="19">
        <f t="shared" si="33"/>
        <v>32</v>
      </c>
      <c r="AP52" s="20">
        <f t="shared" si="35"/>
        <v>345</v>
      </c>
    </row>
    <row r="53" spans="1:42" s="135" customFormat="1" ht="13.5" customHeight="1" x14ac:dyDescent="0.2">
      <c r="A53" s="22">
        <f>A52+'Internal Control-Check Sheet'!$H$28</f>
        <v>0.74999999999999944</v>
      </c>
      <c r="B53" s="243"/>
      <c r="C53" s="243"/>
      <c r="D53" s="243"/>
      <c r="E53" s="243"/>
      <c r="F53" s="243"/>
      <c r="G53" s="243"/>
      <c r="H53" s="243"/>
      <c r="I53" s="149">
        <f t="shared" si="0"/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149">
        <f t="shared" si="1"/>
        <v>0</v>
      </c>
      <c r="R53" s="35">
        <v>178</v>
      </c>
      <c r="S53" s="35">
        <v>11</v>
      </c>
      <c r="T53" s="35">
        <v>3</v>
      </c>
      <c r="U53" s="35">
        <v>1</v>
      </c>
      <c r="V53" s="35">
        <v>9</v>
      </c>
      <c r="W53" s="35">
        <v>21</v>
      </c>
      <c r="X53" s="35">
        <v>13</v>
      </c>
      <c r="Y53" s="149">
        <f t="shared" si="2"/>
        <v>236</v>
      </c>
      <c r="Z53" s="22">
        <f t="shared" si="17"/>
        <v>0.74999999999999944</v>
      </c>
      <c r="AA53" s="19">
        <f t="shared" si="20"/>
        <v>233</v>
      </c>
      <c r="AB53" s="19">
        <f t="shared" si="21"/>
        <v>12</v>
      </c>
      <c r="AC53" s="19">
        <f t="shared" si="22"/>
        <v>3</v>
      </c>
      <c r="AD53" s="19">
        <f t="shared" si="23"/>
        <v>1</v>
      </c>
      <c r="AE53" s="19">
        <f t="shared" si="24"/>
        <v>9</v>
      </c>
      <c r="AF53" s="19">
        <f t="shared" si="25"/>
        <v>27</v>
      </c>
      <c r="AG53" s="19">
        <f t="shared" si="26"/>
        <v>14</v>
      </c>
      <c r="AH53" s="20">
        <f t="shared" si="34"/>
        <v>299</v>
      </c>
      <c r="AI53" s="19">
        <f t="shared" si="27"/>
        <v>250</v>
      </c>
      <c r="AJ53" s="19">
        <f t="shared" si="28"/>
        <v>44</v>
      </c>
      <c r="AK53" s="19">
        <f t="shared" si="29"/>
        <v>2</v>
      </c>
      <c r="AL53" s="19">
        <f t="shared" si="30"/>
        <v>0</v>
      </c>
      <c r="AM53" s="19">
        <f t="shared" si="31"/>
        <v>12</v>
      </c>
      <c r="AN53" s="19">
        <f t="shared" si="32"/>
        <v>34</v>
      </c>
      <c r="AO53" s="19">
        <f t="shared" si="33"/>
        <v>32</v>
      </c>
      <c r="AP53" s="20">
        <f t="shared" si="35"/>
        <v>374</v>
      </c>
    </row>
    <row r="54" spans="1:42" s="135" customFormat="1" ht="13.5" customHeight="1" x14ac:dyDescent="0.2">
      <c r="A54" s="22">
        <f>A53+'Internal Control-Check Sheet'!$H$28</f>
        <v>0.76041666666666607</v>
      </c>
      <c r="B54" s="243"/>
      <c r="C54" s="243"/>
      <c r="D54" s="243"/>
      <c r="E54" s="243"/>
      <c r="F54" s="243"/>
      <c r="G54" s="243"/>
      <c r="H54" s="243"/>
      <c r="I54" s="149">
        <f t="shared" si="0"/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149">
        <f t="shared" si="1"/>
        <v>0</v>
      </c>
      <c r="R54" s="35">
        <v>178</v>
      </c>
      <c r="S54" s="35">
        <v>21</v>
      </c>
      <c r="T54" s="35">
        <v>1</v>
      </c>
      <c r="U54" s="35">
        <v>0</v>
      </c>
      <c r="V54" s="35">
        <v>7</v>
      </c>
      <c r="W54" s="35">
        <v>16</v>
      </c>
      <c r="X54" s="35">
        <v>5</v>
      </c>
      <c r="Y54" s="149">
        <f t="shared" si="2"/>
        <v>228</v>
      </c>
      <c r="Z54" s="22">
        <f t="shared" si="17"/>
        <v>0.76041666666666607</v>
      </c>
      <c r="AA54" s="19">
        <f t="shared" si="20"/>
        <v>222</v>
      </c>
      <c r="AB54" s="19">
        <f t="shared" si="21"/>
        <v>24</v>
      </c>
      <c r="AC54" s="19">
        <f t="shared" si="22"/>
        <v>2</v>
      </c>
      <c r="AD54" s="19">
        <f t="shared" si="23"/>
        <v>0</v>
      </c>
      <c r="AE54" s="19">
        <f t="shared" si="24"/>
        <v>7</v>
      </c>
      <c r="AF54" s="19">
        <f t="shared" si="25"/>
        <v>19</v>
      </c>
      <c r="AG54" s="19">
        <f t="shared" si="26"/>
        <v>7</v>
      </c>
      <c r="AH54" s="20">
        <f t="shared" si="34"/>
        <v>281</v>
      </c>
      <c r="AI54" s="19">
        <f t="shared" si="27"/>
        <v>267</v>
      </c>
      <c r="AJ54" s="19">
        <f t="shared" si="28"/>
        <v>35</v>
      </c>
      <c r="AK54" s="19">
        <f t="shared" si="29"/>
        <v>9</v>
      </c>
      <c r="AL54" s="19">
        <f t="shared" si="30"/>
        <v>0</v>
      </c>
      <c r="AM54" s="19">
        <f t="shared" si="31"/>
        <v>13</v>
      </c>
      <c r="AN54" s="19">
        <f t="shared" si="32"/>
        <v>27</v>
      </c>
      <c r="AO54" s="19">
        <f t="shared" si="33"/>
        <v>40</v>
      </c>
      <c r="AP54" s="20">
        <f t="shared" si="35"/>
        <v>391</v>
      </c>
    </row>
    <row r="55" spans="1:42" s="135" customFormat="1" ht="13.5" customHeight="1" x14ac:dyDescent="0.2">
      <c r="A55" s="22">
        <f>A54+'Internal Control-Check Sheet'!$H$28</f>
        <v>0.7708333333333327</v>
      </c>
      <c r="B55" s="243"/>
      <c r="C55" s="243"/>
      <c r="D55" s="243"/>
      <c r="E55" s="243"/>
      <c r="F55" s="243"/>
      <c r="G55" s="243"/>
      <c r="H55" s="243"/>
      <c r="I55" s="149">
        <f t="shared" si="0"/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149">
        <f t="shared" si="1"/>
        <v>0</v>
      </c>
      <c r="R55" s="35">
        <v>174</v>
      </c>
      <c r="S55" s="35">
        <v>13</v>
      </c>
      <c r="T55" s="35">
        <v>2</v>
      </c>
      <c r="U55" s="35">
        <v>0</v>
      </c>
      <c r="V55" s="35">
        <v>12</v>
      </c>
      <c r="W55" s="35">
        <v>14</v>
      </c>
      <c r="X55" s="35">
        <v>7</v>
      </c>
      <c r="Y55" s="149">
        <f t="shared" si="2"/>
        <v>222</v>
      </c>
      <c r="Z55" s="22">
        <f t="shared" si="17"/>
        <v>0.7708333333333327</v>
      </c>
      <c r="AA55" s="19">
        <f t="shared" si="20"/>
        <v>226</v>
      </c>
      <c r="AB55" s="19">
        <f t="shared" si="21"/>
        <v>14</v>
      </c>
      <c r="AC55" s="19">
        <f t="shared" si="22"/>
        <v>2</v>
      </c>
      <c r="AD55" s="19">
        <f t="shared" si="23"/>
        <v>0</v>
      </c>
      <c r="AE55" s="19">
        <f t="shared" si="24"/>
        <v>12</v>
      </c>
      <c r="AF55" s="19">
        <f t="shared" si="25"/>
        <v>20</v>
      </c>
      <c r="AG55" s="19">
        <f t="shared" si="26"/>
        <v>9</v>
      </c>
      <c r="AH55" s="20">
        <f t="shared" si="34"/>
        <v>283</v>
      </c>
      <c r="AI55" s="19">
        <f t="shared" si="27"/>
        <v>218</v>
      </c>
      <c r="AJ55" s="19">
        <f t="shared" si="28"/>
        <v>26</v>
      </c>
      <c r="AK55" s="19">
        <f t="shared" si="29"/>
        <v>3</v>
      </c>
      <c r="AL55" s="19">
        <f t="shared" si="30"/>
        <v>1</v>
      </c>
      <c r="AM55" s="19">
        <f t="shared" si="31"/>
        <v>11</v>
      </c>
      <c r="AN55" s="19">
        <f t="shared" si="32"/>
        <v>20</v>
      </c>
      <c r="AO55" s="19">
        <f t="shared" si="33"/>
        <v>28</v>
      </c>
      <c r="AP55" s="20">
        <f t="shared" si="35"/>
        <v>307</v>
      </c>
    </row>
    <row r="56" spans="1:42" s="135" customFormat="1" ht="13.5" customHeight="1" x14ac:dyDescent="0.2">
      <c r="A56" s="22">
        <f>A55+'Internal Control-Check Sheet'!$H$28</f>
        <v>0.78124999999999933</v>
      </c>
      <c r="B56" s="243"/>
      <c r="C56" s="243"/>
      <c r="D56" s="243"/>
      <c r="E56" s="243"/>
      <c r="F56" s="243"/>
      <c r="G56" s="243"/>
      <c r="H56" s="243"/>
      <c r="I56" s="149">
        <f t="shared" si="0"/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149">
        <f t="shared" si="1"/>
        <v>0</v>
      </c>
      <c r="R56" s="35">
        <v>202</v>
      </c>
      <c r="S56" s="35">
        <v>15</v>
      </c>
      <c r="T56" s="35">
        <v>4</v>
      </c>
      <c r="U56" s="35">
        <v>0</v>
      </c>
      <c r="V56" s="35">
        <v>7</v>
      </c>
      <c r="W56" s="35">
        <v>11</v>
      </c>
      <c r="X56" s="35">
        <v>9</v>
      </c>
      <c r="Y56" s="149">
        <f t="shared" si="2"/>
        <v>248</v>
      </c>
      <c r="Z56" s="22">
        <f t="shared" si="17"/>
        <v>0.78124999999999933</v>
      </c>
      <c r="AA56" s="19">
        <f t="shared" si="20"/>
        <v>247</v>
      </c>
      <c r="AB56" s="19">
        <f t="shared" si="21"/>
        <v>16</v>
      </c>
      <c r="AC56" s="19">
        <f t="shared" si="22"/>
        <v>4</v>
      </c>
      <c r="AD56" s="19">
        <f t="shared" si="23"/>
        <v>0</v>
      </c>
      <c r="AE56" s="19">
        <f t="shared" si="24"/>
        <v>7</v>
      </c>
      <c r="AF56" s="19">
        <f t="shared" si="25"/>
        <v>13</v>
      </c>
      <c r="AG56" s="19">
        <f t="shared" si="26"/>
        <v>10</v>
      </c>
      <c r="AH56" s="20">
        <f>SUM(AA56:AG56)</f>
        <v>297</v>
      </c>
      <c r="AI56" s="19">
        <f t="shared" si="27"/>
        <v>254</v>
      </c>
      <c r="AJ56" s="19">
        <f t="shared" si="28"/>
        <v>27</v>
      </c>
      <c r="AK56" s="19">
        <f t="shared" si="29"/>
        <v>4</v>
      </c>
      <c r="AL56" s="19">
        <f t="shared" si="30"/>
        <v>0</v>
      </c>
      <c r="AM56" s="19">
        <f t="shared" si="31"/>
        <v>14</v>
      </c>
      <c r="AN56" s="19">
        <f t="shared" si="32"/>
        <v>20</v>
      </c>
      <c r="AO56" s="19">
        <f t="shared" si="33"/>
        <v>26</v>
      </c>
      <c r="AP56" s="20">
        <f t="shared" si="35"/>
        <v>345</v>
      </c>
    </row>
    <row r="57" spans="1:42" s="135" customFormat="1" ht="13.5" customHeight="1" x14ac:dyDescent="0.2">
      <c r="A57" s="22">
        <f>A56+'Internal Control-Check Sheet'!$H$28</f>
        <v>0.79166666666666596</v>
      </c>
      <c r="B57" s="243"/>
      <c r="C57" s="243"/>
      <c r="D57" s="243"/>
      <c r="E57" s="243"/>
      <c r="F57" s="243"/>
      <c r="G57" s="243"/>
      <c r="H57" s="243"/>
      <c r="I57" s="149">
        <f t="shared" si="0"/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149">
        <f t="shared" si="1"/>
        <v>0</v>
      </c>
      <c r="R57" s="35">
        <v>171</v>
      </c>
      <c r="S57" s="35">
        <v>15</v>
      </c>
      <c r="T57" s="35">
        <v>1</v>
      </c>
      <c r="U57" s="35">
        <v>0</v>
      </c>
      <c r="V57" s="35">
        <v>5</v>
      </c>
      <c r="W57" s="35">
        <v>14</v>
      </c>
      <c r="X57" s="35">
        <v>14</v>
      </c>
      <c r="Y57" s="149">
        <f t="shared" si="2"/>
        <v>220</v>
      </c>
      <c r="Z57" s="22">
        <f t="shared" si="17"/>
        <v>0.79166666666666596</v>
      </c>
      <c r="AA57" s="19">
        <f t="shared" si="20"/>
        <v>209</v>
      </c>
      <c r="AB57" s="19">
        <f t="shared" si="21"/>
        <v>20</v>
      </c>
      <c r="AC57" s="19">
        <f t="shared" si="22"/>
        <v>1</v>
      </c>
      <c r="AD57" s="19">
        <f t="shared" si="23"/>
        <v>0</v>
      </c>
      <c r="AE57" s="19">
        <f t="shared" si="24"/>
        <v>6</v>
      </c>
      <c r="AF57" s="19">
        <f t="shared" si="25"/>
        <v>17</v>
      </c>
      <c r="AG57" s="19">
        <f t="shared" si="26"/>
        <v>14</v>
      </c>
      <c r="AH57" s="20">
        <f t="shared" si="34"/>
        <v>267</v>
      </c>
      <c r="AI57" s="19">
        <f t="shared" si="27"/>
        <v>196</v>
      </c>
      <c r="AJ57" s="19">
        <f t="shared" si="28"/>
        <v>20</v>
      </c>
      <c r="AK57" s="19">
        <f t="shared" si="29"/>
        <v>4</v>
      </c>
      <c r="AL57" s="19">
        <f t="shared" si="30"/>
        <v>0</v>
      </c>
      <c r="AM57" s="19">
        <f t="shared" si="31"/>
        <v>14</v>
      </c>
      <c r="AN57" s="19">
        <f t="shared" si="32"/>
        <v>17</v>
      </c>
      <c r="AO57" s="19">
        <f t="shared" si="33"/>
        <v>22</v>
      </c>
      <c r="AP57" s="20">
        <f t="shared" si="35"/>
        <v>273</v>
      </c>
    </row>
    <row r="58" spans="1:42" s="135" customFormat="1" ht="13.5" customHeight="1" x14ac:dyDescent="0.2">
      <c r="A58" s="22">
        <f>A57+'Internal Control-Check Sheet'!$H$28</f>
        <v>0.80208333333333259</v>
      </c>
      <c r="B58" s="243"/>
      <c r="C58" s="243"/>
      <c r="D58" s="243"/>
      <c r="E58" s="243"/>
      <c r="F58" s="243"/>
      <c r="G58" s="243"/>
      <c r="H58" s="243"/>
      <c r="I58" s="149">
        <f t="shared" si="0"/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149">
        <f t="shared" si="1"/>
        <v>0</v>
      </c>
      <c r="R58" s="35">
        <v>188</v>
      </c>
      <c r="S58" s="35">
        <v>7</v>
      </c>
      <c r="T58" s="35">
        <v>2</v>
      </c>
      <c r="U58" s="35">
        <v>0</v>
      </c>
      <c r="V58" s="35">
        <v>11</v>
      </c>
      <c r="W58" s="35">
        <v>11</v>
      </c>
      <c r="X58" s="35">
        <v>3</v>
      </c>
      <c r="Y58" s="149">
        <f t="shared" si="2"/>
        <v>222</v>
      </c>
      <c r="Z58" s="22">
        <f t="shared" si="17"/>
        <v>0.80208333333333259</v>
      </c>
      <c r="AA58" s="19">
        <f t="shared" si="20"/>
        <v>236</v>
      </c>
      <c r="AB58" s="19">
        <f t="shared" si="21"/>
        <v>13</v>
      </c>
      <c r="AC58" s="19">
        <f t="shared" si="22"/>
        <v>3</v>
      </c>
      <c r="AD58" s="19">
        <f t="shared" si="23"/>
        <v>0</v>
      </c>
      <c r="AE58" s="19">
        <f t="shared" si="24"/>
        <v>11</v>
      </c>
      <c r="AF58" s="19">
        <f t="shared" si="25"/>
        <v>14</v>
      </c>
      <c r="AG58" s="19">
        <f t="shared" si="26"/>
        <v>5</v>
      </c>
      <c r="AH58" s="20">
        <f t="shared" si="34"/>
        <v>282</v>
      </c>
      <c r="AI58" s="19">
        <f t="shared" si="27"/>
        <v>198</v>
      </c>
      <c r="AJ58" s="19">
        <f t="shared" si="28"/>
        <v>29</v>
      </c>
      <c r="AK58" s="19">
        <f t="shared" si="29"/>
        <v>4</v>
      </c>
      <c r="AL58" s="19">
        <f t="shared" si="30"/>
        <v>3</v>
      </c>
      <c r="AM58" s="19">
        <f t="shared" si="31"/>
        <v>14</v>
      </c>
      <c r="AN58" s="19">
        <f t="shared" si="32"/>
        <v>20</v>
      </c>
      <c r="AO58" s="19">
        <f t="shared" si="33"/>
        <v>20</v>
      </c>
      <c r="AP58" s="20">
        <f t="shared" si="35"/>
        <v>288</v>
      </c>
    </row>
    <row r="59" spans="1:42" s="135" customFormat="1" ht="13.5" customHeight="1" x14ac:dyDescent="0.2">
      <c r="A59" s="22">
        <f>A58+'Internal Control-Check Sheet'!$H$28</f>
        <v>0.81249999999999922</v>
      </c>
      <c r="B59" s="243"/>
      <c r="C59" s="243"/>
      <c r="D59" s="243"/>
      <c r="E59" s="243"/>
      <c r="F59" s="243"/>
      <c r="G59" s="243"/>
      <c r="H59" s="243"/>
      <c r="I59" s="149">
        <f t="shared" si="0"/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149">
        <f t="shared" si="1"/>
        <v>0</v>
      </c>
      <c r="R59" s="35">
        <v>166</v>
      </c>
      <c r="S59" s="35">
        <v>11</v>
      </c>
      <c r="T59" s="35">
        <v>2</v>
      </c>
      <c r="U59" s="35">
        <v>0</v>
      </c>
      <c r="V59" s="35">
        <v>11</v>
      </c>
      <c r="W59" s="35">
        <v>10</v>
      </c>
      <c r="X59" s="35">
        <v>11</v>
      </c>
      <c r="Y59" s="149">
        <f t="shared" si="2"/>
        <v>211</v>
      </c>
      <c r="Z59" s="22">
        <f t="shared" si="17"/>
        <v>0.81249999999999922</v>
      </c>
      <c r="AA59" s="19">
        <f t="shared" si="20"/>
        <v>206</v>
      </c>
      <c r="AB59" s="19">
        <f t="shared" si="21"/>
        <v>12</v>
      </c>
      <c r="AC59" s="19">
        <f t="shared" si="22"/>
        <v>2</v>
      </c>
      <c r="AD59" s="19">
        <f t="shared" si="23"/>
        <v>0</v>
      </c>
      <c r="AE59" s="19">
        <f t="shared" si="24"/>
        <v>11</v>
      </c>
      <c r="AF59" s="19">
        <f t="shared" si="25"/>
        <v>11</v>
      </c>
      <c r="AG59" s="19">
        <f t="shared" si="26"/>
        <v>11</v>
      </c>
      <c r="AH59" s="20">
        <f t="shared" si="34"/>
        <v>253</v>
      </c>
      <c r="AI59" s="19">
        <f t="shared" si="27"/>
        <v>224</v>
      </c>
      <c r="AJ59" s="19">
        <f t="shared" si="28"/>
        <v>22</v>
      </c>
      <c r="AK59" s="19">
        <f t="shared" si="29"/>
        <v>5</v>
      </c>
      <c r="AL59" s="19">
        <f t="shared" si="30"/>
        <v>1</v>
      </c>
      <c r="AM59" s="19">
        <f t="shared" si="31"/>
        <v>11</v>
      </c>
      <c r="AN59" s="19">
        <f t="shared" si="32"/>
        <v>12</v>
      </c>
      <c r="AO59" s="19">
        <f t="shared" si="33"/>
        <v>21</v>
      </c>
      <c r="AP59" s="20">
        <f t="shared" si="35"/>
        <v>296</v>
      </c>
    </row>
    <row r="60" spans="1:42" s="135" customFormat="1" ht="13.5" customHeight="1" x14ac:dyDescent="0.2">
      <c r="A60" s="22">
        <f>A59+'Internal Control-Check Sheet'!$H$28</f>
        <v>0.82291666666666585</v>
      </c>
      <c r="B60" s="243"/>
      <c r="C60" s="243"/>
      <c r="D60" s="243"/>
      <c r="E60" s="243"/>
      <c r="F60" s="243"/>
      <c r="G60" s="243"/>
      <c r="H60" s="243"/>
      <c r="I60" s="149">
        <f t="shared" si="0"/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149">
        <f t="shared" si="1"/>
        <v>0</v>
      </c>
      <c r="R60" s="35">
        <v>156</v>
      </c>
      <c r="S60" s="35">
        <v>11</v>
      </c>
      <c r="T60" s="35">
        <v>2</v>
      </c>
      <c r="U60" s="35">
        <v>0</v>
      </c>
      <c r="V60" s="35">
        <v>5</v>
      </c>
      <c r="W60" s="35">
        <v>15</v>
      </c>
      <c r="X60" s="35">
        <v>6</v>
      </c>
      <c r="Y60" s="149">
        <f t="shared" si="2"/>
        <v>195</v>
      </c>
      <c r="Z60" s="22">
        <f t="shared" si="17"/>
        <v>0.82291666666666585</v>
      </c>
      <c r="AA60" s="19">
        <f t="shared" si="20"/>
        <v>195</v>
      </c>
      <c r="AB60" s="19">
        <f t="shared" si="21"/>
        <v>13</v>
      </c>
      <c r="AC60" s="19">
        <f t="shared" si="22"/>
        <v>2</v>
      </c>
      <c r="AD60" s="19">
        <f t="shared" si="23"/>
        <v>0</v>
      </c>
      <c r="AE60" s="19">
        <f t="shared" si="24"/>
        <v>5</v>
      </c>
      <c r="AF60" s="19">
        <f t="shared" si="25"/>
        <v>17</v>
      </c>
      <c r="AG60" s="19">
        <f t="shared" si="26"/>
        <v>6</v>
      </c>
      <c r="AH60" s="20">
        <f t="shared" si="34"/>
        <v>238</v>
      </c>
      <c r="AI60" s="19">
        <f t="shared" si="27"/>
        <v>232</v>
      </c>
      <c r="AJ60" s="19">
        <f t="shared" si="28"/>
        <v>15</v>
      </c>
      <c r="AK60" s="19">
        <f t="shared" si="29"/>
        <v>4</v>
      </c>
      <c r="AL60" s="19">
        <f t="shared" si="30"/>
        <v>0</v>
      </c>
      <c r="AM60" s="19">
        <f t="shared" si="31"/>
        <v>11</v>
      </c>
      <c r="AN60" s="19">
        <f t="shared" si="32"/>
        <v>16</v>
      </c>
      <c r="AO60" s="19">
        <f t="shared" si="33"/>
        <v>23</v>
      </c>
      <c r="AP60" s="20">
        <f t="shared" si="35"/>
        <v>301</v>
      </c>
    </row>
    <row r="61" spans="1:42" s="135" customFormat="1" ht="13.5" customHeight="1" x14ac:dyDescent="0.2">
      <c r="A61" s="22">
        <f>A60+'Internal Control-Check Sheet'!$H$28</f>
        <v>0.83333333333333248</v>
      </c>
      <c r="B61" s="243"/>
      <c r="C61" s="243"/>
      <c r="D61" s="243"/>
      <c r="E61" s="243"/>
      <c r="F61" s="243"/>
      <c r="G61" s="243"/>
      <c r="H61" s="243"/>
      <c r="I61" s="149">
        <f t="shared" si="0"/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149">
        <f t="shared" si="1"/>
        <v>0</v>
      </c>
      <c r="R61" s="35">
        <v>153</v>
      </c>
      <c r="S61" s="35">
        <v>11</v>
      </c>
      <c r="T61" s="35">
        <v>2</v>
      </c>
      <c r="U61" s="35">
        <v>0</v>
      </c>
      <c r="V61" s="35">
        <v>9</v>
      </c>
      <c r="W61" s="35">
        <v>9</v>
      </c>
      <c r="X61" s="35">
        <v>8</v>
      </c>
      <c r="Y61" s="149">
        <f t="shared" si="2"/>
        <v>192</v>
      </c>
      <c r="Z61" s="22">
        <f t="shared" si="17"/>
        <v>0.83333333333333248</v>
      </c>
      <c r="AA61" s="19">
        <f t="shared" si="20"/>
        <v>192</v>
      </c>
      <c r="AB61" s="19">
        <f t="shared" si="21"/>
        <v>13</v>
      </c>
      <c r="AC61" s="19">
        <f t="shared" si="22"/>
        <v>2</v>
      </c>
      <c r="AD61" s="19">
        <f t="shared" si="23"/>
        <v>0</v>
      </c>
      <c r="AE61" s="19">
        <f t="shared" si="24"/>
        <v>9</v>
      </c>
      <c r="AF61" s="19">
        <f t="shared" si="25"/>
        <v>17</v>
      </c>
      <c r="AG61" s="19">
        <f t="shared" si="26"/>
        <v>8</v>
      </c>
      <c r="AH61" s="20">
        <f t="shared" si="34"/>
        <v>241</v>
      </c>
      <c r="AI61" s="19">
        <f t="shared" si="27"/>
        <v>224</v>
      </c>
      <c r="AJ61" s="19">
        <f t="shared" si="28"/>
        <v>28</v>
      </c>
      <c r="AK61" s="19">
        <f t="shared" si="29"/>
        <v>2</v>
      </c>
      <c r="AL61" s="19">
        <f t="shared" si="30"/>
        <v>1</v>
      </c>
      <c r="AM61" s="19">
        <f t="shared" si="31"/>
        <v>9</v>
      </c>
      <c r="AN61" s="19">
        <f t="shared" si="32"/>
        <v>24</v>
      </c>
      <c r="AO61" s="19">
        <f t="shared" si="33"/>
        <v>19</v>
      </c>
      <c r="AP61" s="20">
        <f t="shared" si="35"/>
        <v>307</v>
      </c>
    </row>
    <row r="62" spans="1:42" s="135" customFormat="1" ht="13.5" customHeight="1" x14ac:dyDescent="0.2">
      <c r="A62" s="22">
        <f>A61+'Internal Control-Check Sheet'!$H$28</f>
        <v>0.84374999999999911</v>
      </c>
      <c r="B62" s="243"/>
      <c r="C62" s="243"/>
      <c r="D62" s="243"/>
      <c r="E62" s="243"/>
      <c r="F62" s="243"/>
      <c r="G62" s="243"/>
      <c r="H62" s="243"/>
      <c r="I62" s="149">
        <f t="shared" si="0"/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149">
        <f t="shared" si="1"/>
        <v>0</v>
      </c>
      <c r="R62" s="35">
        <v>161</v>
      </c>
      <c r="S62" s="35">
        <v>10</v>
      </c>
      <c r="T62" s="35">
        <v>0</v>
      </c>
      <c r="U62" s="35">
        <v>0</v>
      </c>
      <c r="V62" s="35">
        <v>7</v>
      </c>
      <c r="W62" s="35">
        <v>11</v>
      </c>
      <c r="X62" s="35">
        <v>6</v>
      </c>
      <c r="Y62" s="149">
        <f t="shared" si="2"/>
        <v>195</v>
      </c>
      <c r="Z62" s="22">
        <f t="shared" si="17"/>
        <v>0.84374999999999911</v>
      </c>
      <c r="AA62" s="19">
        <f t="shared" si="20"/>
        <v>201</v>
      </c>
      <c r="AB62" s="19">
        <f t="shared" si="21"/>
        <v>12</v>
      </c>
      <c r="AC62" s="19">
        <f t="shared" si="22"/>
        <v>0</v>
      </c>
      <c r="AD62" s="19">
        <f t="shared" si="23"/>
        <v>0</v>
      </c>
      <c r="AE62" s="19">
        <f t="shared" si="24"/>
        <v>7</v>
      </c>
      <c r="AF62" s="19">
        <f t="shared" si="25"/>
        <v>15</v>
      </c>
      <c r="AG62" s="19">
        <f t="shared" si="26"/>
        <v>7</v>
      </c>
      <c r="AH62" s="20">
        <f t="shared" si="34"/>
        <v>242</v>
      </c>
      <c r="AI62" s="19">
        <f t="shared" si="27"/>
        <v>235</v>
      </c>
      <c r="AJ62" s="19">
        <f t="shared" si="28"/>
        <v>18</v>
      </c>
      <c r="AK62" s="19">
        <f t="shared" si="29"/>
        <v>3</v>
      </c>
      <c r="AL62" s="19">
        <f t="shared" si="30"/>
        <v>1</v>
      </c>
      <c r="AM62" s="19">
        <f t="shared" si="31"/>
        <v>11</v>
      </c>
      <c r="AN62" s="19">
        <f t="shared" si="32"/>
        <v>26</v>
      </c>
      <c r="AO62" s="19">
        <f t="shared" si="33"/>
        <v>6</v>
      </c>
      <c r="AP62" s="20">
        <f t="shared" si="35"/>
        <v>300</v>
      </c>
    </row>
    <row r="63" spans="1:42" s="135" customFormat="1" ht="13.5" customHeight="1" x14ac:dyDescent="0.2">
      <c r="A63" s="22">
        <f>A62+'Internal Control-Check Sheet'!$H$28</f>
        <v>0.85416666666666574</v>
      </c>
      <c r="B63" s="243"/>
      <c r="C63" s="243"/>
      <c r="D63" s="243"/>
      <c r="E63" s="243"/>
      <c r="F63" s="243"/>
      <c r="G63" s="243"/>
      <c r="H63" s="243"/>
      <c r="I63" s="149">
        <f t="shared" si="0"/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149">
        <f t="shared" si="1"/>
        <v>0</v>
      </c>
      <c r="R63" s="35">
        <v>139</v>
      </c>
      <c r="S63" s="35">
        <v>5</v>
      </c>
      <c r="T63" s="35">
        <v>2</v>
      </c>
      <c r="U63" s="35">
        <v>0</v>
      </c>
      <c r="V63" s="35">
        <v>10</v>
      </c>
      <c r="W63" s="35">
        <v>14</v>
      </c>
      <c r="X63" s="35">
        <v>3</v>
      </c>
      <c r="Y63" s="149">
        <f t="shared" si="2"/>
        <v>173</v>
      </c>
      <c r="Z63" s="22">
        <f t="shared" si="17"/>
        <v>0.85416666666666574</v>
      </c>
      <c r="AA63" s="19">
        <f t="shared" si="20"/>
        <v>171</v>
      </c>
      <c r="AB63" s="19">
        <f t="shared" si="21"/>
        <v>8</v>
      </c>
      <c r="AC63" s="19">
        <f t="shared" si="22"/>
        <v>3</v>
      </c>
      <c r="AD63" s="19">
        <f t="shared" si="23"/>
        <v>0</v>
      </c>
      <c r="AE63" s="19">
        <f t="shared" si="24"/>
        <v>10</v>
      </c>
      <c r="AF63" s="19">
        <f t="shared" si="25"/>
        <v>16</v>
      </c>
      <c r="AG63" s="19">
        <f t="shared" si="26"/>
        <v>3</v>
      </c>
      <c r="AH63" s="20">
        <f t="shared" si="34"/>
        <v>211</v>
      </c>
      <c r="AI63" s="19">
        <f t="shared" si="27"/>
        <v>181</v>
      </c>
      <c r="AJ63" s="19">
        <f t="shared" si="28"/>
        <v>12</v>
      </c>
      <c r="AK63" s="19">
        <f t="shared" si="29"/>
        <v>4</v>
      </c>
      <c r="AL63" s="19">
        <f t="shared" si="30"/>
        <v>0</v>
      </c>
      <c r="AM63" s="19">
        <f t="shared" si="31"/>
        <v>13</v>
      </c>
      <c r="AN63" s="19">
        <f t="shared" si="32"/>
        <v>21</v>
      </c>
      <c r="AO63" s="19">
        <f t="shared" si="33"/>
        <v>13</v>
      </c>
      <c r="AP63" s="20">
        <f t="shared" si="35"/>
        <v>244</v>
      </c>
    </row>
    <row r="64" spans="1:42" s="135" customFormat="1" ht="13.5" customHeight="1" x14ac:dyDescent="0.2">
      <c r="A64" s="22">
        <f>A63+'Internal Control-Check Sheet'!$H$28</f>
        <v>0.86458333333333237</v>
      </c>
      <c r="B64" s="243"/>
      <c r="C64" s="243"/>
      <c r="D64" s="243"/>
      <c r="E64" s="243"/>
      <c r="F64" s="243"/>
      <c r="G64" s="243"/>
      <c r="H64" s="243"/>
      <c r="I64" s="149">
        <f t="shared" si="0"/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149">
        <f t="shared" si="1"/>
        <v>0</v>
      </c>
      <c r="R64" s="35">
        <v>113</v>
      </c>
      <c r="S64" s="35">
        <v>4</v>
      </c>
      <c r="T64" s="35">
        <v>0</v>
      </c>
      <c r="U64" s="35">
        <v>0</v>
      </c>
      <c r="V64" s="35">
        <v>7</v>
      </c>
      <c r="W64" s="35">
        <v>11</v>
      </c>
      <c r="X64" s="35">
        <v>7</v>
      </c>
      <c r="Y64" s="149">
        <f t="shared" si="2"/>
        <v>142</v>
      </c>
      <c r="Z64" s="22">
        <f t="shared" si="17"/>
        <v>0.86458333333333237</v>
      </c>
      <c r="AA64" s="19">
        <f t="shared" si="20"/>
        <v>134</v>
      </c>
      <c r="AB64" s="19">
        <f t="shared" si="21"/>
        <v>5</v>
      </c>
      <c r="AC64" s="19">
        <f t="shared" si="22"/>
        <v>0</v>
      </c>
      <c r="AD64" s="19">
        <f t="shared" si="23"/>
        <v>1</v>
      </c>
      <c r="AE64" s="19">
        <f t="shared" si="24"/>
        <v>7</v>
      </c>
      <c r="AF64" s="19">
        <f t="shared" si="25"/>
        <v>18</v>
      </c>
      <c r="AG64" s="19">
        <f t="shared" si="26"/>
        <v>7</v>
      </c>
      <c r="AH64" s="20">
        <f t="shared" si="34"/>
        <v>172</v>
      </c>
      <c r="AI64" s="19">
        <f t="shared" si="27"/>
        <v>176</v>
      </c>
      <c r="AJ64" s="19">
        <f t="shared" si="28"/>
        <v>14</v>
      </c>
      <c r="AK64" s="19">
        <f t="shared" si="29"/>
        <v>3</v>
      </c>
      <c r="AL64" s="19">
        <f t="shared" si="30"/>
        <v>1</v>
      </c>
      <c r="AM64" s="19">
        <f t="shared" si="31"/>
        <v>8</v>
      </c>
      <c r="AN64" s="19">
        <f t="shared" si="32"/>
        <v>22</v>
      </c>
      <c r="AO64" s="19">
        <f t="shared" si="33"/>
        <v>12</v>
      </c>
      <c r="AP64" s="20">
        <f t="shared" si="35"/>
        <v>236</v>
      </c>
    </row>
    <row r="65" spans="1:42" s="135" customFormat="1" ht="13.5" customHeight="1" x14ac:dyDescent="0.2">
      <c r="A65" s="22">
        <f>A64+'Internal Control-Check Sheet'!$H$28</f>
        <v>0.874999999999999</v>
      </c>
      <c r="B65" s="243"/>
      <c r="C65" s="243"/>
      <c r="D65" s="243"/>
      <c r="E65" s="243"/>
      <c r="F65" s="243"/>
      <c r="G65" s="243"/>
      <c r="H65" s="243"/>
      <c r="I65" s="149">
        <f t="shared" si="0"/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149">
        <f t="shared" si="1"/>
        <v>0</v>
      </c>
      <c r="R65" s="35">
        <v>114</v>
      </c>
      <c r="S65" s="35">
        <v>3</v>
      </c>
      <c r="T65" s="35">
        <v>2</v>
      </c>
      <c r="U65" s="35">
        <v>0</v>
      </c>
      <c r="V65" s="35">
        <v>5</v>
      </c>
      <c r="W65" s="35">
        <v>11</v>
      </c>
      <c r="X65" s="35">
        <v>6</v>
      </c>
      <c r="Y65" s="149">
        <f t="shared" si="2"/>
        <v>141</v>
      </c>
      <c r="Z65" s="22">
        <f t="shared" si="17"/>
        <v>0.874999999999999</v>
      </c>
      <c r="AA65" s="19">
        <f t="shared" si="20"/>
        <v>140</v>
      </c>
      <c r="AB65" s="19">
        <f t="shared" si="21"/>
        <v>4</v>
      </c>
      <c r="AC65" s="19">
        <f t="shared" si="22"/>
        <v>2</v>
      </c>
      <c r="AD65" s="19">
        <f t="shared" si="23"/>
        <v>0</v>
      </c>
      <c r="AE65" s="19">
        <f t="shared" si="24"/>
        <v>5</v>
      </c>
      <c r="AF65" s="19">
        <f t="shared" si="25"/>
        <v>13</v>
      </c>
      <c r="AG65" s="19">
        <f t="shared" si="26"/>
        <v>6</v>
      </c>
      <c r="AH65" s="20">
        <f t="shared" si="34"/>
        <v>170</v>
      </c>
      <c r="AI65" s="19">
        <f t="shared" si="27"/>
        <v>143</v>
      </c>
      <c r="AJ65" s="19">
        <f t="shared" si="28"/>
        <v>13</v>
      </c>
      <c r="AK65" s="19">
        <f t="shared" si="29"/>
        <v>3</v>
      </c>
      <c r="AL65" s="19">
        <f t="shared" si="30"/>
        <v>1</v>
      </c>
      <c r="AM65" s="19">
        <f t="shared" si="31"/>
        <v>13</v>
      </c>
      <c r="AN65" s="19">
        <f t="shared" si="32"/>
        <v>15</v>
      </c>
      <c r="AO65" s="19">
        <f t="shared" si="33"/>
        <v>8</v>
      </c>
      <c r="AP65" s="20">
        <f t="shared" si="35"/>
        <v>196</v>
      </c>
    </row>
    <row r="66" spans="1:42" s="135" customFormat="1" ht="13.5" customHeight="1" x14ac:dyDescent="0.2">
      <c r="A66" s="22">
        <f>A65+'Internal Control-Check Sheet'!$H$28</f>
        <v>0.88541666666666563</v>
      </c>
      <c r="B66" s="243"/>
      <c r="C66" s="243"/>
      <c r="D66" s="243"/>
      <c r="E66" s="243"/>
      <c r="F66" s="243"/>
      <c r="G66" s="243"/>
      <c r="H66" s="243"/>
      <c r="I66" s="149">
        <f t="shared" si="0"/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149">
        <f t="shared" si="1"/>
        <v>0</v>
      </c>
      <c r="R66" s="35">
        <v>150</v>
      </c>
      <c r="S66" s="35">
        <v>3</v>
      </c>
      <c r="T66" s="35">
        <v>1</v>
      </c>
      <c r="U66" s="35">
        <v>0</v>
      </c>
      <c r="V66" s="35">
        <v>8</v>
      </c>
      <c r="W66" s="35">
        <v>4</v>
      </c>
      <c r="X66" s="35">
        <v>3</v>
      </c>
      <c r="Y66" s="149">
        <f t="shared" si="2"/>
        <v>169</v>
      </c>
      <c r="Z66" s="22">
        <f t="shared" si="17"/>
        <v>0.88541666666666563</v>
      </c>
      <c r="AA66" s="19">
        <f t="shared" si="20"/>
        <v>166</v>
      </c>
      <c r="AB66" s="19">
        <f t="shared" si="21"/>
        <v>5</v>
      </c>
      <c r="AC66" s="19">
        <f t="shared" si="22"/>
        <v>1</v>
      </c>
      <c r="AD66" s="19">
        <f t="shared" si="23"/>
        <v>1</v>
      </c>
      <c r="AE66" s="19">
        <f t="shared" si="24"/>
        <v>8</v>
      </c>
      <c r="AF66" s="19">
        <f t="shared" si="25"/>
        <v>5</v>
      </c>
      <c r="AG66" s="19">
        <f t="shared" si="26"/>
        <v>3</v>
      </c>
      <c r="AH66" s="20">
        <f t="shared" si="34"/>
        <v>189</v>
      </c>
      <c r="AI66" s="19">
        <f t="shared" si="27"/>
        <v>168</v>
      </c>
      <c r="AJ66" s="19">
        <f t="shared" si="28"/>
        <v>8</v>
      </c>
      <c r="AK66" s="19">
        <f t="shared" si="29"/>
        <v>1</v>
      </c>
      <c r="AL66" s="19">
        <f t="shared" si="30"/>
        <v>1</v>
      </c>
      <c r="AM66" s="19">
        <f t="shared" si="31"/>
        <v>8</v>
      </c>
      <c r="AN66" s="19">
        <f t="shared" si="32"/>
        <v>21</v>
      </c>
      <c r="AO66" s="19">
        <f t="shared" si="33"/>
        <v>10</v>
      </c>
      <c r="AP66" s="20">
        <f t="shared" si="35"/>
        <v>217</v>
      </c>
    </row>
    <row r="67" spans="1:42" s="135" customFormat="1" ht="13.5" customHeight="1" x14ac:dyDescent="0.2">
      <c r="A67" s="22">
        <f>A66+'Internal Control-Check Sheet'!$H$28</f>
        <v>0.89583333333333226</v>
      </c>
      <c r="B67" s="243"/>
      <c r="C67" s="243"/>
      <c r="D67" s="243"/>
      <c r="E67" s="243"/>
      <c r="F67" s="243"/>
      <c r="G67" s="243"/>
      <c r="H67" s="243"/>
      <c r="I67" s="149">
        <f t="shared" si="0"/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149">
        <f t="shared" si="1"/>
        <v>0</v>
      </c>
      <c r="R67" s="35">
        <v>128</v>
      </c>
      <c r="S67" s="35">
        <v>7</v>
      </c>
      <c r="T67" s="35">
        <v>2</v>
      </c>
      <c r="U67" s="35">
        <v>0</v>
      </c>
      <c r="V67" s="35">
        <v>8</v>
      </c>
      <c r="W67" s="35">
        <v>10</v>
      </c>
      <c r="X67" s="35">
        <v>2</v>
      </c>
      <c r="Y67" s="149">
        <f t="shared" si="2"/>
        <v>157</v>
      </c>
      <c r="Z67" s="22">
        <f t="shared" si="17"/>
        <v>0.89583333333333226</v>
      </c>
      <c r="AA67" s="19">
        <f t="shared" si="20"/>
        <v>149</v>
      </c>
      <c r="AB67" s="19">
        <f t="shared" si="21"/>
        <v>7</v>
      </c>
      <c r="AC67" s="19">
        <f t="shared" si="22"/>
        <v>2</v>
      </c>
      <c r="AD67" s="19">
        <f t="shared" si="23"/>
        <v>0</v>
      </c>
      <c r="AE67" s="19">
        <f t="shared" si="24"/>
        <v>8</v>
      </c>
      <c r="AF67" s="19">
        <f t="shared" si="25"/>
        <v>18</v>
      </c>
      <c r="AG67" s="19">
        <f t="shared" si="26"/>
        <v>2</v>
      </c>
      <c r="AH67" s="20">
        <f t="shared" si="34"/>
        <v>186</v>
      </c>
      <c r="AI67" s="19">
        <f t="shared" si="27"/>
        <v>163</v>
      </c>
      <c r="AJ67" s="19">
        <f t="shared" si="28"/>
        <v>8</v>
      </c>
      <c r="AK67" s="19">
        <f t="shared" si="29"/>
        <v>2</v>
      </c>
      <c r="AL67" s="19">
        <f t="shared" si="30"/>
        <v>0</v>
      </c>
      <c r="AM67" s="19">
        <f t="shared" si="31"/>
        <v>8</v>
      </c>
      <c r="AN67" s="19">
        <f t="shared" si="32"/>
        <v>15</v>
      </c>
      <c r="AO67" s="19">
        <f t="shared" si="33"/>
        <v>8</v>
      </c>
      <c r="AP67" s="20">
        <f t="shared" si="35"/>
        <v>204</v>
      </c>
    </row>
    <row r="68" spans="1:42" s="135" customFormat="1" ht="13.5" customHeight="1" thickBot="1" x14ac:dyDescent="0.25">
      <c r="A68" s="22">
        <f>A67+'Internal Control-Check Sheet'!$H$28</f>
        <v>0.90624999999999889</v>
      </c>
      <c r="B68" s="243"/>
      <c r="C68" s="243"/>
      <c r="D68" s="243"/>
      <c r="E68" s="243"/>
      <c r="F68" s="243"/>
      <c r="G68" s="243"/>
      <c r="H68" s="243"/>
      <c r="I68" s="149">
        <f t="shared" si="0"/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149">
        <f t="shared" si="1"/>
        <v>0</v>
      </c>
      <c r="R68" s="35">
        <v>142</v>
      </c>
      <c r="S68" s="35">
        <v>10</v>
      </c>
      <c r="T68" s="35">
        <v>2</v>
      </c>
      <c r="U68" s="35">
        <v>0</v>
      </c>
      <c r="V68" s="35">
        <v>7</v>
      </c>
      <c r="W68" s="35">
        <v>7</v>
      </c>
      <c r="X68" s="35">
        <v>4</v>
      </c>
      <c r="Y68" s="149">
        <f t="shared" si="2"/>
        <v>172</v>
      </c>
      <c r="Z68" s="22">
        <f t="shared" si="17"/>
        <v>0.90624999999999889</v>
      </c>
      <c r="AA68" s="19">
        <f t="shared" si="20"/>
        <v>168</v>
      </c>
      <c r="AB68" s="19">
        <f t="shared" si="21"/>
        <v>11</v>
      </c>
      <c r="AC68" s="19">
        <f t="shared" si="22"/>
        <v>2</v>
      </c>
      <c r="AD68" s="19">
        <f t="shared" si="23"/>
        <v>0</v>
      </c>
      <c r="AE68" s="19">
        <f t="shared" si="24"/>
        <v>7</v>
      </c>
      <c r="AF68" s="19">
        <f t="shared" si="25"/>
        <v>9</v>
      </c>
      <c r="AG68" s="19">
        <f t="shared" si="26"/>
        <v>4</v>
      </c>
      <c r="AH68" s="20">
        <f t="shared" si="34"/>
        <v>201</v>
      </c>
      <c r="AI68" s="19">
        <f t="shared" si="27"/>
        <v>181</v>
      </c>
      <c r="AJ68" s="19">
        <f t="shared" si="28"/>
        <v>11</v>
      </c>
      <c r="AK68" s="19">
        <f t="shared" si="29"/>
        <v>3</v>
      </c>
      <c r="AL68" s="19">
        <f t="shared" si="30"/>
        <v>0</v>
      </c>
      <c r="AM68" s="19">
        <f t="shared" si="31"/>
        <v>12</v>
      </c>
      <c r="AN68" s="19">
        <f t="shared" si="32"/>
        <v>17</v>
      </c>
      <c r="AO68" s="19">
        <f t="shared" si="33"/>
        <v>11</v>
      </c>
      <c r="AP68" s="20">
        <f t="shared" si="35"/>
        <v>235</v>
      </c>
    </row>
    <row r="69" spans="1:42" ht="13.5" customHeight="1" thickTop="1" thickBot="1" x14ac:dyDescent="0.25">
      <c r="A69" s="54" t="s">
        <v>5</v>
      </c>
      <c r="B69" s="348" t="s">
        <v>6</v>
      </c>
      <c r="C69" s="349"/>
      <c r="D69" s="349"/>
      <c r="E69" s="349"/>
      <c r="F69" s="349"/>
      <c r="G69" s="349"/>
      <c r="H69" s="350"/>
      <c r="I69" s="17" t="s">
        <v>8</v>
      </c>
      <c r="J69" s="348" t="s">
        <v>6</v>
      </c>
      <c r="K69" s="349"/>
      <c r="L69" s="349"/>
      <c r="M69" s="349"/>
      <c r="N69" s="349"/>
      <c r="O69" s="349"/>
      <c r="P69" s="350"/>
      <c r="Q69" s="17" t="s">
        <v>8</v>
      </c>
      <c r="R69" s="348" t="s">
        <v>6</v>
      </c>
      <c r="S69" s="349"/>
      <c r="T69" s="349"/>
      <c r="U69" s="349"/>
      <c r="V69" s="349"/>
      <c r="W69" s="349"/>
      <c r="X69" s="350"/>
      <c r="Y69" s="17" t="s">
        <v>8</v>
      </c>
      <c r="Z69" s="54" t="s">
        <v>5</v>
      </c>
      <c r="AA69" s="348" t="s">
        <v>6</v>
      </c>
      <c r="AB69" s="349"/>
      <c r="AC69" s="349"/>
      <c r="AD69" s="349"/>
      <c r="AE69" s="349"/>
      <c r="AF69" s="349"/>
      <c r="AG69" s="350"/>
      <c r="AH69" s="17" t="s">
        <v>8</v>
      </c>
      <c r="AI69" s="348" t="s">
        <v>6</v>
      </c>
      <c r="AJ69" s="349"/>
      <c r="AK69" s="349"/>
      <c r="AL69" s="349"/>
      <c r="AM69" s="349"/>
      <c r="AN69" s="349"/>
      <c r="AO69" s="350"/>
      <c r="AP69" s="17" t="s">
        <v>8</v>
      </c>
    </row>
    <row r="70" spans="1:42" s="135" customFormat="1" ht="13.5" customHeight="1" thickTop="1" x14ac:dyDescent="0.2">
      <c r="A70" s="23">
        <f t="shared" ref="A70:A101" si="36">A9</f>
        <v>0.29166666666666669</v>
      </c>
      <c r="B70" s="29">
        <f t="shared" ref="B70:H79" si="37">SUM(B9:B12)</f>
        <v>0</v>
      </c>
      <c r="C70" s="29">
        <f t="shared" si="37"/>
        <v>0</v>
      </c>
      <c r="D70" s="29">
        <f t="shared" si="37"/>
        <v>0</v>
      </c>
      <c r="E70" s="29">
        <f t="shared" si="37"/>
        <v>0</v>
      </c>
      <c r="F70" s="29">
        <f t="shared" si="37"/>
        <v>0</v>
      </c>
      <c r="G70" s="29">
        <f t="shared" si="37"/>
        <v>0</v>
      </c>
      <c r="H70" s="29">
        <f t="shared" si="37"/>
        <v>0</v>
      </c>
      <c r="I70" s="32">
        <f t="shared" ref="I70:I113" si="38">SUM(B70:H70)</f>
        <v>0</v>
      </c>
      <c r="J70" s="29">
        <f t="shared" ref="J70:P79" si="39">SUM(J9:J12)</f>
        <v>0</v>
      </c>
      <c r="K70" s="29">
        <f t="shared" si="39"/>
        <v>0</v>
      </c>
      <c r="L70" s="29">
        <f t="shared" si="39"/>
        <v>0</v>
      </c>
      <c r="M70" s="29">
        <f t="shared" si="39"/>
        <v>0</v>
      </c>
      <c r="N70" s="29">
        <f t="shared" si="39"/>
        <v>0</v>
      </c>
      <c r="O70" s="29">
        <f t="shared" si="39"/>
        <v>0</v>
      </c>
      <c r="P70" s="29">
        <f t="shared" si="39"/>
        <v>0</v>
      </c>
      <c r="Q70" s="30">
        <f>SUM(J70:P70)</f>
        <v>0</v>
      </c>
      <c r="R70" s="29">
        <f t="shared" ref="R70:X79" si="40">SUM(R9:R12)</f>
        <v>491</v>
      </c>
      <c r="S70" s="29">
        <f t="shared" si="40"/>
        <v>280</v>
      </c>
      <c r="T70" s="29">
        <f t="shared" si="40"/>
        <v>43</v>
      </c>
      <c r="U70" s="29">
        <f t="shared" si="40"/>
        <v>9</v>
      </c>
      <c r="V70" s="29">
        <f t="shared" si="40"/>
        <v>40</v>
      </c>
      <c r="W70" s="29">
        <f t="shared" si="40"/>
        <v>62</v>
      </c>
      <c r="X70" s="29">
        <f t="shared" si="40"/>
        <v>127</v>
      </c>
      <c r="Y70" s="30">
        <f>SUM(R70:X70)</f>
        <v>1052</v>
      </c>
      <c r="Z70" s="23">
        <f>A70</f>
        <v>0.29166666666666669</v>
      </c>
      <c r="AA70" s="29">
        <f t="shared" ref="AA70:AG79" si="41">SUM(AA9:AA12)</f>
        <v>642</v>
      </c>
      <c r="AB70" s="29">
        <f t="shared" si="41"/>
        <v>316</v>
      </c>
      <c r="AC70" s="29">
        <f t="shared" si="41"/>
        <v>45</v>
      </c>
      <c r="AD70" s="29">
        <f t="shared" si="41"/>
        <v>9</v>
      </c>
      <c r="AE70" s="29">
        <f t="shared" si="41"/>
        <v>41</v>
      </c>
      <c r="AF70" s="29">
        <f t="shared" si="41"/>
        <v>70</v>
      </c>
      <c r="AG70" s="29">
        <f t="shared" si="41"/>
        <v>133</v>
      </c>
      <c r="AH70" s="30">
        <f>SUM(AA70:AG70)</f>
        <v>1256</v>
      </c>
      <c r="AI70" s="29">
        <f t="shared" ref="AI70:AO79" si="42">SUM(AI9:AI12)</f>
        <v>630</v>
      </c>
      <c r="AJ70" s="29">
        <f t="shared" si="42"/>
        <v>239</v>
      </c>
      <c r="AK70" s="29">
        <f t="shared" si="42"/>
        <v>42</v>
      </c>
      <c r="AL70" s="29">
        <f t="shared" si="42"/>
        <v>3</v>
      </c>
      <c r="AM70" s="29">
        <f t="shared" si="42"/>
        <v>42</v>
      </c>
      <c r="AN70" s="29">
        <f t="shared" si="42"/>
        <v>38</v>
      </c>
      <c r="AO70" s="29">
        <f t="shared" si="42"/>
        <v>22</v>
      </c>
      <c r="AP70" s="30">
        <f>SUM(AI70:AO70)</f>
        <v>1016</v>
      </c>
    </row>
    <row r="71" spans="1:42" s="135" customFormat="1" ht="13.5" customHeight="1" x14ac:dyDescent="0.2">
      <c r="A71" s="21">
        <f t="shared" si="36"/>
        <v>0.30208333333333337</v>
      </c>
      <c r="B71" s="19">
        <f t="shared" si="37"/>
        <v>0</v>
      </c>
      <c r="C71" s="19">
        <f t="shared" si="37"/>
        <v>0</v>
      </c>
      <c r="D71" s="19">
        <f t="shared" si="37"/>
        <v>0</v>
      </c>
      <c r="E71" s="19">
        <f t="shared" si="37"/>
        <v>0</v>
      </c>
      <c r="F71" s="19">
        <f t="shared" si="37"/>
        <v>0</v>
      </c>
      <c r="G71" s="19">
        <f t="shared" si="37"/>
        <v>0</v>
      </c>
      <c r="H71" s="19">
        <f t="shared" si="37"/>
        <v>0</v>
      </c>
      <c r="I71" s="32">
        <f t="shared" si="38"/>
        <v>0</v>
      </c>
      <c r="J71" s="19">
        <f t="shared" si="39"/>
        <v>0</v>
      </c>
      <c r="K71" s="19">
        <f t="shared" si="39"/>
        <v>0</v>
      </c>
      <c r="L71" s="19">
        <f t="shared" si="39"/>
        <v>0</v>
      </c>
      <c r="M71" s="19">
        <f t="shared" si="39"/>
        <v>0</v>
      </c>
      <c r="N71" s="19">
        <f t="shared" si="39"/>
        <v>0</v>
      </c>
      <c r="O71" s="19">
        <f t="shared" si="39"/>
        <v>0</v>
      </c>
      <c r="P71" s="19">
        <f t="shared" si="39"/>
        <v>0</v>
      </c>
      <c r="Q71" s="20">
        <f t="shared" ref="Q71:Q113" si="43">SUM(J71:P71)</f>
        <v>0</v>
      </c>
      <c r="R71" s="19">
        <f t="shared" si="40"/>
        <v>499</v>
      </c>
      <c r="S71" s="19">
        <f t="shared" si="40"/>
        <v>254</v>
      </c>
      <c r="T71" s="19">
        <f t="shared" si="40"/>
        <v>42</v>
      </c>
      <c r="U71" s="19">
        <f t="shared" si="40"/>
        <v>7</v>
      </c>
      <c r="V71" s="19">
        <f t="shared" si="40"/>
        <v>39</v>
      </c>
      <c r="W71" s="19">
        <f t="shared" si="40"/>
        <v>68</v>
      </c>
      <c r="X71" s="19">
        <f t="shared" si="40"/>
        <v>139</v>
      </c>
      <c r="Y71" s="20">
        <f t="shared" ref="Y71:Y113" si="44">SUM(R71:X71)</f>
        <v>1048</v>
      </c>
      <c r="Z71" s="21">
        <f t="shared" ref="Z71:Z112" si="45">A71</f>
        <v>0.30208333333333337</v>
      </c>
      <c r="AA71" s="19">
        <f t="shared" si="41"/>
        <v>668</v>
      </c>
      <c r="AB71" s="19">
        <f t="shared" si="41"/>
        <v>298</v>
      </c>
      <c r="AC71" s="19">
        <f t="shared" si="41"/>
        <v>44</v>
      </c>
      <c r="AD71" s="19">
        <f t="shared" si="41"/>
        <v>7</v>
      </c>
      <c r="AE71" s="19">
        <f t="shared" si="41"/>
        <v>40</v>
      </c>
      <c r="AF71" s="19">
        <f t="shared" si="41"/>
        <v>73</v>
      </c>
      <c r="AG71" s="19">
        <f t="shared" si="41"/>
        <v>144</v>
      </c>
      <c r="AH71" s="20">
        <f t="shared" ref="AH71:AH112" si="46">SUM(AA71:AG71)</f>
        <v>1274</v>
      </c>
      <c r="AI71" s="19">
        <f t="shared" si="42"/>
        <v>634</v>
      </c>
      <c r="AJ71" s="19">
        <f t="shared" si="42"/>
        <v>250</v>
      </c>
      <c r="AK71" s="19">
        <f t="shared" si="42"/>
        <v>35</v>
      </c>
      <c r="AL71" s="19">
        <f t="shared" si="42"/>
        <v>3</v>
      </c>
      <c r="AM71" s="19">
        <f t="shared" si="42"/>
        <v>44</v>
      </c>
      <c r="AN71" s="19">
        <f t="shared" si="42"/>
        <v>39</v>
      </c>
      <c r="AO71" s="19">
        <f t="shared" si="42"/>
        <v>25</v>
      </c>
      <c r="AP71" s="20">
        <f t="shared" ref="AP71:AP112" si="47">SUM(AI71:AO71)</f>
        <v>1030</v>
      </c>
    </row>
    <row r="72" spans="1:42" ht="13.5" customHeight="1" x14ac:dyDescent="0.2">
      <c r="A72" s="22">
        <f t="shared" si="36"/>
        <v>0.31250000000000006</v>
      </c>
      <c r="B72" s="19">
        <f t="shared" si="37"/>
        <v>0</v>
      </c>
      <c r="C72" s="19">
        <f t="shared" si="37"/>
        <v>0</v>
      </c>
      <c r="D72" s="19">
        <f t="shared" si="37"/>
        <v>0</v>
      </c>
      <c r="E72" s="19">
        <f t="shared" si="37"/>
        <v>0</v>
      </c>
      <c r="F72" s="19">
        <f t="shared" si="37"/>
        <v>0</v>
      </c>
      <c r="G72" s="19">
        <f t="shared" si="37"/>
        <v>0</v>
      </c>
      <c r="H72" s="19">
        <f t="shared" si="37"/>
        <v>0</v>
      </c>
      <c r="I72" s="32">
        <f t="shared" si="38"/>
        <v>0</v>
      </c>
      <c r="J72" s="19">
        <f t="shared" si="39"/>
        <v>0</v>
      </c>
      <c r="K72" s="19">
        <f t="shared" si="39"/>
        <v>0</v>
      </c>
      <c r="L72" s="19">
        <f t="shared" si="39"/>
        <v>0</v>
      </c>
      <c r="M72" s="19">
        <f t="shared" si="39"/>
        <v>0</v>
      </c>
      <c r="N72" s="19">
        <f t="shared" si="39"/>
        <v>0</v>
      </c>
      <c r="O72" s="19">
        <f t="shared" si="39"/>
        <v>0</v>
      </c>
      <c r="P72" s="19">
        <f t="shared" si="39"/>
        <v>0</v>
      </c>
      <c r="Q72" s="20">
        <f t="shared" si="43"/>
        <v>0</v>
      </c>
      <c r="R72" s="19">
        <f t="shared" si="40"/>
        <v>520</v>
      </c>
      <c r="S72" s="19">
        <f t="shared" si="40"/>
        <v>225</v>
      </c>
      <c r="T72" s="19">
        <f t="shared" si="40"/>
        <v>31</v>
      </c>
      <c r="U72" s="19">
        <f t="shared" si="40"/>
        <v>10</v>
      </c>
      <c r="V72" s="19">
        <f t="shared" si="40"/>
        <v>39</v>
      </c>
      <c r="W72" s="19">
        <f t="shared" si="40"/>
        <v>58</v>
      </c>
      <c r="X72" s="19">
        <f t="shared" si="40"/>
        <v>143</v>
      </c>
      <c r="Y72" s="20">
        <f t="shared" si="44"/>
        <v>1026</v>
      </c>
      <c r="Z72" s="22">
        <f t="shared" si="45"/>
        <v>0.31250000000000006</v>
      </c>
      <c r="AA72" s="19">
        <f t="shared" si="41"/>
        <v>712</v>
      </c>
      <c r="AB72" s="19">
        <f t="shared" si="41"/>
        <v>270</v>
      </c>
      <c r="AC72" s="19">
        <f t="shared" si="41"/>
        <v>35</v>
      </c>
      <c r="AD72" s="19">
        <f t="shared" si="41"/>
        <v>10</v>
      </c>
      <c r="AE72" s="19">
        <f t="shared" si="41"/>
        <v>40</v>
      </c>
      <c r="AF72" s="19">
        <f t="shared" si="41"/>
        <v>66</v>
      </c>
      <c r="AG72" s="19">
        <f t="shared" si="41"/>
        <v>148</v>
      </c>
      <c r="AH72" s="20">
        <f t="shared" si="46"/>
        <v>1281</v>
      </c>
      <c r="AI72" s="19">
        <f t="shared" si="42"/>
        <v>631</v>
      </c>
      <c r="AJ72" s="19">
        <f t="shared" si="42"/>
        <v>230</v>
      </c>
      <c r="AK72" s="19">
        <f t="shared" si="42"/>
        <v>38</v>
      </c>
      <c r="AL72" s="19">
        <f t="shared" si="42"/>
        <v>5</v>
      </c>
      <c r="AM72" s="19">
        <f t="shared" si="42"/>
        <v>42</v>
      </c>
      <c r="AN72" s="19">
        <f t="shared" si="42"/>
        <v>42</v>
      </c>
      <c r="AO72" s="19">
        <f t="shared" si="42"/>
        <v>30</v>
      </c>
      <c r="AP72" s="20">
        <f t="shared" si="47"/>
        <v>1018</v>
      </c>
    </row>
    <row r="73" spans="1:42" ht="13.5" customHeight="1" x14ac:dyDescent="0.2">
      <c r="A73" s="21">
        <f t="shared" si="36"/>
        <v>0.32291666666666674</v>
      </c>
      <c r="B73" s="19">
        <f t="shared" si="37"/>
        <v>0</v>
      </c>
      <c r="C73" s="19">
        <f t="shared" si="37"/>
        <v>0</v>
      </c>
      <c r="D73" s="19">
        <f t="shared" si="37"/>
        <v>0</v>
      </c>
      <c r="E73" s="19">
        <f t="shared" si="37"/>
        <v>0</v>
      </c>
      <c r="F73" s="19">
        <f t="shared" si="37"/>
        <v>0</v>
      </c>
      <c r="G73" s="19">
        <f t="shared" si="37"/>
        <v>0</v>
      </c>
      <c r="H73" s="19">
        <f t="shared" si="37"/>
        <v>0</v>
      </c>
      <c r="I73" s="32">
        <f t="shared" si="38"/>
        <v>0</v>
      </c>
      <c r="J73" s="19">
        <f t="shared" si="39"/>
        <v>0</v>
      </c>
      <c r="K73" s="19">
        <f t="shared" si="39"/>
        <v>0</v>
      </c>
      <c r="L73" s="19">
        <f t="shared" si="39"/>
        <v>0</v>
      </c>
      <c r="M73" s="19">
        <f t="shared" si="39"/>
        <v>0</v>
      </c>
      <c r="N73" s="19">
        <f t="shared" si="39"/>
        <v>0</v>
      </c>
      <c r="O73" s="19">
        <f t="shared" si="39"/>
        <v>0</v>
      </c>
      <c r="P73" s="19">
        <f t="shared" si="39"/>
        <v>0</v>
      </c>
      <c r="Q73" s="20">
        <f t="shared" si="43"/>
        <v>0</v>
      </c>
      <c r="R73" s="19">
        <f t="shared" si="40"/>
        <v>529</v>
      </c>
      <c r="S73" s="19">
        <f t="shared" si="40"/>
        <v>208</v>
      </c>
      <c r="T73" s="19">
        <f t="shared" si="40"/>
        <v>24</v>
      </c>
      <c r="U73" s="19">
        <f t="shared" si="40"/>
        <v>13</v>
      </c>
      <c r="V73" s="19">
        <f t="shared" si="40"/>
        <v>35</v>
      </c>
      <c r="W73" s="19">
        <f t="shared" si="40"/>
        <v>57</v>
      </c>
      <c r="X73" s="19">
        <f t="shared" si="40"/>
        <v>135</v>
      </c>
      <c r="Y73" s="20">
        <f t="shared" si="44"/>
        <v>1001</v>
      </c>
      <c r="Z73" s="21">
        <f t="shared" si="45"/>
        <v>0.32291666666666674</v>
      </c>
      <c r="AA73" s="19">
        <f t="shared" si="41"/>
        <v>714</v>
      </c>
      <c r="AB73" s="19">
        <f t="shared" si="41"/>
        <v>250</v>
      </c>
      <c r="AC73" s="19">
        <f t="shared" si="41"/>
        <v>29</v>
      </c>
      <c r="AD73" s="19">
        <f t="shared" si="41"/>
        <v>13</v>
      </c>
      <c r="AE73" s="19">
        <f t="shared" si="41"/>
        <v>35</v>
      </c>
      <c r="AF73" s="19">
        <f t="shared" si="41"/>
        <v>62</v>
      </c>
      <c r="AG73" s="19">
        <f t="shared" si="41"/>
        <v>144</v>
      </c>
      <c r="AH73" s="20">
        <f t="shared" si="46"/>
        <v>1247</v>
      </c>
      <c r="AI73" s="19">
        <f t="shared" si="42"/>
        <v>650</v>
      </c>
      <c r="AJ73" s="19">
        <f t="shared" si="42"/>
        <v>212</v>
      </c>
      <c r="AK73" s="19">
        <f t="shared" si="42"/>
        <v>42</v>
      </c>
      <c r="AL73" s="19">
        <f t="shared" si="42"/>
        <v>8</v>
      </c>
      <c r="AM73" s="19">
        <f t="shared" si="42"/>
        <v>47</v>
      </c>
      <c r="AN73" s="19">
        <f t="shared" si="42"/>
        <v>47</v>
      </c>
      <c r="AO73" s="19">
        <f t="shared" si="42"/>
        <v>23</v>
      </c>
      <c r="AP73" s="20">
        <f t="shared" si="47"/>
        <v>1029</v>
      </c>
    </row>
    <row r="74" spans="1:42" ht="13.5" customHeight="1" x14ac:dyDescent="0.2">
      <c r="A74" s="21">
        <f t="shared" si="36"/>
        <v>0.33333333333333343</v>
      </c>
      <c r="B74" s="19">
        <f t="shared" si="37"/>
        <v>0</v>
      </c>
      <c r="C74" s="19">
        <f t="shared" si="37"/>
        <v>0</v>
      </c>
      <c r="D74" s="19">
        <f t="shared" si="37"/>
        <v>0</v>
      </c>
      <c r="E74" s="19">
        <f t="shared" si="37"/>
        <v>0</v>
      </c>
      <c r="F74" s="19">
        <f t="shared" si="37"/>
        <v>0</v>
      </c>
      <c r="G74" s="19">
        <f t="shared" si="37"/>
        <v>0</v>
      </c>
      <c r="H74" s="19">
        <f t="shared" si="37"/>
        <v>0</v>
      </c>
      <c r="I74" s="32">
        <f t="shared" si="38"/>
        <v>0</v>
      </c>
      <c r="J74" s="19">
        <f t="shared" si="39"/>
        <v>0</v>
      </c>
      <c r="K74" s="19">
        <f t="shared" si="39"/>
        <v>0</v>
      </c>
      <c r="L74" s="19">
        <f t="shared" si="39"/>
        <v>0</v>
      </c>
      <c r="M74" s="19">
        <f t="shared" si="39"/>
        <v>0</v>
      </c>
      <c r="N74" s="19">
        <f t="shared" si="39"/>
        <v>0</v>
      </c>
      <c r="O74" s="19">
        <f t="shared" si="39"/>
        <v>0</v>
      </c>
      <c r="P74" s="19">
        <f t="shared" si="39"/>
        <v>0</v>
      </c>
      <c r="Q74" s="20">
        <f t="shared" si="43"/>
        <v>0</v>
      </c>
      <c r="R74" s="19">
        <f t="shared" si="40"/>
        <v>549</v>
      </c>
      <c r="S74" s="19">
        <f t="shared" si="40"/>
        <v>187</v>
      </c>
      <c r="T74" s="19">
        <f t="shared" si="40"/>
        <v>27</v>
      </c>
      <c r="U74" s="19">
        <f t="shared" si="40"/>
        <v>14</v>
      </c>
      <c r="V74" s="19">
        <f t="shared" si="40"/>
        <v>31</v>
      </c>
      <c r="W74" s="19">
        <f t="shared" si="40"/>
        <v>58</v>
      </c>
      <c r="X74" s="19">
        <f t="shared" si="40"/>
        <v>137</v>
      </c>
      <c r="Y74" s="20">
        <f t="shared" si="44"/>
        <v>1003</v>
      </c>
      <c r="Z74" s="21">
        <f t="shared" si="45"/>
        <v>0.33333333333333343</v>
      </c>
      <c r="AA74" s="19">
        <f t="shared" si="41"/>
        <v>716</v>
      </c>
      <c r="AB74" s="19">
        <f t="shared" si="41"/>
        <v>226</v>
      </c>
      <c r="AC74" s="19">
        <f t="shared" si="41"/>
        <v>34</v>
      </c>
      <c r="AD74" s="19">
        <f t="shared" si="41"/>
        <v>14</v>
      </c>
      <c r="AE74" s="19">
        <f t="shared" si="41"/>
        <v>32</v>
      </c>
      <c r="AF74" s="19">
        <f t="shared" si="41"/>
        <v>65</v>
      </c>
      <c r="AG74" s="19">
        <f t="shared" si="41"/>
        <v>148</v>
      </c>
      <c r="AH74" s="20">
        <f t="shared" si="46"/>
        <v>1235</v>
      </c>
      <c r="AI74" s="19">
        <f t="shared" si="42"/>
        <v>647</v>
      </c>
      <c r="AJ74" s="19">
        <f t="shared" si="42"/>
        <v>204</v>
      </c>
      <c r="AK74" s="19">
        <f t="shared" si="42"/>
        <v>42</v>
      </c>
      <c r="AL74" s="19">
        <f t="shared" si="42"/>
        <v>10</v>
      </c>
      <c r="AM74" s="19">
        <f t="shared" si="42"/>
        <v>49</v>
      </c>
      <c r="AN74" s="19">
        <f t="shared" si="42"/>
        <v>42</v>
      </c>
      <c r="AO74" s="19">
        <f t="shared" si="42"/>
        <v>27</v>
      </c>
      <c r="AP74" s="20">
        <f t="shared" si="47"/>
        <v>1021</v>
      </c>
    </row>
    <row r="75" spans="1:42" ht="13.5" customHeight="1" x14ac:dyDescent="0.2">
      <c r="A75" s="22">
        <f t="shared" si="36"/>
        <v>0.34375000000000011</v>
      </c>
      <c r="B75" s="19">
        <f t="shared" si="37"/>
        <v>0</v>
      </c>
      <c r="C75" s="19">
        <f t="shared" si="37"/>
        <v>0</v>
      </c>
      <c r="D75" s="19">
        <f t="shared" si="37"/>
        <v>0</v>
      </c>
      <c r="E75" s="19">
        <f t="shared" si="37"/>
        <v>0</v>
      </c>
      <c r="F75" s="19">
        <f t="shared" si="37"/>
        <v>0</v>
      </c>
      <c r="G75" s="19">
        <f t="shared" si="37"/>
        <v>0</v>
      </c>
      <c r="H75" s="19">
        <f t="shared" si="37"/>
        <v>0</v>
      </c>
      <c r="I75" s="32">
        <f t="shared" si="38"/>
        <v>0</v>
      </c>
      <c r="J75" s="19">
        <f t="shared" si="39"/>
        <v>0</v>
      </c>
      <c r="K75" s="19">
        <f t="shared" si="39"/>
        <v>0</v>
      </c>
      <c r="L75" s="19">
        <f t="shared" si="39"/>
        <v>0</v>
      </c>
      <c r="M75" s="19">
        <f t="shared" si="39"/>
        <v>0</v>
      </c>
      <c r="N75" s="19">
        <f t="shared" si="39"/>
        <v>0</v>
      </c>
      <c r="O75" s="19">
        <f t="shared" si="39"/>
        <v>0</v>
      </c>
      <c r="P75" s="19">
        <f t="shared" si="39"/>
        <v>0</v>
      </c>
      <c r="Q75" s="20">
        <f t="shared" si="43"/>
        <v>0</v>
      </c>
      <c r="R75" s="19">
        <f t="shared" si="40"/>
        <v>574</v>
      </c>
      <c r="S75" s="19">
        <f t="shared" si="40"/>
        <v>183</v>
      </c>
      <c r="T75" s="19">
        <f t="shared" si="40"/>
        <v>24</v>
      </c>
      <c r="U75" s="19">
        <f t="shared" si="40"/>
        <v>13</v>
      </c>
      <c r="V75" s="19">
        <f t="shared" si="40"/>
        <v>29</v>
      </c>
      <c r="W75" s="19">
        <f t="shared" si="40"/>
        <v>50</v>
      </c>
      <c r="X75" s="19">
        <f t="shared" si="40"/>
        <v>133</v>
      </c>
      <c r="Y75" s="20">
        <f t="shared" si="44"/>
        <v>1006</v>
      </c>
      <c r="Z75" s="22">
        <f t="shared" si="45"/>
        <v>0.34375000000000011</v>
      </c>
      <c r="AA75" s="19">
        <f t="shared" si="41"/>
        <v>743</v>
      </c>
      <c r="AB75" s="19">
        <f t="shared" si="41"/>
        <v>221</v>
      </c>
      <c r="AC75" s="19">
        <f t="shared" si="41"/>
        <v>31</v>
      </c>
      <c r="AD75" s="19">
        <f t="shared" si="41"/>
        <v>13</v>
      </c>
      <c r="AE75" s="19">
        <f t="shared" si="41"/>
        <v>30</v>
      </c>
      <c r="AF75" s="19">
        <f t="shared" si="41"/>
        <v>61</v>
      </c>
      <c r="AG75" s="19">
        <f t="shared" si="41"/>
        <v>149</v>
      </c>
      <c r="AH75" s="20">
        <f t="shared" si="46"/>
        <v>1248</v>
      </c>
      <c r="AI75" s="19">
        <f t="shared" si="42"/>
        <v>645</v>
      </c>
      <c r="AJ75" s="19">
        <f t="shared" si="42"/>
        <v>183</v>
      </c>
      <c r="AK75" s="19">
        <f t="shared" si="42"/>
        <v>41</v>
      </c>
      <c r="AL75" s="19">
        <f t="shared" si="42"/>
        <v>11</v>
      </c>
      <c r="AM75" s="19">
        <f t="shared" si="42"/>
        <v>48</v>
      </c>
      <c r="AN75" s="19">
        <f t="shared" si="42"/>
        <v>39</v>
      </c>
      <c r="AO75" s="19">
        <f t="shared" si="42"/>
        <v>25</v>
      </c>
      <c r="AP75" s="20">
        <f t="shared" si="47"/>
        <v>992</v>
      </c>
    </row>
    <row r="76" spans="1:42" ht="13.5" customHeight="1" x14ac:dyDescent="0.2">
      <c r="A76" s="21">
        <f t="shared" si="36"/>
        <v>0.3541666666666668</v>
      </c>
      <c r="B76" s="19">
        <f t="shared" si="37"/>
        <v>0</v>
      </c>
      <c r="C76" s="19">
        <f t="shared" si="37"/>
        <v>0</v>
      </c>
      <c r="D76" s="19">
        <f t="shared" si="37"/>
        <v>0</v>
      </c>
      <c r="E76" s="19">
        <f t="shared" si="37"/>
        <v>0</v>
      </c>
      <c r="F76" s="19">
        <f t="shared" si="37"/>
        <v>0</v>
      </c>
      <c r="G76" s="19">
        <f t="shared" si="37"/>
        <v>0</v>
      </c>
      <c r="H76" s="19">
        <f t="shared" si="37"/>
        <v>0</v>
      </c>
      <c r="I76" s="32">
        <f t="shared" si="38"/>
        <v>0</v>
      </c>
      <c r="J76" s="19">
        <f t="shared" si="39"/>
        <v>0</v>
      </c>
      <c r="K76" s="19">
        <f t="shared" si="39"/>
        <v>0</v>
      </c>
      <c r="L76" s="19">
        <f t="shared" si="39"/>
        <v>0</v>
      </c>
      <c r="M76" s="19">
        <f t="shared" si="39"/>
        <v>0</v>
      </c>
      <c r="N76" s="19">
        <f t="shared" si="39"/>
        <v>0</v>
      </c>
      <c r="O76" s="19">
        <f t="shared" si="39"/>
        <v>0</v>
      </c>
      <c r="P76" s="19">
        <f t="shared" si="39"/>
        <v>0</v>
      </c>
      <c r="Q76" s="20">
        <f t="shared" si="43"/>
        <v>0</v>
      </c>
      <c r="R76" s="19">
        <f t="shared" si="40"/>
        <v>597</v>
      </c>
      <c r="S76" s="19">
        <f t="shared" si="40"/>
        <v>181</v>
      </c>
      <c r="T76" s="19">
        <f t="shared" si="40"/>
        <v>34</v>
      </c>
      <c r="U76" s="19">
        <f t="shared" si="40"/>
        <v>10</v>
      </c>
      <c r="V76" s="19">
        <f t="shared" si="40"/>
        <v>29</v>
      </c>
      <c r="W76" s="19">
        <f t="shared" si="40"/>
        <v>51</v>
      </c>
      <c r="X76" s="19">
        <f t="shared" si="40"/>
        <v>114</v>
      </c>
      <c r="Y76" s="20">
        <f t="shared" si="44"/>
        <v>1016</v>
      </c>
      <c r="Z76" s="21">
        <f t="shared" si="45"/>
        <v>0.3541666666666668</v>
      </c>
      <c r="AA76" s="19">
        <f t="shared" si="41"/>
        <v>761</v>
      </c>
      <c r="AB76" s="19">
        <f t="shared" si="41"/>
        <v>214</v>
      </c>
      <c r="AC76" s="19">
        <f t="shared" si="41"/>
        <v>41</v>
      </c>
      <c r="AD76" s="19">
        <f t="shared" si="41"/>
        <v>10</v>
      </c>
      <c r="AE76" s="19">
        <f t="shared" si="41"/>
        <v>30</v>
      </c>
      <c r="AF76" s="19">
        <f t="shared" si="41"/>
        <v>61</v>
      </c>
      <c r="AG76" s="19">
        <f t="shared" si="41"/>
        <v>130</v>
      </c>
      <c r="AH76" s="20">
        <f t="shared" si="46"/>
        <v>1247</v>
      </c>
      <c r="AI76" s="19">
        <f t="shared" si="42"/>
        <v>637</v>
      </c>
      <c r="AJ76" s="19">
        <f t="shared" si="42"/>
        <v>188</v>
      </c>
      <c r="AK76" s="19">
        <f t="shared" si="42"/>
        <v>43</v>
      </c>
      <c r="AL76" s="19">
        <f t="shared" si="42"/>
        <v>11</v>
      </c>
      <c r="AM76" s="19">
        <f t="shared" si="42"/>
        <v>46</v>
      </c>
      <c r="AN76" s="19">
        <f t="shared" si="42"/>
        <v>37</v>
      </c>
      <c r="AO76" s="19">
        <f t="shared" si="42"/>
        <v>23</v>
      </c>
      <c r="AP76" s="20">
        <f t="shared" si="47"/>
        <v>985</v>
      </c>
    </row>
    <row r="77" spans="1:42" ht="13.5" customHeight="1" x14ac:dyDescent="0.2">
      <c r="A77" s="21">
        <f t="shared" si="36"/>
        <v>0.36458333333333348</v>
      </c>
      <c r="B77" s="19">
        <f t="shared" si="37"/>
        <v>0</v>
      </c>
      <c r="C77" s="19">
        <f t="shared" si="37"/>
        <v>0</v>
      </c>
      <c r="D77" s="19">
        <f t="shared" si="37"/>
        <v>0</v>
      </c>
      <c r="E77" s="19">
        <f t="shared" si="37"/>
        <v>0</v>
      </c>
      <c r="F77" s="19">
        <f t="shared" si="37"/>
        <v>0</v>
      </c>
      <c r="G77" s="19">
        <f t="shared" si="37"/>
        <v>0</v>
      </c>
      <c r="H77" s="19">
        <f t="shared" si="37"/>
        <v>0</v>
      </c>
      <c r="I77" s="32">
        <f t="shared" si="38"/>
        <v>0</v>
      </c>
      <c r="J77" s="19">
        <f t="shared" si="39"/>
        <v>0</v>
      </c>
      <c r="K77" s="19">
        <f t="shared" si="39"/>
        <v>0</v>
      </c>
      <c r="L77" s="19">
        <f t="shared" si="39"/>
        <v>0</v>
      </c>
      <c r="M77" s="19">
        <f t="shared" si="39"/>
        <v>0</v>
      </c>
      <c r="N77" s="19">
        <f t="shared" si="39"/>
        <v>0</v>
      </c>
      <c r="O77" s="19">
        <f t="shared" si="39"/>
        <v>0</v>
      </c>
      <c r="P77" s="19">
        <f t="shared" si="39"/>
        <v>0</v>
      </c>
      <c r="Q77" s="20">
        <f t="shared" si="43"/>
        <v>0</v>
      </c>
      <c r="R77" s="19">
        <f t="shared" si="40"/>
        <v>587</v>
      </c>
      <c r="S77" s="19">
        <f t="shared" si="40"/>
        <v>167</v>
      </c>
      <c r="T77" s="19">
        <f t="shared" si="40"/>
        <v>38</v>
      </c>
      <c r="U77" s="19">
        <f t="shared" si="40"/>
        <v>7</v>
      </c>
      <c r="V77" s="19">
        <f t="shared" si="40"/>
        <v>30</v>
      </c>
      <c r="W77" s="19">
        <f t="shared" si="40"/>
        <v>53</v>
      </c>
      <c r="X77" s="19">
        <f t="shared" si="40"/>
        <v>99</v>
      </c>
      <c r="Y77" s="20">
        <f t="shared" si="44"/>
        <v>981</v>
      </c>
      <c r="Z77" s="21">
        <f t="shared" si="45"/>
        <v>0.36458333333333348</v>
      </c>
      <c r="AA77" s="19">
        <f t="shared" si="41"/>
        <v>752</v>
      </c>
      <c r="AB77" s="19">
        <f t="shared" si="41"/>
        <v>197</v>
      </c>
      <c r="AC77" s="19">
        <f t="shared" si="41"/>
        <v>43</v>
      </c>
      <c r="AD77" s="19">
        <f t="shared" si="41"/>
        <v>7</v>
      </c>
      <c r="AE77" s="19">
        <f t="shared" si="41"/>
        <v>31</v>
      </c>
      <c r="AF77" s="19">
        <f t="shared" si="41"/>
        <v>64</v>
      </c>
      <c r="AG77" s="19">
        <f t="shared" si="41"/>
        <v>112</v>
      </c>
      <c r="AH77" s="20">
        <f t="shared" si="46"/>
        <v>1206</v>
      </c>
      <c r="AI77" s="19">
        <f t="shared" si="42"/>
        <v>634</v>
      </c>
      <c r="AJ77" s="19">
        <f t="shared" si="42"/>
        <v>177</v>
      </c>
      <c r="AK77" s="19">
        <f t="shared" si="42"/>
        <v>50</v>
      </c>
      <c r="AL77" s="19">
        <f t="shared" si="42"/>
        <v>10</v>
      </c>
      <c r="AM77" s="19">
        <f t="shared" si="42"/>
        <v>44</v>
      </c>
      <c r="AN77" s="19">
        <f t="shared" si="42"/>
        <v>28</v>
      </c>
      <c r="AO77" s="19">
        <f t="shared" si="42"/>
        <v>20</v>
      </c>
      <c r="AP77" s="20">
        <f t="shared" si="47"/>
        <v>963</v>
      </c>
    </row>
    <row r="78" spans="1:42" ht="13.5" customHeight="1" x14ac:dyDescent="0.2">
      <c r="A78" s="22">
        <f t="shared" si="36"/>
        <v>0.37500000000000017</v>
      </c>
      <c r="B78" s="19">
        <f t="shared" si="37"/>
        <v>0</v>
      </c>
      <c r="C78" s="19">
        <f t="shared" si="37"/>
        <v>0</v>
      </c>
      <c r="D78" s="19">
        <f t="shared" si="37"/>
        <v>0</v>
      </c>
      <c r="E78" s="19">
        <f t="shared" si="37"/>
        <v>0</v>
      </c>
      <c r="F78" s="19">
        <f t="shared" si="37"/>
        <v>0</v>
      </c>
      <c r="G78" s="19">
        <f t="shared" si="37"/>
        <v>0</v>
      </c>
      <c r="H78" s="19">
        <f t="shared" si="37"/>
        <v>0</v>
      </c>
      <c r="I78" s="32">
        <f t="shared" si="38"/>
        <v>0</v>
      </c>
      <c r="J78" s="19">
        <f t="shared" si="39"/>
        <v>0</v>
      </c>
      <c r="K78" s="19">
        <f t="shared" si="39"/>
        <v>0</v>
      </c>
      <c r="L78" s="19">
        <f t="shared" si="39"/>
        <v>0</v>
      </c>
      <c r="M78" s="19">
        <f t="shared" si="39"/>
        <v>0</v>
      </c>
      <c r="N78" s="19">
        <f t="shared" si="39"/>
        <v>0</v>
      </c>
      <c r="O78" s="19">
        <f t="shared" si="39"/>
        <v>0</v>
      </c>
      <c r="P78" s="19">
        <f t="shared" si="39"/>
        <v>0</v>
      </c>
      <c r="Q78" s="20">
        <f t="shared" si="43"/>
        <v>0</v>
      </c>
      <c r="R78" s="19">
        <f t="shared" si="40"/>
        <v>574</v>
      </c>
      <c r="S78" s="19">
        <f t="shared" si="40"/>
        <v>167</v>
      </c>
      <c r="T78" s="19">
        <f t="shared" si="40"/>
        <v>36</v>
      </c>
      <c r="U78" s="19">
        <f t="shared" si="40"/>
        <v>6</v>
      </c>
      <c r="V78" s="19">
        <f t="shared" si="40"/>
        <v>39</v>
      </c>
      <c r="W78" s="19">
        <f t="shared" si="40"/>
        <v>54</v>
      </c>
      <c r="X78" s="19">
        <f t="shared" si="40"/>
        <v>76</v>
      </c>
      <c r="Y78" s="20">
        <f t="shared" si="44"/>
        <v>952</v>
      </c>
      <c r="Z78" s="22">
        <f t="shared" si="45"/>
        <v>0.37500000000000017</v>
      </c>
      <c r="AA78" s="19">
        <f t="shared" si="41"/>
        <v>742</v>
      </c>
      <c r="AB78" s="19">
        <f t="shared" si="41"/>
        <v>199</v>
      </c>
      <c r="AC78" s="19">
        <f t="shared" si="41"/>
        <v>41</v>
      </c>
      <c r="AD78" s="19">
        <f t="shared" si="41"/>
        <v>6</v>
      </c>
      <c r="AE78" s="19">
        <f t="shared" si="41"/>
        <v>39</v>
      </c>
      <c r="AF78" s="19">
        <f t="shared" si="41"/>
        <v>65</v>
      </c>
      <c r="AG78" s="19">
        <f t="shared" si="41"/>
        <v>85</v>
      </c>
      <c r="AH78" s="20">
        <f t="shared" si="46"/>
        <v>1177</v>
      </c>
      <c r="AI78" s="19">
        <f t="shared" si="42"/>
        <v>633</v>
      </c>
      <c r="AJ78" s="19">
        <f t="shared" si="42"/>
        <v>186</v>
      </c>
      <c r="AK78" s="19">
        <f t="shared" si="42"/>
        <v>54</v>
      </c>
      <c r="AL78" s="19">
        <f t="shared" si="42"/>
        <v>8</v>
      </c>
      <c r="AM78" s="19">
        <f t="shared" si="42"/>
        <v>41</v>
      </c>
      <c r="AN78" s="19">
        <f t="shared" si="42"/>
        <v>29</v>
      </c>
      <c r="AO78" s="19">
        <f t="shared" si="42"/>
        <v>16</v>
      </c>
      <c r="AP78" s="20">
        <f t="shared" si="47"/>
        <v>967</v>
      </c>
    </row>
    <row r="79" spans="1:42" ht="13.5" customHeight="1" x14ac:dyDescent="0.2">
      <c r="A79" s="21">
        <f t="shared" si="36"/>
        <v>0.38541666666666685</v>
      </c>
      <c r="B79" s="19">
        <f t="shared" si="37"/>
        <v>0</v>
      </c>
      <c r="C79" s="19">
        <f t="shared" si="37"/>
        <v>0</v>
      </c>
      <c r="D79" s="19">
        <f t="shared" si="37"/>
        <v>0</v>
      </c>
      <c r="E79" s="19">
        <f t="shared" si="37"/>
        <v>0</v>
      </c>
      <c r="F79" s="19">
        <f t="shared" si="37"/>
        <v>0</v>
      </c>
      <c r="G79" s="19">
        <f t="shared" si="37"/>
        <v>0</v>
      </c>
      <c r="H79" s="19">
        <f t="shared" si="37"/>
        <v>0</v>
      </c>
      <c r="I79" s="32">
        <f t="shared" si="38"/>
        <v>0</v>
      </c>
      <c r="J79" s="19">
        <f t="shared" si="39"/>
        <v>0</v>
      </c>
      <c r="K79" s="19">
        <f t="shared" si="39"/>
        <v>0</v>
      </c>
      <c r="L79" s="19">
        <f t="shared" si="39"/>
        <v>0</v>
      </c>
      <c r="M79" s="19">
        <f t="shared" si="39"/>
        <v>0</v>
      </c>
      <c r="N79" s="19">
        <f t="shared" si="39"/>
        <v>0</v>
      </c>
      <c r="O79" s="19">
        <f t="shared" si="39"/>
        <v>0</v>
      </c>
      <c r="P79" s="19">
        <f t="shared" si="39"/>
        <v>0</v>
      </c>
      <c r="Q79" s="20">
        <f t="shared" si="43"/>
        <v>0</v>
      </c>
      <c r="R79" s="19">
        <f t="shared" si="40"/>
        <v>548</v>
      </c>
      <c r="S79" s="19">
        <f t="shared" si="40"/>
        <v>150</v>
      </c>
      <c r="T79" s="19">
        <f t="shared" si="40"/>
        <v>45</v>
      </c>
      <c r="U79" s="19">
        <f t="shared" si="40"/>
        <v>8</v>
      </c>
      <c r="V79" s="19">
        <f t="shared" si="40"/>
        <v>40</v>
      </c>
      <c r="W79" s="19">
        <f t="shared" si="40"/>
        <v>59</v>
      </c>
      <c r="X79" s="19">
        <f t="shared" si="40"/>
        <v>56</v>
      </c>
      <c r="Y79" s="20">
        <f t="shared" si="44"/>
        <v>906</v>
      </c>
      <c r="Z79" s="21">
        <f t="shared" si="45"/>
        <v>0.38541666666666685</v>
      </c>
      <c r="AA79" s="19">
        <f t="shared" si="41"/>
        <v>699</v>
      </c>
      <c r="AB79" s="19">
        <f t="shared" si="41"/>
        <v>174</v>
      </c>
      <c r="AC79" s="19">
        <f t="shared" si="41"/>
        <v>52</v>
      </c>
      <c r="AD79" s="19">
        <f t="shared" si="41"/>
        <v>9</v>
      </c>
      <c r="AE79" s="19">
        <f t="shared" si="41"/>
        <v>40</v>
      </c>
      <c r="AF79" s="19">
        <f t="shared" si="41"/>
        <v>67</v>
      </c>
      <c r="AG79" s="19">
        <f t="shared" si="41"/>
        <v>61</v>
      </c>
      <c r="AH79" s="20">
        <f t="shared" si="46"/>
        <v>1102</v>
      </c>
      <c r="AI79" s="19">
        <f t="shared" si="42"/>
        <v>663</v>
      </c>
      <c r="AJ79" s="19">
        <f t="shared" si="42"/>
        <v>196</v>
      </c>
      <c r="AK79" s="19">
        <f t="shared" si="42"/>
        <v>62</v>
      </c>
      <c r="AL79" s="19">
        <f t="shared" si="42"/>
        <v>9</v>
      </c>
      <c r="AM79" s="19">
        <f t="shared" si="42"/>
        <v>39</v>
      </c>
      <c r="AN79" s="19">
        <f t="shared" si="42"/>
        <v>27</v>
      </c>
      <c r="AO79" s="19">
        <f t="shared" si="42"/>
        <v>17</v>
      </c>
      <c r="AP79" s="20">
        <f t="shared" si="47"/>
        <v>1013</v>
      </c>
    </row>
    <row r="80" spans="1:42" ht="13.5" customHeight="1" x14ac:dyDescent="0.2">
      <c r="A80" s="21">
        <f t="shared" si="36"/>
        <v>0.39583333333333354</v>
      </c>
      <c r="B80" s="19">
        <f t="shared" ref="B80:H89" si="48">SUM(B19:B22)</f>
        <v>0</v>
      </c>
      <c r="C80" s="19">
        <f t="shared" si="48"/>
        <v>0</v>
      </c>
      <c r="D80" s="19">
        <f t="shared" si="48"/>
        <v>0</v>
      </c>
      <c r="E80" s="19">
        <f t="shared" si="48"/>
        <v>0</v>
      </c>
      <c r="F80" s="19">
        <f t="shared" si="48"/>
        <v>0</v>
      </c>
      <c r="G80" s="19">
        <f t="shared" si="48"/>
        <v>0</v>
      </c>
      <c r="H80" s="19">
        <f t="shared" si="48"/>
        <v>0</v>
      </c>
      <c r="I80" s="32">
        <f t="shared" si="38"/>
        <v>0</v>
      </c>
      <c r="J80" s="19">
        <f t="shared" ref="J80:P89" si="49">SUM(J19:J22)</f>
        <v>0</v>
      </c>
      <c r="K80" s="19">
        <f t="shared" si="49"/>
        <v>0</v>
      </c>
      <c r="L80" s="19">
        <f t="shared" si="49"/>
        <v>0</v>
      </c>
      <c r="M80" s="19">
        <f t="shared" si="49"/>
        <v>0</v>
      </c>
      <c r="N80" s="19">
        <f t="shared" si="49"/>
        <v>0</v>
      </c>
      <c r="O80" s="19">
        <f t="shared" si="49"/>
        <v>0</v>
      </c>
      <c r="P80" s="19">
        <f t="shared" si="49"/>
        <v>0</v>
      </c>
      <c r="Q80" s="20">
        <f t="shared" si="43"/>
        <v>0</v>
      </c>
      <c r="R80" s="19">
        <f t="shared" ref="R80:X89" si="50">SUM(R19:R22)</f>
        <v>517</v>
      </c>
      <c r="S80" s="19">
        <f t="shared" si="50"/>
        <v>137</v>
      </c>
      <c r="T80" s="19">
        <f t="shared" si="50"/>
        <v>38</v>
      </c>
      <c r="U80" s="19">
        <f t="shared" si="50"/>
        <v>9</v>
      </c>
      <c r="V80" s="19">
        <f t="shared" si="50"/>
        <v>44</v>
      </c>
      <c r="W80" s="19">
        <f t="shared" si="50"/>
        <v>57</v>
      </c>
      <c r="X80" s="19">
        <f t="shared" si="50"/>
        <v>47</v>
      </c>
      <c r="Y80" s="20">
        <f t="shared" si="44"/>
        <v>849</v>
      </c>
      <c r="Z80" s="21">
        <f t="shared" si="45"/>
        <v>0.39583333333333354</v>
      </c>
      <c r="AA80" s="19">
        <f t="shared" ref="AA80:AG89" si="51">SUM(AA19:AA22)</f>
        <v>649</v>
      </c>
      <c r="AB80" s="19">
        <f t="shared" si="51"/>
        <v>162</v>
      </c>
      <c r="AC80" s="19">
        <f t="shared" si="51"/>
        <v>44</v>
      </c>
      <c r="AD80" s="19">
        <f t="shared" si="51"/>
        <v>10</v>
      </c>
      <c r="AE80" s="19">
        <f t="shared" si="51"/>
        <v>44</v>
      </c>
      <c r="AF80" s="19">
        <f t="shared" si="51"/>
        <v>63</v>
      </c>
      <c r="AG80" s="19">
        <f t="shared" si="51"/>
        <v>50</v>
      </c>
      <c r="AH80" s="20">
        <f t="shared" si="46"/>
        <v>1022</v>
      </c>
      <c r="AI80" s="19">
        <f t="shared" ref="AI80:AO89" si="52">SUM(AI19:AI22)</f>
        <v>693</v>
      </c>
      <c r="AJ80" s="19">
        <f t="shared" si="52"/>
        <v>201</v>
      </c>
      <c r="AK80" s="19">
        <f t="shared" si="52"/>
        <v>56</v>
      </c>
      <c r="AL80" s="19">
        <f t="shared" si="52"/>
        <v>9</v>
      </c>
      <c r="AM80" s="19">
        <f t="shared" si="52"/>
        <v>39</v>
      </c>
      <c r="AN80" s="19">
        <f t="shared" si="52"/>
        <v>22</v>
      </c>
      <c r="AO80" s="19">
        <f t="shared" si="52"/>
        <v>13</v>
      </c>
      <c r="AP80" s="20">
        <f t="shared" si="47"/>
        <v>1033</v>
      </c>
    </row>
    <row r="81" spans="1:42" ht="13.5" customHeight="1" x14ac:dyDescent="0.2">
      <c r="A81" s="22">
        <f t="shared" si="36"/>
        <v>0.40625000000000022</v>
      </c>
      <c r="B81" s="19">
        <f t="shared" si="48"/>
        <v>0</v>
      </c>
      <c r="C81" s="19">
        <f t="shared" si="48"/>
        <v>0</v>
      </c>
      <c r="D81" s="19">
        <f t="shared" si="48"/>
        <v>0</v>
      </c>
      <c r="E81" s="19">
        <f t="shared" si="48"/>
        <v>0</v>
      </c>
      <c r="F81" s="19">
        <f t="shared" si="48"/>
        <v>0</v>
      </c>
      <c r="G81" s="19">
        <f t="shared" si="48"/>
        <v>0</v>
      </c>
      <c r="H81" s="19">
        <f t="shared" si="48"/>
        <v>0</v>
      </c>
      <c r="I81" s="32">
        <f t="shared" si="38"/>
        <v>0</v>
      </c>
      <c r="J81" s="19">
        <f t="shared" si="49"/>
        <v>0</v>
      </c>
      <c r="K81" s="19">
        <f t="shared" si="49"/>
        <v>0</v>
      </c>
      <c r="L81" s="19">
        <f t="shared" si="49"/>
        <v>0</v>
      </c>
      <c r="M81" s="19">
        <f t="shared" si="49"/>
        <v>0</v>
      </c>
      <c r="N81" s="19">
        <f t="shared" si="49"/>
        <v>0</v>
      </c>
      <c r="O81" s="19">
        <f t="shared" si="49"/>
        <v>0</v>
      </c>
      <c r="P81" s="19">
        <f t="shared" si="49"/>
        <v>0</v>
      </c>
      <c r="Q81" s="20">
        <f t="shared" si="43"/>
        <v>0</v>
      </c>
      <c r="R81" s="19">
        <f t="shared" si="50"/>
        <v>480</v>
      </c>
      <c r="S81" s="19">
        <f t="shared" si="50"/>
        <v>139</v>
      </c>
      <c r="T81" s="19">
        <f t="shared" si="50"/>
        <v>39</v>
      </c>
      <c r="U81" s="19">
        <f t="shared" si="50"/>
        <v>11</v>
      </c>
      <c r="V81" s="19">
        <f t="shared" si="50"/>
        <v>46</v>
      </c>
      <c r="W81" s="19">
        <f t="shared" si="50"/>
        <v>48</v>
      </c>
      <c r="X81" s="19">
        <f t="shared" si="50"/>
        <v>33</v>
      </c>
      <c r="Y81" s="20">
        <f t="shared" si="44"/>
        <v>796</v>
      </c>
      <c r="Z81" s="22">
        <f t="shared" si="45"/>
        <v>0.40625000000000022</v>
      </c>
      <c r="AA81" s="19">
        <f t="shared" si="51"/>
        <v>598</v>
      </c>
      <c r="AB81" s="19">
        <f t="shared" si="51"/>
        <v>166</v>
      </c>
      <c r="AC81" s="19">
        <f t="shared" si="51"/>
        <v>51</v>
      </c>
      <c r="AD81" s="19">
        <f t="shared" si="51"/>
        <v>12</v>
      </c>
      <c r="AE81" s="19">
        <f t="shared" si="51"/>
        <v>46</v>
      </c>
      <c r="AF81" s="19">
        <f t="shared" si="51"/>
        <v>53</v>
      </c>
      <c r="AG81" s="19">
        <f t="shared" si="51"/>
        <v>35</v>
      </c>
      <c r="AH81" s="20">
        <f t="shared" si="46"/>
        <v>961</v>
      </c>
      <c r="AI81" s="19">
        <f t="shared" si="52"/>
        <v>710</v>
      </c>
      <c r="AJ81" s="19">
        <f t="shared" si="52"/>
        <v>191</v>
      </c>
      <c r="AK81" s="19">
        <f t="shared" si="52"/>
        <v>57</v>
      </c>
      <c r="AL81" s="19">
        <f t="shared" si="52"/>
        <v>10</v>
      </c>
      <c r="AM81" s="19">
        <f t="shared" si="52"/>
        <v>37</v>
      </c>
      <c r="AN81" s="19">
        <f t="shared" si="52"/>
        <v>25</v>
      </c>
      <c r="AO81" s="19">
        <f t="shared" si="52"/>
        <v>12</v>
      </c>
      <c r="AP81" s="20">
        <f t="shared" si="47"/>
        <v>1042</v>
      </c>
    </row>
    <row r="82" spans="1:42" ht="13.5" customHeight="1" x14ac:dyDescent="0.2">
      <c r="A82" s="21">
        <f t="shared" si="36"/>
        <v>0.41666666666666691</v>
      </c>
      <c r="B82" s="19">
        <f t="shared" si="48"/>
        <v>0</v>
      </c>
      <c r="C82" s="19">
        <f t="shared" si="48"/>
        <v>0</v>
      </c>
      <c r="D82" s="19">
        <f t="shared" si="48"/>
        <v>0</v>
      </c>
      <c r="E82" s="19">
        <f t="shared" si="48"/>
        <v>0</v>
      </c>
      <c r="F82" s="19">
        <f t="shared" si="48"/>
        <v>0</v>
      </c>
      <c r="G82" s="19">
        <f t="shared" si="48"/>
        <v>0</v>
      </c>
      <c r="H82" s="19">
        <f t="shared" si="48"/>
        <v>0</v>
      </c>
      <c r="I82" s="32">
        <f t="shared" si="38"/>
        <v>0</v>
      </c>
      <c r="J82" s="19">
        <f t="shared" si="49"/>
        <v>0</v>
      </c>
      <c r="K82" s="19">
        <f t="shared" si="49"/>
        <v>0</v>
      </c>
      <c r="L82" s="19">
        <f t="shared" si="49"/>
        <v>0</v>
      </c>
      <c r="M82" s="19">
        <f t="shared" si="49"/>
        <v>0</v>
      </c>
      <c r="N82" s="19">
        <f t="shared" si="49"/>
        <v>0</v>
      </c>
      <c r="O82" s="19">
        <f t="shared" si="49"/>
        <v>0</v>
      </c>
      <c r="P82" s="19">
        <f t="shared" si="49"/>
        <v>0</v>
      </c>
      <c r="Q82" s="20">
        <f t="shared" si="43"/>
        <v>0</v>
      </c>
      <c r="R82" s="19">
        <f t="shared" si="50"/>
        <v>443</v>
      </c>
      <c r="S82" s="19">
        <f t="shared" si="50"/>
        <v>139</v>
      </c>
      <c r="T82" s="19">
        <f t="shared" si="50"/>
        <v>48</v>
      </c>
      <c r="U82" s="19">
        <f t="shared" si="50"/>
        <v>12</v>
      </c>
      <c r="V82" s="19">
        <f t="shared" si="50"/>
        <v>37</v>
      </c>
      <c r="W82" s="19">
        <f t="shared" si="50"/>
        <v>38</v>
      </c>
      <c r="X82" s="19">
        <f t="shared" si="50"/>
        <v>35</v>
      </c>
      <c r="Y82" s="20">
        <f t="shared" si="44"/>
        <v>752</v>
      </c>
      <c r="Z82" s="21">
        <f t="shared" si="45"/>
        <v>0.41666666666666691</v>
      </c>
      <c r="AA82" s="19">
        <f t="shared" si="51"/>
        <v>551</v>
      </c>
      <c r="AB82" s="19">
        <f t="shared" si="51"/>
        <v>161</v>
      </c>
      <c r="AC82" s="19">
        <f t="shared" si="51"/>
        <v>60</v>
      </c>
      <c r="AD82" s="19">
        <f t="shared" si="51"/>
        <v>13</v>
      </c>
      <c r="AE82" s="19">
        <f t="shared" si="51"/>
        <v>38</v>
      </c>
      <c r="AF82" s="19">
        <f t="shared" si="51"/>
        <v>43</v>
      </c>
      <c r="AG82" s="19">
        <f t="shared" si="51"/>
        <v>37</v>
      </c>
      <c r="AH82" s="20">
        <f t="shared" si="46"/>
        <v>903</v>
      </c>
      <c r="AI82" s="19">
        <f t="shared" si="52"/>
        <v>710</v>
      </c>
      <c r="AJ82" s="19">
        <f t="shared" si="52"/>
        <v>192</v>
      </c>
      <c r="AK82" s="19">
        <f t="shared" si="52"/>
        <v>56</v>
      </c>
      <c r="AL82" s="19">
        <f t="shared" si="52"/>
        <v>10</v>
      </c>
      <c r="AM82" s="19">
        <f t="shared" si="52"/>
        <v>39</v>
      </c>
      <c r="AN82" s="19">
        <f t="shared" si="52"/>
        <v>29</v>
      </c>
      <c r="AO82" s="19">
        <f t="shared" si="52"/>
        <v>8</v>
      </c>
      <c r="AP82" s="20">
        <f t="shared" si="47"/>
        <v>1044</v>
      </c>
    </row>
    <row r="83" spans="1:42" ht="13.5" customHeight="1" x14ac:dyDescent="0.2">
      <c r="A83" s="21">
        <f t="shared" si="36"/>
        <v>0.42708333333333359</v>
      </c>
      <c r="B83" s="19">
        <f t="shared" si="48"/>
        <v>0</v>
      </c>
      <c r="C83" s="19">
        <f t="shared" si="48"/>
        <v>0</v>
      </c>
      <c r="D83" s="19">
        <f t="shared" si="48"/>
        <v>0</v>
      </c>
      <c r="E83" s="19">
        <f t="shared" si="48"/>
        <v>0</v>
      </c>
      <c r="F83" s="19">
        <f t="shared" si="48"/>
        <v>0</v>
      </c>
      <c r="G83" s="19">
        <f t="shared" si="48"/>
        <v>0</v>
      </c>
      <c r="H83" s="19">
        <f t="shared" si="48"/>
        <v>0</v>
      </c>
      <c r="I83" s="32">
        <f t="shared" si="38"/>
        <v>0</v>
      </c>
      <c r="J83" s="19">
        <f t="shared" si="49"/>
        <v>0</v>
      </c>
      <c r="K83" s="19">
        <f t="shared" si="49"/>
        <v>0</v>
      </c>
      <c r="L83" s="19">
        <f t="shared" si="49"/>
        <v>0</v>
      </c>
      <c r="M83" s="19">
        <f t="shared" si="49"/>
        <v>0</v>
      </c>
      <c r="N83" s="19">
        <f t="shared" si="49"/>
        <v>0</v>
      </c>
      <c r="O83" s="19">
        <f t="shared" si="49"/>
        <v>0</v>
      </c>
      <c r="P83" s="19">
        <f t="shared" si="49"/>
        <v>0</v>
      </c>
      <c r="Q83" s="20">
        <f t="shared" si="43"/>
        <v>0</v>
      </c>
      <c r="R83" s="19">
        <f t="shared" si="50"/>
        <v>432</v>
      </c>
      <c r="S83" s="19">
        <f t="shared" si="50"/>
        <v>141</v>
      </c>
      <c r="T83" s="19">
        <f t="shared" si="50"/>
        <v>47</v>
      </c>
      <c r="U83" s="19">
        <f t="shared" si="50"/>
        <v>11</v>
      </c>
      <c r="V83" s="19">
        <f t="shared" si="50"/>
        <v>36</v>
      </c>
      <c r="W83" s="19">
        <f t="shared" si="50"/>
        <v>32</v>
      </c>
      <c r="X83" s="19">
        <f t="shared" si="50"/>
        <v>38</v>
      </c>
      <c r="Y83" s="20">
        <f t="shared" si="44"/>
        <v>737</v>
      </c>
      <c r="Z83" s="21">
        <f t="shared" si="45"/>
        <v>0.42708333333333359</v>
      </c>
      <c r="AA83" s="19">
        <f t="shared" si="51"/>
        <v>548</v>
      </c>
      <c r="AB83" s="19">
        <f t="shared" si="51"/>
        <v>167</v>
      </c>
      <c r="AC83" s="19">
        <f t="shared" si="51"/>
        <v>60</v>
      </c>
      <c r="AD83" s="19">
        <f t="shared" si="51"/>
        <v>11</v>
      </c>
      <c r="AE83" s="19">
        <f t="shared" si="51"/>
        <v>37</v>
      </c>
      <c r="AF83" s="19">
        <f t="shared" si="51"/>
        <v>37</v>
      </c>
      <c r="AG83" s="19">
        <f t="shared" si="51"/>
        <v>40</v>
      </c>
      <c r="AH83" s="20">
        <f t="shared" si="46"/>
        <v>900</v>
      </c>
      <c r="AI83" s="19">
        <f t="shared" si="52"/>
        <v>677</v>
      </c>
      <c r="AJ83" s="19">
        <f t="shared" si="52"/>
        <v>193</v>
      </c>
      <c r="AK83" s="19">
        <f t="shared" si="52"/>
        <v>49</v>
      </c>
      <c r="AL83" s="19">
        <f t="shared" si="52"/>
        <v>10</v>
      </c>
      <c r="AM83" s="19">
        <f t="shared" si="52"/>
        <v>40</v>
      </c>
      <c r="AN83" s="19">
        <f t="shared" si="52"/>
        <v>31</v>
      </c>
      <c r="AO83" s="19">
        <f t="shared" si="52"/>
        <v>6</v>
      </c>
      <c r="AP83" s="20">
        <f t="shared" si="47"/>
        <v>1006</v>
      </c>
    </row>
    <row r="84" spans="1:42" ht="13.5" customHeight="1" x14ac:dyDescent="0.2">
      <c r="A84" s="22">
        <f t="shared" si="36"/>
        <v>0.43750000000000028</v>
      </c>
      <c r="B84" s="19">
        <f t="shared" si="48"/>
        <v>0</v>
      </c>
      <c r="C84" s="19">
        <f t="shared" si="48"/>
        <v>0</v>
      </c>
      <c r="D84" s="19">
        <f t="shared" si="48"/>
        <v>0</v>
      </c>
      <c r="E84" s="19">
        <f t="shared" si="48"/>
        <v>0</v>
      </c>
      <c r="F84" s="19">
        <f t="shared" si="48"/>
        <v>0</v>
      </c>
      <c r="G84" s="19">
        <f t="shared" si="48"/>
        <v>0</v>
      </c>
      <c r="H84" s="19">
        <f t="shared" si="48"/>
        <v>0</v>
      </c>
      <c r="I84" s="32">
        <f t="shared" si="38"/>
        <v>0</v>
      </c>
      <c r="J84" s="19">
        <f t="shared" si="49"/>
        <v>0</v>
      </c>
      <c r="K84" s="19">
        <f t="shared" si="49"/>
        <v>0</v>
      </c>
      <c r="L84" s="19">
        <f t="shared" si="49"/>
        <v>0</v>
      </c>
      <c r="M84" s="19">
        <f t="shared" si="49"/>
        <v>0</v>
      </c>
      <c r="N84" s="19">
        <f t="shared" si="49"/>
        <v>0</v>
      </c>
      <c r="O84" s="19">
        <f t="shared" si="49"/>
        <v>0</v>
      </c>
      <c r="P84" s="19">
        <f t="shared" si="49"/>
        <v>0</v>
      </c>
      <c r="Q84" s="20">
        <f t="shared" si="43"/>
        <v>0</v>
      </c>
      <c r="R84" s="19">
        <f t="shared" si="50"/>
        <v>415</v>
      </c>
      <c r="S84" s="19">
        <f t="shared" si="50"/>
        <v>153</v>
      </c>
      <c r="T84" s="19">
        <f t="shared" si="50"/>
        <v>50</v>
      </c>
      <c r="U84" s="19">
        <f t="shared" si="50"/>
        <v>11</v>
      </c>
      <c r="V84" s="19">
        <f t="shared" si="50"/>
        <v>35</v>
      </c>
      <c r="W84" s="19">
        <f t="shared" si="50"/>
        <v>27</v>
      </c>
      <c r="X84" s="19">
        <f t="shared" si="50"/>
        <v>30</v>
      </c>
      <c r="Y84" s="20">
        <f t="shared" si="44"/>
        <v>721</v>
      </c>
      <c r="Z84" s="22">
        <f t="shared" si="45"/>
        <v>0.43750000000000028</v>
      </c>
      <c r="AA84" s="19">
        <f t="shared" si="51"/>
        <v>534</v>
      </c>
      <c r="AB84" s="19">
        <f t="shared" si="51"/>
        <v>182</v>
      </c>
      <c r="AC84" s="19">
        <f t="shared" si="51"/>
        <v>64</v>
      </c>
      <c r="AD84" s="19">
        <f t="shared" si="51"/>
        <v>12</v>
      </c>
      <c r="AE84" s="19">
        <f t="shared" si="51"/>
        <v>36</v>
      </c>
      <c r="AF84" s="19">
        <f t="shared" si="51"/>
        <v>33</v>
      </c>
      <c r="AG84" s="19">
        <f t="shared" si="51"/>
        <v>33</v>
      </c>
      <c r="AH84" s="20">
        <f t="shared" si="46"/>
        <v>894</v>
      </c>
      <c r="AI84" s="19">
        <f t="shared" si="52"/>
        <v>681</v>
      </c>
      <c r="AJ84" s="19">
        <f t="shared" si="52"/>
        <v>195</v>
      </c>
      <c r="AK84" s="19">
        <f t="shared" si="52"/>
        <v>55</v>
      </c>
      <c r="AL84" s="19">
        <f t="shared" si="52"/>
        <v>11</v>
      </c>
      <c r="AM84" s="19">
        <f t="shared" si="52"/>
        <v>40</v>
      </c>
      <c r="AN84" s="19">
        <f t="shared" si="52"/>
        <v>34</v>
      </c>
      <c r="AO84" s="19">
        <f t="shared" si="52"/>
        <v>7</v>
      </c>
      <c r="AP84" s="20">
        <f t="shared" si="47"/>
        <v>1023</v>
      </c>
    </row>
    <row r="85" spans="1:42" ht="13.5" customHeight="1" x14ac:dyDescent="0.2">
      <c r="A85" s="21">
        <f t="shared" si="36"/>
        <v>0.44791666666666696</v>
      </c>
      <c r="B85" s="19">
        <f t="shared" si="48"/>
        <v>0</v>
      </c>
      <c r="C85" s="19">
        <f t="shared" si="48"/>
        <v>0</v>
      </c>
      <c r="D85" s="19">
        <f t="shared" si="48"/>
        <v>0</v>
      </c>
      <c r="E85" s="19">
        <f t="shared" si="48"/>
        <v>0</v>
      </c>
      <c r="F85" s="19">
        <f t="shared" si="48"/>
        <v>0</v>
      </c>
      <c r="G85" s="19">
        <f t="shared" si="48"/>
        <v>0</v>
      </c>
      <c r="H85" s="19">
        <f t="shared" si="48"/>
        <v>0</v>
      </c>
      <c r="I85" s="32">
        <f t="shared" si="38"/>
        <v>0</v>
      </c>
      <c r="J85" s="19">
        <f t="shared" si="49"/>
        <v>0</v>
      </c>
      <c r="K85" s="19">
        <f t="shared" si="49"/>
        <v>0</v>
      </c>
      <c r="L85" s="19">
        <f t="shared" si="49"/>
        <v>0</v>
      </c>
      <c r="M85" s="19">
        <f t="shared" si="49"/>
        <v>0</v>
      </c>
      <c r="N85" s="19">
        <f t="shared" si="49"/>
        <v>0</v>
      </c>
      <c r="O85" s="19">
        <f t="shared" si="49"/>
        <v>0</v>
      </c>
      <c r="P85" s="19">
        <f t="shared" si="49"/>
        <v>0</v>
      </c>
      <c r="Q85" s="20">
        <f t="shared" si="43"/>
        <v>0</v>
      </c>
      <c r="R85" s="19">
        <f t="shared" si="50"/>
        <v>395</v>
      </c>
      <c r="S85" s="19">
        <f t="shared" si="50"/>
        <v>150</v>
      </c>
      <c r="T85" s="19">
        <f t="shared" si="50"/>
        <v>43</v>
      </c>
      <c r="U85" s="19">
        <f t="shared" si="50"/>
        <v>10</v>
      </c>
      <c r="V85" s="19">
        <f t="shared" si="50"/>
        <v>33</v>
      </c>
      <c r="W85" s="19">
        <f t="shared" si="50"/>
        <v>27</v>
      </c>
      <c r="X85" s="19">
        <f t="shared" si="50"/>
        <v>30</v>
      </c>
      <c r="Y85" s="20">
        <f t="shared" si="44"/>
        <v>688</v>
      </c>
      <c r="Z85" s="21">
        <f t="shared" si="45"/>
        <v>0.44791666666666696</v>
      </c>
      <c r="AA85" s="19">
        <f t="shared" si="51"/>
        <v>517</v>
      </c>
      <c r="AB85" s="19">
        <f t="shared" si="51"/>
        <v>179</v>
      </c>
      <c r="AC85" s="19">
        <f t="shared" si="51"/>
        <v>53</v>
      </c>
      <c r="AD85" s="19">
        <f t="shared" si="51"/>
        <v>12</v>
      </c>
      <c r="AE85" s="19">
        <f t="shared" si="51"/>
        <v>34</v>
      </c>
      <c r="AF85" s="19">
        <f t="shared" si="51"/>
        <v>34</v>
      </c>
      <c r="AG85" s="19">
        <f t="shared" si="51"/>
        <v>34</v>
      </c>
      <c r="AH85" s="20">
        <f t="shared" si="46"/>
        <v>863</v>
      </c>
      <c r="AI85" s="19">
        <f t="shared" si="52"/>
        <v>670</v>
      </c>
      <c r="AJ85" s="19">
        <f t="shared" si="52"/>
        <v>203</v>
      </c>
      <c r="AK85" s="19">
        <f t="shared" si="52"/>
        <v>53</v>
      </c>
      <c r="AL85" s="19">
        <f t="shared" si="52"/>
        <v>9</v>
      </c>
      <c r="AM85" s="19">
        <f t="shared" si="52"/>
        <v>41</v>
      </c>
      <c r="AN85" s="19">
        <f t="shared" si="52"/>
        <v>34</v>
      </c>
      <c r="AO85" s="19">
        <f t="shared" si="52"/>
        <v>9</v>
      </c>
      <c r="AP85" s="20">
        <f t="shared" si="47"/>
        <v>1019</v>
      </c>
    </row>
    <row r="86" spans="1:42" ht="13.5" customHeight="1" x14ac:dyDescent="0.2">
      <c r="A86" s="21">
        <f t="shared" si="36"/>
        <v>0.45833333333333365</v>
      </c>
      <c r="B86" s="19">
        <f t="shared" si="48"/>
        <v>0</v>
      </c>
      <c r="C86" s="19">
        <f t="shared" si="48"/>
        <v>0</v>
      </c>
      <c r="D86" s="19">
        <f t="shared" si="48"/>
        <v>0</v>
      </c>
      <c r="E86" s="19">
        <f t="shared" si="48"/>
        <v>0</v>
      </c>
      <c r="F86" s="19">
        <f t="shared" si="48"/>
        <v>0</v>
      </c>
      <c r="G86" s="19">
        <f t="shared" si="48"/>
        <v>0</v>
      </c>
      <c r="H86" s="19">
        <f t="shared" si="48"/>
        <v>0</v>
      </c>
      <c r="I86" s="32">
        <f t="shared" si="38"/>
        <v>0</v>
      </c>
      <c r="J86" s="19">
        <f t="shared" si="49"/>
        <v>0</v>
      </c>
      <c r="K86" s="19">
        <f t="shared" si="49"/>
        <v>0</v>
      </c>
      <c r="L86" s="19">
        <f t="shared" si="49"/>
        <v>0</v>
      </c>
      <c r="M86" s="19">
        <f t="shared" si="49"/>
        <v>0</v>
      </c>
      <c r="N86" s="19">
        <f t="shared" si="49"/>
        <v>0</v>
      </c>
      <c r="O86" s="19">
        <f t="shared" si="49"/>
        <v>0</v>
      </c>
      <c r="P86" s="19">
        <f t="shared" si="49"/>
        <v>0</v>
      </c>
      <c r="Q86" s="20">
        <f t="shared" si="43"/>
        <v>0</v>
      </c>
      <c r="R86" s="19">
        <f t="shared" si="50"/>
        <v>416</v>
      </c>
      <c r="S86" s="19">
        <f t="shared" si="50"/>
        <v>140</v>
      </c>
      <c r="T86" s="19">
        <f t="shared" si="50"/>
        <v>35</v>
      </c>
      <c r="U86" s="19">
        <f t="shared" si="50"/>
        <v>9</v>
      </c>
      <c r="V86" s="19">
        <f t="shared" si="50"/>
        <v>37</v>
      </c>
      <c r="W86" s="19">
        <f t="shared" si="50"/>
        <v>30</v>
      </c>
      <c r="X86" s="19">
        <f t="shared" si="50"/>
        <v>32</v>
      </c>
      <c r="Y86" s="20">
        <f t="shared" si="44"/>
        <v>699</v>
      </c>
      <c r="Z86" s="21">
        <f t="shared" si="45"/>
        <v>0.45833333333333365</v>
      </c>
      <c r="AA86" s="19">
        <f t="shared" si="51"/>
        <v>530</v>
      </c>
      <c r="AB86" s="19">
        <f t="shared" si="51"/>
        <v>173</v>
      </c>
      <c r="AC86" s="19">
        <f t="shared" si="51"/>
        <v>45</v>
      </c>
      <c r="AD86" s="19">
        <f t="shared" si="51"/>
        <v>11</v>
      </c>
      <c r="AE86" s="19">
        <f t="shared" si="51"/>
        <v>37</v>
      </c>
      <c r="AF86" s="19">
        <f t="shared" si="51"/>
        <v>37</v>
      </c>
      <c r="AG86" s="19">
        <f t="shared" si="51"/>
        <v>38</v>
      </c>
      <c r="AH86" s="20">
        <f t="shared" si="46"/>
        <v>871</v>
      </c>
      <c r="AI86" s="19">
        <f t="shared" si="52"/>
        <v>683</v>
      </c>
      <c r="AJ86" s="19">
        <f t="shared" si="52"/>
        <v>195</v>
      </c>
      <c r="AK86" s="19">
        <f t="shared" si="52"/>
        <v>56</v>
      </c>
      <c r="AL86" s="19">
        <f t="shared" si="52"/>
        <v>7</v>
      </c>
      <c r="AM86" s="19">
        <f t="shared" si="52"/>
        <v>43</v>
      </c>
      <c r="AN86" s="19">
        <f t="shared" si="52"/>
        <v>33</v>
      </c>
      <c r="AO86" s="19">
        <f t="shared" si="52"/>
        <v>11</v>
      </c>
      <c r="AP86" s="20">
        <f t="shared" si="47"/>
        <v>1028</v>
      </c>
    </row>
    <row r="87" spans="1:42" ht="13.5" customHeight="1" x14ac:dyDescent="0.2">
      <c r="A87" s="22">
        <f t="shared" si="36"/>
        <v>0.46875000000000033</v>
      </c>
      <c r="B87" s="19">
        <f t="shared" si="48"/>
        <v>0</v>
      </c>
      <c r="C87" s="19">
        <f t="shared" si="48"/>
        <v>0</v>
      </c>
      <c r="D87" s="19">
        <f t="shared" si="48"/>
        <v>0</v>
      </c>
      <c r="E87" s="19">
        <f t="shared" si="48"/>
        <v>0</v>
      </c>
      <c r="F87" s="19">
        <f t="shared" si="48"/>
        <v>0</v>
      </c>
      <c r="G87" s="19">
        <f t="shared" si="48"/>
        <v>0</v>
      </c>
      <c r="H87" s="19">
        <f t="shared" si="48"/>
        <v>0</v>
      </c>
      <c r="I87" s="32">
        <f t="shared" si="38"/>
        <v>0</v>
      </c>
      <c r="J87" s="19">
        <f t="shared" si="49"/>
        <v>0</v>
      </c>
      <c r="K87" s="19">
        <f t="shared" si="49"/>
        <v>0</v>
      </c>
      <c r="L87" s="19">
        <f t="shared" si="49"/>
        <v>0</v>
      </c>
      <c r="M87" s="19">
        <f t="shared" si="49"/>
        <v>0</v>
      </c>
      <c r="N87" s="19">
        <f t="shared" si="49"/>
        <v>0</v>
      </c>
      <c r="O87" s="19">
        <f t="shared" si="49"/>
        <v>0</v>
      </c>
      <c r="P87" s="19">
        <f t="shared" si="49"/>
        <v>0</v>
      </c>
      <c r="Q87" s="20">
        <f t="shared" si="43"/>
        <v>0</v>
      </c>
      <c r="R87" s="19">
        <f t="shared" si="50"/>
        <v>415</v>
      </c>
      <c r="S87" s="19">
        <f t="shared" si="50"/>
        <v>137</v>
      </c>
      <c r="T87" s="19">
        <f t="shared" si="50"/>
        <v>31</v>
      </c>
      <c r="U87" s="19">
        <f t="shared" si="50"/>
        <v>9</v>
      </c>
      <c r="V87" s="19">
        <f t="shared" si="50"/>
        <v>39</v>
      </c>
      <c r="W87" s="19">
        <f t="shared" si="50"/>
        <v>30</v>
      </c>
      <c r="X87" s="19">
        <f t="shared" si="50"/>
        <v>28</v>
      </c>
      <c r="Y87" s="20">
        <f t="shared" si="44"/>
        <v>689</v>
      </c>
      <c r="Z87" s="22">
        <f t="shared" si="45"/>
        <v>0.46875000000000033</v>
      </c>
      <c r="AA87" s="19">
        <f t="shared" si="51"/>
        <v>523</v>
      </c>
      <c r="AB87" s="19">
        <f t="shared" si="51"/>
        <v>167</v>
      </c>
      <c r="AC87" s="19">
        <f t="shared" si="51"/>
        <v>38</v>
      </c>
      <c r="AD87" s="19">
        <f t="shared" si="51"/>
        <v>12</v>
      </c>
      <c r="AE87" s="19">
        <f t="shared" si="51"/>
        <v>39</v>
      </c>
      <c r="AF87" s="19">
        <f t="shared" si="51"/>
        <v>37</v>
      </c>
      <c r="AG87" s="19">
        <f t="shared" si="51"/>
        <v>34</v>
      </c>
      <c r="AH87" s="20">
        <f t="shared" si="46"/>
        <v>850</v>
      </c>
      <c r="AI87" s="19">
        <f t="shared" si="52"/>
        <v>716</v>
      </c>
      <c r="AJ87" s="19">
        <f t="shared" si="52"/>
        <v>192</v>
      </c>
      <c r="AK87" s="19">
        <f t="shared" si="52"/>
        <v>55</v>
      </c>
      <c r="AL87" s="19">
        <f t="shared" si="52"/>
        <v>7</v>
      </c>
      <c r="AM87" s="19">
        <f t="shared" si="52"/>
        <v>43</v>
      </c>
      <c r="AN87" s="19">
        <f t="shared" si="52"/>
        <v>41</v>
      </c>
      <c r="AO87" s="19">
        <f t="shared" si="52"/>
        <v>10</v>
      </c>
      <c r="AP87" s="20">
        <f t="shared" si="47"/>
        <v>1064</v>
      </c>
    </row>
    <row r="88" spans="1:42" ht="13.5" customHeight="1" x14ac:dyDescent="0.2">
      <c r="A88" s="21">
        <f t="shared" si="36"/>
        <v>0.47916666666666702</v>
      </c>
      <c r="B88" s="19">
        <f t="shared" si="48"/>
        <v>0</v>
      </c>
      <c r="C88" s="19">
        <f t="shared" si="48"/>
        <v>0</v>
      </c>
      <c r="D88" s="19">
        <f t="shared" si="48"/>
        <v>0</v>
      </c>
      <c r="E88" s="19">
        <f t="shared" si="48"/>
        <v>0</v>
      </c>
      <c r="F88" s="19">
        <f t="shared" si="48"/>
        <v>0</v>
      </c>
      <c r="G88" s="19">
        <f t="shared" si="48"/>
        <v>0</v>
      </c>
      <c r="H88" s="19">
        <f t="shared" si="48"/>
        <v>0</v>
      </c>
      <c r="I88" s="32">
        <f t="shared" si="38"/>
        <v>0</v>
      </c>
      <c r="J88" s="19">
        <f t="shared" si="49"/>
        <v>0</v>
      </c>
      <c r="K88" s="19">
        <f t="shared" si="49"/>
        <v>0</v>
      </c>
      <c r="L88" s="19">
        <f t="shared" si="49"/>
        <v>0</v>
      </c>
      <c r="M88" s="19">
        <f t="shared" si="49"/>
        <v>0</v>
      </c>
      <c r="N88" s="19">
        <f t="shared" si="49"/>
        <v>0</v>
      </c>
      <c r="O88" s="19">
        <f t="shared" si="49"/>
        <v>0</v>
      </c>
      <c r="P88" s="19">
        <f t="shared" si="49"/>
        <v>0</v>
      </c>
      <c r="Q88" s="20">
        <f t="shared" si="43"/>
        <v>0</v>
      </c>
      <c r="R88" s="19">
        <f t="shared" si="50"/>
        <v>434</v>
      </c>
      <c r="S88" s="19">
        <f t="shared" si="50"/>
        <v>132</v>
      </c>
      <c r="T88" s="19">
        <f t="shared" si="50"/>
        <v>35</v>
      </c>
      <c r="U88" s="19">
        <f t="shared" si="50"/>
        <v>8</v>
      </c>
      <c r="V88" s="19">
        <f t="shared" si="50"/>
        <v>37</v>
      </c>
      <c r="W88" s="19">
        <f t="shared" si="50"/>
        <v>31</v>
      </c>
      <c r="X88" s="19">
        <f t="shared" si="50"/>
        <v>32</v>
      </c>
      <c r="Y88" s="20">
        <f t="shared" si="44"/>
        <v>709</v>
      </c>
      <c r="Z88" s="21">
        <f t="shared" si="45"/>
        <v>0.47916666666666702</v>
      </c>
      <c r="AA88" s="19">
        <f t="shared" si="51"/>
        <v>542</v>
      </c>
      <c r="AB88" s="19">
        <f t="shared" si="51"/>
        <v>161</v>
      </c>
      <c r="AC88" s="19">
        <f t="shared" si="51"/>
        <v>43</v>
      </c>
      <c r="AD88" s="19">
        <f t="shared" si="51"/>
        <v>10</v>
      </c>
      <c r="AE88" s="19">
        <f t="shared" si="51"/>
        <v>37</v>
      </c>
      <c r="AF88" s="19">
        <f t="shared" si="51"/>
        <v>37</v>
      </c>
      <c r="AG88" s="19">
        <f t="shared" si="51"/>
        <v>38</v>
      </c>
      <c r="AH88" s="20">
        <f t="shared" si="46"/>
        <v>868</v>
      </c>
      <c r="AI88" s="19">
        <f t="shared" si="52"/>
        <v>720</v>
      </c>
      <c r="AJ88" s="19">
        <f t="shared" si="52"/>
        <v>190</v>
      </c>
      <c r="AK88" s="19">
        <f t="shared" si="52"/>
        <v>50</v>
      </c>
      <c r="AL88" s="19">
        <f t="shared" si="52"/>
        <v>7</v>
      </c>
      <c r="AM88" s="19">
        <f t="shared" si="52"/>
        <v>45</v>
      </c>
      <c r="AN88" s="19">
        <f t="shared" si="52"/>
        <v>43</v>
      </c>
      <c r="AO88" s="19">
        <f t="shared" si="52"/>
        <v>14</v>
      </c>
      <c r="AP88" s="20">
        <f t="shared" si="47"/>
        <v>1069</v>
      </c>
    </row>
    <row r="89" spans="1:42" ht="13.5" customHeight="1" x14ac:dyDescent="0.2">
      <c r="A89" s="21">
        <f t="shared" si="36"/>
        <v>0.4895833333333337</v>
      </c>
      <c r="B89" s="19">
        <f t="shared" si="48"/>
        <v>0</v>
      </c>
      <c r="C89" s="19">
        <f t="shared" si="48"/>
        <v>0</v>
      </c>
      <c r="D89" s="19">
        <f t="shared" si="48"/>
        <v>0</v>
      </c>
      <c r="E89" s="19">
        <f t="shared" si="48"/>
        <v>0</v>
      </c>
      <c r="F89" s="19">
        <f t="shared" si="48"/>
        <v>0</v>
      </c>
      <c r="G89" s="19">
        <f t="shared" si="48"/>
        <v>0</v>
      </c>
      <c r="H89" s="19">
        <f t="shared" si="48"/>
        <v>0</v>
      </c>
      <c r="I89" s="32">
        <f t="shared" si="38"/>
        <v>0</v>
      </c>
      <c r="J89" s="19">
        <f t="shared" si="49"/>
        <v>0</v>
      </c>
      <c r="K89" s="19">
        <f t="shared" si="49"/>
        <v>0</v>
      </c>
      <c r="L89" s="19">
        <f t="shared" si="49"/>
        <v>0</v>
      </c>
      <c r="M89" s="19">
        <f t="shared" si="49"/>
        <v>0</v>
      </c>
      <c r="N89" s="19">
        <f t="shared" si="49"/>
        <v>0</v>
      </c>
      <c r="O89" s="19">
        <f t="shared" si="49"/>
        <v>0</v>
      </c>
      <c r="P89" s="19">
        <f t="shared" si="49"/>
        <v>0</v>
      </c>
      <c r="Q89" s="20">
        <f t="shared" si="43"/>
        <v>0</v>
      </c>
      <c r="R89" s="19">
        <f t="shared" si="50"/>
        <v>484</v>
      </c>
      <c r="S89" s="19">
        <f t="shared" si="50"/>
        <v>147</v>
      </c>
      <c r="T89" s="19">
        <f t="shared" si="50"/>
        <v>37</v>
      </c>
      <c r="U89" s="19">
        <f t="shared" si="50"/>
        <v>7</v>
      </c>
      <c r="V89" s="19">
        <f t="shared" si="50"/>
        <v>37</v>
      </c>
      <c r="W89" s="19">
        <f t="shared" si="50"/>
        <v>32</v>
      </c>
      <c r="X89" s="19">
        <f t="shared" si="50"/>
        <v>35</v>
      </c>
      <c r="Y89" s="20">
        <f t="shared" si="44"/>
        <v>779</v>
      </c>
      <c r="Z89" s="21">
        <f t="shared" si="45"/>
        <v>0.4895833333333337</v>
      </c>
      <c r="AA89" s="19">
        <f t="shared" si="51"/>
        <v>591</v>
      </c>
      <c r="AB89" s="19">
        <f t="shared" si="51"/>
        <v>175</v>
      </c>
      <c r="AC89" s="19">
        <f t="shared" si="51"/>
        <v>46</v>
      </c>
      <c r="AD89" s="19">
        <f t="shared" si="51"/>
        <v>11</v>
      </c>
      <c r="AE89" s="19">
        <f t="shared" si="51"/>
        <v>37</v>
      </c>
      <c r="AF89" s="19">
        <f t="shared" si="51"/>
        <v>39</v>
      </c>
      <c r="AG89" s="19">
        <f t="shared" si="51"/>
        <v>40</v>
      </c>
      <c r="AH89" s="20">
        <f t="shared" si="46"/>
        <v>939</v>
      </c>
      <c r="AI89" s="19">
        <f t="shared" si="52"/>
        <v>726</v>
      </c>
      <c r="AJ89" s="19">
        <f t="shared" si="52"/>
        <v>177</v>
      </c>
      <c r="AK89" s="19">
        <f t="shared" si="52"/>
        <v>44</v>
      </c>
      <c r="AL89" s="19">
        <f t="shared" si="52"/>
        <v>11</v>
      </c>
      <c r="AM89" s="19">
        <f t="shared" si="52"/>
        <v>43</v>
      </c>
      <c r="AN89" s="19">
        <f t="shared" si="52"/>
        <v>41</v>
      </c>
      <c r="AO89" s="19">
        <f t="shared" si="52"/>
        <v>13</v>
      </c>
      <c r="AP89" s="20">
        <f t="shared" si="47"/>
        <v>1055</v>
      </c>
    </row>
    <row r="90" spans="1:42" ht="13.5" customHeight="1" x14ac:dyDescent="0.2">
      <c r="A90" s="22">
        <f t="shared" si="36"/>
        <v>0.50000000000000033</v>
      </c>
      <c r="B90" s="19">
        <f t="shared" ref="B90:H99" si="53">SUM(B29:B32)</f>
        <v>0</v>
      </c>
      <c r="C90" s="19">
        <f t="shared" si="53"/>
        <v>0</v>
      </c>
      <c r="D90" s="19">
        <f t="shared" si="53"/>
        <v>0</v>
      </c>
      <c r="E90" s="19">
        <f t="shared" si="53"/>
        <v>0</v>
      </c>
      <c r="F90" s="19">
        <f t="shared" si="53"/>
        <v>0</v>
      </c>
      <c r="G90" s="19">
        <f t="shared" si="53"/>
        <v>0</v>
      </c>
      <c r="H90" s="19">
        <f t="shared" si="53"/>
        <v>0</v>
      </c>
      <c r="I90" s="32">
        <f t="shared" si="38"/>
        <v>0</v>
      </c>
      <c r="J90" s="19">
        <f t="shared" ref="J90:P99" si="54">SUM(J29:J32)</f>
        <v>0</v>
      </c>
      <c r="K90" s="19">
        <f t="shared" si="54"/>
        <v>0</v>
      </c>
      <c r="L90" s="19">
        <f t="shared" si="54"/>
        <v>0</v>
      </c>
      <c r="M90" s="19">
        <f t="shared" si="54"/>
        <v>0</v>
      </c>
      <c r="N90" s="19">
        <f t="shared" si="54"/>
        <v>0</v>
      </c>
      <c r="O90" s="19">
        <f t="shared" si="54"/>
        <v>0</v>
      </c>
      <c r="P90" s="19">
        <f t="shared" si="54"/>
        <v>0</v>
      </c>
      <c r="Q90" s="20">
        <f t="shared" si="43"/>
        <v>0</v>
      </c>
      <c r="R90" s="19">
        <f t="shared" ref="R90:X99" si="55">SUM(R29:R32)</f>
        <v>494</v>
      </c>
      <c r="S90" s="19">
        <f t="shared" si="55"/>
        <v>157</v>
      </c>
      <c r="T90" s="19">
        <f t="shared" si="55"/>
        <v>37</v>
      </c>
      <c r="U90" s="19">
        <f t="shared" si="55"/>
        <v>6</v>
      </c>
      <c r="V90" s="19">
        <f t="shared" si="55"/>
        <v>37</v>
      </c>
      <c r="W90" s="19">
        <f t="shared" si="55"/>
        <v>38</v>
      </c>
      <c r="X90" s="19">
        <f t="shared" si="55"/>
        <v>31</v>
      </c>
      <c r="Y90" s="20">
        <f t="shared" si="44"/>
        <v>800</v>
      </c>
      <c r="Z90" s="22">
        <f t="shared" si="45"/>
        <v>0.50000000000000033</v>
      </c>
      <c r="AA90" s="19">
        <f t="shared" ref="AA90:AG99" si="56">SUM(AA29:AA32)</f>
        <v>607</v>
      </c>
      <c r="AB90" s="19">
        <f t="shared" si="56"/>
        <v>181</v>
      </c>
      <c r="AC90" s="19">
        <f t="shared" si="56"/>
        <v>44</v>
      </c>
      <c r="AD90" s="19">
        <f t="shared" si="56"/>
        <v>10</v>
      </c>
      <c r="AE90" s="19">
        <f t="shared" si="56"/>
        <v>37</v>
      </c>
      <c r="AF90" s="19">
        <f t="shared" si="56"/>
        <v>45</v>
      </c>
      <c r="AG90" s="19">
        <f t="shared" si="56"/>
        <v>33</v>
      </c>
      <c r="AH90" s="20">
        <f t="shared" si="46"/>
        <v>957</v>
      </c>
      <c r="AI90" s="19">
        <f t="shared" ref="AI90:AO99" si="57">SUM(AI29:AI32)</f>
        <v>723</v>
      </c>
      <c r="AJ90" s="19">
        <f t="shared" si="57"/>
        <v>194</v>
      </c>
      <c r="AK90" s="19">
        <f t="shared" si="57"/>
        <v>43</v>
      </c>
      <c r="AL90" s="19">
        <f t="shared" si="57"/>
        <v>14</v>
      </c>
      <c r="AM90" s="19">
        <f t="shared" si="57"/>
        <v>39</v>
      </c>
      <c r="AN90" s="19">
        <f t="shared" si="57"/>
        <v>46</v>
      </c>
      <c r="AO90" s="19">
        <f t="shared" si="57"/>
        <v>16</v>
      </c>
      <c r="AP90" s="20">
        <f t="shared" si="47"/>
        <v>1075</v>
      </c>
    </row>
    <row r="91" spans="1:42" ht="13.5" customHeight="1" x14ac:dyDescent="0.2">
      <c r="A91" s="21">
        <f t="shared" si="36"/>
        <v>0.51041666666666696</v>
      </c>
      <c r="B91" s="19">
        <f t="shared" si="53"/>
        <v>0</v>
      </c>
      <c r="C91" s="19">
        <f t="shared" si="53"/>
        <v>0</v>
      </c>
      <c r="D91" s="19">
        <f t="shared" si="53"/>
        <v>0</v>
      </c>
      <c r="E91" s="19">
        <f t="shared" si="53"/>
        <v>0</v>
      </c>
      <c r="F91" s="19">
        <f t="shared" si="53"/>
        <v>0</v>
      </c>
      <c r="G91" s="19">
        <f t="shared" si="53"/>
        <v>0</v>
      </c>
      <c r="H91" s="19">
        <f t="shared" si="53"/>
        <v>0</v>
      </c>
      <c r="I91" s="32">
        <f t="shared" si="38"/>
        <v>0</v>
      </c>
      <c r="J91" s="19">
        <f t="shared" si="54"/>
        <v>0</v>
      </c>
      <c r="K91" s="19">
        <f t="shared" si="54"/>
        <v>0</v>
      </c>
      <c r="L91" s="19">
        <f t="shared" si="54"/>
        <v>0</v>
      </c>
      <c r="M91" s="19">
        <f t="shared" si="54"/>
        <v>0</v>
      </c>
      <c r="N91" s="19">
        <f t="shared" si="54"/>
        <v>0</v>
      </c>
      <c r="O91" s="19">
        <f t="shared" si="54"/>
        <v>0</v>
      </c>
      <c r="P91" s="19">
        <f t="shared" si="54"/>
        <v>0</v>
      </c>
      <c r="Q91" s="20">
        <f t="shared" si="43"/>
        <v>0</v>
      </c>
      <c r="R91" s="19">
        <f t="shared" si="55"/>
        <v>519</v>
      </c>
      <c r="S91" s="19">
        <f t="shared" si="55"/>
        <v>155</v>
      </c>
      <c r="T91" s="19">
        <f t="shared" si="55"/>
        <v>36</v>
      </c>
      <c r="U91" s="19">
        <f t="shared" si="55"/>
        <v>5</v>
      </c>
      <c r="V91" s="19">
        <f t="shared" si="55"/>
        <v>38</v>
      </c>
      <c r="W91" s="19">
        <f t="shared" si="55"/>
        <v>42</v>
      </c>
      <c r="X91" s="19">
        <f t="shared" si="55"/>
        <v>29</v>
      </c>
      <c r="Y91" s="20">
        <f t="shared" si="44"/>
        <v>824</v>
      </c>
      <c r="Z91" s="21">
        <f t="shared" si="45"/>
        <v>0.51041666666666696</v>
      </c>
      <c r="AA91" s="19">
        <f t="shared" si="56"/>
        <v>631</v>
      </c>
      <c r="AB91" s="19">
        <f t="shared" si="56"/>
        <v>180</v>
      </c>
      <c r="AC91" s="19">
        <f t="shared" si="56"/>
        <v>45</v>
      </c>
      <c r="AD91" s="19">
        <f t="shared" si="56"/>
        <v>9</v>
      </c>
      <c r="AE91" s="19">
        <f t="shared" si="56"/>
        <v>38</v>
      </c>
      <c r="AF91" s="19">
        <f t="shared" si="56"/>
        <v>50</v>
      </c>
      <c r="AG91" s="19">
        <f t="shared" si="56"/>
        <v>31</v>
      </c>
      <c r="AH91" s="20">
        <f t="shared" si="46"/>
        <v>984</v>
      </c>
      <c r="AI91" s="19">
        <f t="shared" si="57"/>
        <v>744</v>
      </c>
      <c r="AJ91" s="19">
        <f t="shared" si="57"/>
        <v>196</v>
      </c>
      <c r="AK91" s="19">
        <f t="shared" si="57"/>
        <v>43</v>
      </c>
      <c r="AL91" s="19">
        <f t="shared" si="57"/>
        <v>13</v>
      </c>
      <c r="AM91" s="19">
        <f t="shared" si="57"/>
        <v>38</v>
      </c>
      <c r="AN91" s="19">
        <f t="shared" si="57"/>
        <v>45</v>
      </c>
      <c r="AO91" s="19">
        <f t="shared" si="57"/>
        <v>18</v>
      </c>
      <c r="AP91" s="20">
        <f t="shared" si="47"/>
        <v>1097</v>
      </c>
    </row>
    <row r="92" spans="1:42" ht="13.5" customHeight="1" x14ac:dyDescent="0.2">
      <c r="A92" s="21">
        <f t="shared" si="36"/>
        <v>0.52083333333333359</v>
      </c>
      <c r="B92" s="19">
        <f t="shared" si="53"/>
        <v>0</v>
      </c>
      <c r="C92" s="19">
        <f t="shared" si="53"/>
        <v>0</v>
      </c>
      <c r="D92" s="19">
        <f t="shared" si="53"/>
        <v>0</v>
      </c>
      <c r="E92" s="19">
        <f t="shared" si="53"/>
        <v>0</v>
      </c>
      <c r="F92" s="19">
        <f t="shared" si="53"/>
        <v>0</v>
      </c>
      <c r="G92" s="19">
        <f t="shared" si="53"/>
        <v>0</v>
      </c>
      <c r="H92" s="19">
        <f t="shared" si="53"/>
        <v>0</v>
      </c>
      <c r="I92" s="32">
        <f t="shared" si="38"/>
        <v>0</v>
      </c>
      <c r="J92" s="19">
        <f t="shared" si="54"/>
        <v>0</v>
      </c>
      <c r="K92" s="19">
        <f t="shared" si="54"/>
        <v>0</v>
      </c>
      <c r="L92" s="19">
        <f t="shared" si="54"/>
        <v>0</v>
      </c>
      <c r="M92" s="19">
        <f t="shared" si="54"/>
        <v>0</v>
      </c>
      <c r="N92" s="19">
        <f t="shared" si="54"/>
        <v>0</v>
      </c>
      <c r="O92" s="19">
        <f t="shared" si="54"/>
        <v>0</v>
      </c>
      <c r="P92" s="19">
        <f t="shared" si="54"/>
        <v>0</v>
      </c>
      <c r="Q92" s="20">
        <f t="shared" si="43"/>
        <v>0</v>
      </c>
      <c r="R92" s="19">
        <f t="shared" si="55"/>
        <v>518</v>
      </c>
      <c r="S92" s="19">
        <f t="shared" si="55"/>
        <v>156</v>
      </c>
      <c r="T92" s="19">
        <f t="shared" si="55"/>
        <v>31</v>
      </c>
      <c r="U92" s="19">
        <f t="shared" si="55"/>
        <v>5</v>
      </c>
      <c r="V92" s="19">
        <f t="shared" si="55"/>
        <v>36</v>
      </c>
      <c r="W92" s="19">
        <f t="shared" si="55"/>
        <v>40</v>
      </c>
      <c r="X92" s="19">
        <f t="shared" si="55"/>
        <v>26</v>
      </c>
      <c r="Y92" s="20">
        <f t="shared" si="44"/>
        <v>812</v>
      </c>
      <c r="Z92" s="21">
        <f t="shared" si="45"/>
        <v>0.52083333333333359</v>
      </c>
      <c r="AA92" s="19">
        <f t="shared" si="56"/>
        <v>616</v>
      </c>
      <c r="AB92" s="19">
        <f t="shared" si="56"/>
        <v>177</v>
      </c>
      <c r="AC92" s="19">
        <f t="shared" si="56"/>
        <v>38</v>
      </c>
      <c r="AD92" s="19">
        <f t="shared" si="56"/>
        <v>9</v>
      </c>
      <c r="AE92" s="19">
        <f t="shared" si="56"/>
        <v>36</v>
      </c>
      <c r="AF92" s="19">
        <f t="shared" si="56"/>
        <v>50</v>
      </c>
      <c r="AG92" s="19">
        <f t="shared" si="56"/>
        <v>28</v>
      </c>
      <c r="AH92" s="20">
        <f t="shared" si="46"/>
        <v>954</v>
      </c>
      <c r="AI92" s="19">
        <f t="shared" si="57"/>
        <v>752</v>
      </c>
      <c r="AJ92" s="19">
        <f t="shared" si="57"/>
        <v>214</v>
      </c>
      <c r="AK92" s="19">
        <f t="shared" si="57"/>
        <v>47</v>
      </c>
      <c r="AL92" s="19">
        <f t="shared" si="57"/>
        <v>12</v>
      </c>
      <c r="AM92" s="19">
        <f t="shared" si="57"/>
        <v>37</v>
      </c>
      <c r="AN92" s="19">
        <f t="shared" si="57"/>
        <v>47</v>
      </c>
      <c r="AO92" s="19">
        <f t="shared" si="57"/>
        <v>21</v>
      </c>
      <c r="AP92" s="20">
        <f t="shared" si="47"/>
        <v>1130</v>
      </c>
    </row>
    <row r="93" spans="1:42" ht="13.5" customHeight="1" x14ac:dyDescent="0.2">
      <c r="A93" s="22">
        <f t="shared" si="36"/>
        <v>0.53125000000000022</v>
      </c>
      <c r="B93" s="19">
        <f t="shared" si="53"/>
        <v>0</v>
      </c>
      <c r="C93" s="19">
        <f t="shared" si="53"/>
        <v>0</v>
      </c>
      <c r="D93" s="19">
        <f t="shared" si="53"/>
        <v>0</v>
      </c>
      <c r="E93" s="19">
        <f t="shared" si="53"/>
        <v>0</v>
      </c>
      <c r="F93" s="19">
        <f t="shared" si="53"/>
        <v>0</v>
      </c>
      <c r="G93" s="19">
        <f t="shared" si="53"/>
        <v>0</v>
      </c>
      <c r="H93" s="19">
        <f t="shared" si="53"/>
        <v>0</v>
      </c>
      <c r="I93" s="32">
        <f t="shared" si="38"/>
        <v>0</v>
      </c>
      <c r="J93" s="19">
        <f t="shared" si="54"/>
        <v>0</v>
      </c>
      <c r="K93" s="19">
        <f t="shared" si="54"/>
        <v>0</v>
      </c>
      <c r="L93" s="19">
        <f t="shared" si="54"/>
        <v>0</v>
      </c>
      <c r="M93" s="19">
        <f t="shared" si="54"/>
        <v>0</v>
      </c>
      <c r="N93" s="19">
        <f t="shared" si="54"/>
        <v>0</v>
      </c>
      <c r="O93" s="19">
        <f t="shared" si="54"/>
        <v>0</v>
      </c>
      <c r="P93" s="19">
        <f t="shared" si="54"/>
        <v>0</v>
      </c>
      <c r="Q93" s="20">
        <f t="shared" si="43"/>
        <v>0</v>
      </c>
      <c r="R93" s="19">
        <f t="shared" si="55"/>
        <v>508</v>
      </c>
      <c r="S93" s="19">
        <f t="shared" si="55"/>
        <v>149</v>
      </c>
      <c r="T93" s="19">
        <f t="shared" si="55"/>
        <v>31</v>
      </c>
      <c r="U93" s="19">
        <f t="shared" si="55"/>
        <v>3</v>
      </c>
      <c r="V93" s="19">
        <f t="shared" si="55"/>
        <v>36</v>
      </c>
      <c r="W93" s="19">
        <f t="shared" si="55"/>
        <v>38</v>
      </c>
      <c r="X93" s="19">
        <f t="shared" si="55"/>
        <v>20</v>
      </c>
      <c r="Y93" s="20">
        <f t="shared" si="44"/>
        <v>785</v>
      </c>
      <c r="Z93" s="22">
        <f t="shared" si="45"/>
        <v>0.53125000000000022</v>
      </c>
      <c r="AA93" s="19">
        <f t="shared" si="56"/>
        <v>609</v>
      </c>
      <c r="AB93" s="19">
        <f t="shared" si="56"/>
        <v>169</v>
      </c>
      <c r="AC93" s="19">
        <f t="shared" si="56"/>
        <v>36</v>
      </c>
      <c r="AD93" s="19">
        <f t="shared" si="56"/>
        <v>4</v>
      </c>
      <c r="AE93" s="19">
        <f t="shared" si="56"/>
        <v>36</v>
      </c>
      <c r="AF93" s="19">
        <f t="shared" si="56"/>
        <v>46</v>
      </c>
      <c r="AG93" s="19">
        <f t="shared" si="56"/>
        <v>23</v>
      </c>
      <c r="AH93" s="20">
        <f t="shared" si="46"/>
        <v>923</v>
      </c>
      <c r="AI93" s="19">
        <f t="shared" si="57"/>
        <v>748</v>
      </c>
      <c r="AJ93" s="19">
        <f t="shared" si="57"/>
        <v>229</v>
      </c>
      <c r="AK93" s="19">
        <f t="shared" si="57"/>
        <v>45</v>
      </c>
      <c r="AL93" s="19">
        <f t="shared" si="57"/>
        <v>8</v>
      </c>
      <c r="AM93" s="19">
        <f t="shared" si="57"/>
        <v>41</v>
      </c>
      <c r="AN93" s="19">
        <f t="shared" si="57"/>
        <v>51</v>
      </c>
      <c r="AO93" s="19">
        <f t="shared" si="57"/>
        <v>25</v>
      </c>
      <c r="AP93" s="20">
        <f t="shared" si="47"/>
        <v>1147</v>
      </c>
    </row>
    <row r="94" spans="1:42" ht="13.5" customHeight="1" x14ac:dyDescent="0.2">
      <c r="A94" s="21">
        <f t="shared" si="36"/>
        <v>0.54166666666666685</v>
      </c>
      <c r="B94" s="19">
        <f t="shared" si="53"/>
        <v>0</v>
      </c>
      <c r="C94" s="19">
        <f t="shared" si="53"/>
        <v>0</v>
      </c>
      <c r="D94" s="19">
        <f t="shared" si="53"/>
        <v>0</v>
      </c>
      <c r="E94" s="19">
        <f t="shared" si="53"/>
        <v>0</v>
      </c>
      <c r="F94" s="19">
        <f t="shared" si="53"/>
        <v>0</v>
      </c>
      <c r="G94" s="19">
        <f t="shared" si="53"/>
        <v>0</v>
      </c>
      <c r="H94" s="19">
        <f t="shared" si="53"/>
        <v>0</v>
      </c>
      <c r="I94" s="32">
        <f t="shared" si="38"/>
        <v>0</v>
      </c>
      <c r="J94" s="19">
        <f t="shared" si="54"/>
        <v>0</v>
      </c>
      <c r="K94" s="19">
        <f t="shared" si="54"/>
        <v>0</v>
      </c>
      <c r="L94" s="19">
        <f t="shared" si="54"/>
        <v>0</v>
      </c>
      <c r="M94" s="19">
        <f t="shared" si="54"/>
        <v>0</v>
      </c>
      <c r="N94" s="19">
        <f t="shared" si="54"/>
        <v>0</v>
      </c>
      <c r="O94" s="19">
        <f t="shared" si="54"/>
        <v>0</v>
      </c>
      <c r="P94" s="19">
        <f t="shared" si="54"/>
        <v>0</v>
      </c>
      <c r="Q94" s="20">
        <f t="shared" si="43"/>
        <v>0</v>
      </c>
      <c r="R94" s="19">
        <f t="shared" si="55"/>
        <v>529</v>
      </c>
      <c r="S94" s="19">
        <f t="shared" si="55"/>
        <v>134</v>
      </c>
      <c r="T94" s="19">
        <f t="shared" si="55"/>
        <v>25</v>
      </c>
      <c r="U94" s="19">
        <f t="shared" si="55"/>
        <v>2</v>
      </c>
      <c r="V94" s="19">
        <f t="shared" si="55"/>
        <v>34</v>
      </c>
      <c r="W94" s="19">
        <f t="shared" si="55"/>
        <v>30</v>
      </c>
      <c r="X94" s="19">
        <f t="shared" si="55"/>
        <v>23</v>
      </c>
      <c r="Y94" s="20">
        <f t="shared" si="44"/>
        <v>777</v>
      </c>
      <c r="Z94" s="21">
        <f t="shared" si="45"/>
        <v>0.54166666666666685</v>
      </c>
      <c r="AA94" s="19">
        <f t="shared" si="56"/>
        <v>618</v>
      </c>
      <c r="AB94" s="19">
        <f t="shared" si="56"/>
        <v>157</v>
      </c>
      <c r="AC94" s="19">
        <f t="shared" si="56"/>
        <v>34</v>
      </c>
      <c r="AD94" s="19">
        <f t="shared" si="56"/>
        <v>3</v>
      </c>
      <c r="AE94" s="19">
        <f t="shared" si="56"/>
        <v>34</v>
      </c>
      <c r="AF94" s="19">
        <f t="shared" si="56"/>
        <v>39</v>
      </c>
      <c r="AG94" s="19">
        <f t="shared" si="56"/>
        <v>28</v>
      </c>
      <c r="AH94" s="20">
        <f t="shared" si="46"/>
        <v>913</v>
      </c>
      <c r="AI94" s="19">
        <f t="shared" si="57"/>
        <v>760</v>
      </c>
      <c r="AJ94" s="19">
        <f t="shared" si="57"/>
        <v>224</v>
      </c>
      <c r="AK94" s="19">
        <f t="shared" si="57"/>
        <v>45</v>
      </c>
      <c r="AL94" s="19">
        <f t="shared" si="57"/>
        <v>8</v>
      </c>
      <c r="AM94" s="19">
        <f t="shared" si="57"/>
        <v>48</v>
      </c>
      <c r="AN94" s="19">
        <f t="shared" si="57"/>
        <v>55</v>
      </c>
      <c r="AO94" s="19">
        <f t="shared" si="57"/>
        <v>20</v>
      </c>
      <c r="AP94" s="20">
        <f t="shared" si="47"/>
        <v>1160</v>
      </c>
    </row>
    <row r="95" spans="1:42" ht="13.5" customHeight="1" x14ac:dyDescent="0.2">
      <c r="A95" s="21">
        <f t="shared" si="36"/>
        <v>0.55208333333333348</v>
      </c>
      <c r="B95" s="19">
        <f t="shared" si="53"/>
        <v>0</v>
      </c>
      <c r="C95" s="19">
        <f t="shared" si="53"/>
        <v>0</v>
      </c>
      <c r="D95" s="19">
        <f t="shared" si="53"/>
        <v>0</v>
      </c>
      <c r="E95" s="19">
        <f t="shared" si="53"/>
        <v>0</v>
      </c>
      <c r="F95" s="19">
        <f t="shared" si="53"/>
        <v>0</v>
      </c>
      <c r="G95" s="19">
        <f t="shared" si="53"/>
        <v>0</v>
      </c>
      <c r="H95" s="19">
        <f t="shared" si="53"/>
        <v>0</v>
      </c>
      <c r="I95" s="32">
        <f t="shared" si="38"/>
        <v>0</v>
      </c>
      <c r="J95" s="19">
        <f t="shared" si="54"/>
        <v>0</v>
      </c>
      <c r="K95" s="19">
        <f t="shared" si="54"/>
        <v>0</v>
      </c>
      <c r="L95" s="19">
        <f t="shared" si="54"/>
        <v>0</v>
      </c>
      <c r="M95" s="19">
        <f t="shared" si="54"/>
        <v>0</v>
      </c>
      <c r="N95" s="19">
        <f t="shared" si="54"/>
        <v>0</v>
      </c>
      <c r="O95" s="19">
        <f t="shared" si="54"/>
        <v>0</v>
      </c>
      <c r="P95" s="19">
        <f t="shared" si="54"/>
        <v>0</v>
      </c>
      <c r="Q95" s="20">
        <f t="shared" si="43"/>
        <v>0</v>
      </c>
      <c r="R95" s="19">
        <f t="shared" si="55"/>
        <v>497</v>
      </c>
      <c r="S95" s="19">
        <f t="shared" si="55"/>
        <v>143</v>
      </c>
      <c r="T95" s="19">
        <f t="shared" si="55"/>
        <v>25</v>
      </c>
      <c r="U95" s="19">
        <f t="shared" si="55"/>
        <v>2</v>
      </c>
      <c r="V95" s="19">
        <f t="shared" si="55"/>
        <v>34</v>
      </c>
      <c r="W95" s="19">
        <f t="shared" si="55"/>
        <v>26</v>
      </c>
      <c r="X95" s="19">
        <f t="shared" si="55"/>
        <v>24</v>
      </c>
      <c r="Y95" s="20">
        <f t="shared" si="44"/>
        <v>751</v>
      </c>
      <c r="Z95" s="21">
        <f t="shared" si="45"/>
        <v>0.55208333333333348</v>
      </c>
      <c r="AA95" s="19">
        <f t="shared" si="56"/>
        <v>589</v>
      </c>
      <c r="AB95" s="19">
        <f t="shared" si="56"/>
        <v>166</v>
      </c>
      <c r="AC95" s="19">
        <f t="shared" si="56"/>
        <v>32</v>
      </c>
      <c r="AD95" s="19">
        <f t="shared" si="56"/>
        <v>2</v>
      </c>
      <c r="AE95" s="19">
        <f t="shared" si="56"/>
        <v>34</v>
      </c>
      <c r="AF95" s="19">
        <f t="shared" si="56"/>
        <v>34</v>
      </c>
      <c r="AG95" s="19">
        <f t="shared" si="56"/>
        <v>28</v>
      </c>
      <c r="AH95" s="20">
        <f t="shared" si="46"/>
        <v>885</v>
      </c>
      <c r="AI95" s="19">
        <f t="shared" si="57"/>
        <v>713</v>
      </c>
      <c r="AJ95" s="19">
        <f t="shared" si="57"/>
        <v>223</v>
      </c>
      <c r="AK95" s="19">
        <f t="shared" si="57"/>
        <v>44</v>
      </c>
      <c r="AL95" s="19">
        <f t="shared" si="57"/>
        <v>6</v>
      </c>
      <c r="AM95" s="19">
        <f t="shared" si="57"/>
        <v>49</v>
      </c>
      <c r="AN95" s="19">
        <f t="shared" si="57"/>
        <v>52</v>
      </c>
      <c r="AO95" s="19">
        <f t="shared" si="57"/>
        <v>21</v>
      </c>
      <c r="AP95" s="20">
        <f t="shared" si="47"/>
        <v>1108</v>
      </c>
    </row>
    <row r="96" spans="1:42" ht="13.5" customHeight="1" x14ac:dyDescent="0.2">
      <c r="A96" s="22">
        <f t="shared" si="36"/>
        <v>0.56250000000000011</v>
      </c>
      <c r="B96" s="19">
        <f t="shared" si="53"/>
        <v>0</v>
      </c>
      <c r="C96" s="19">
        <f t="shared" si="53"/>
        <v>0</v>
      </c>
      <c r="D96" s="19">
        <f t="shared" si="53"/>
        <v>0</v>
      </c>
      <c r="E96" s="19">
        <f t="shared" si="53"/>
        <v>0</v>
      </c>
      <c r="F96" s="19">
        <f t="shared" si="53"/>
        <v>0</v>
      </c>
      <c r="G96" s="19">
        <f t="shared" si="53"/>
        <v>0</v>
      </c>
      <c r="H96" s="19">
        <f t="shared" si="53"/>
        <v>0</v>
      </c>
      <c r="I96" s="32">
        <f t="shared" si="38"/>
        <v>0</v>
      </c>
      <c r="J96" s="19">
        <f t="shared" si="54"/>
        <v>0</v>
      </c>
      <c r="K96" s="19">
        <f t="shared" si="54"/>
        <v>0</v>
      </c>
      <c r="L96" s="19">
        <f t="shared" si="54"/>
        <v>0</v>
      </c>
      <c r="M96" s="19">
        <f t="shared" si="54"/>
        <v>0</v>
      </c>
      <c r="N96" s="19">
        <f t="shared" si="54"/>
        <v>0</v>
      </c>
      <c r="O96" s="19">
        <f t="shared" si="54"/>
        <v>0</v>
      </c>
      <c r="P96" s="19">
        <f t="shared" si="54"/>
        <v>0</v>
      </c>
      <c r="Q96" s="20">
        <f t="shared" si="43"/>
        <v>0</v>
      </c>
      <c r="R96" s="19">
        <f t="shared" si="55"/>
        <v>500</v>
      </c>
      <c r="S96" s="19">
        <f t="shared" si="55"/>
        <v>136</v>
      </c>
      <c r="T96" s="19">
        <f t="shared" si="55"/>
        <v>23</v>
      </c>
      <c r="U96" s="19">
        <f t="shared" si="55"/>
        <v>2</v>
      </c>
      <c r="V96" s="19">
        <f t="shared" si="55"/>
        <v>39</v>
      </c>
      <c r="W96" s="19">
        <f t="shared" si="55"/>
        <v>29</v>
      </c>
      <c r="X96" s="19">
        <f t="shared" si="55"/>
        <v>29</v>
      </c>
      <c r="Y96" s="20">
        <f t="shared" si="44"/>
        <v>758</v>
      </c>
      <c r="Z96" s="22">
        <f t="shared" si="45"/>
        <v>0.56250000000000011</v>
      </c>
      <c r="AA96" s="19">
        <f t="shared" si="56"/>
        <v>594</v>
      </c>
      <c r="AB96" s="19">
        <f t="shared" si="56"/>
        <v>162</v>
      </c>
      <c r="AC96" s="19">
        <f t="shared" si="56"/>
        <v>31</v>
      </c>
      <c r="AD96" s="19">
        <f t="shared" si="56"/>
        <v>3</v>
      </c>
      <c r="AE96" s="19">
        <f t="shared" si="56"/>
        <v>39</v>
      </c>
      <c r="AF96" s="19">
        <f t="shared" si="56"/>
        <v>38</v>
      </c>
      <c r="AG96" s="19">
        <f t="shared" si="56"/>
        <v>33</v>
      </c>
      <c r="AH96" s="20">
        <f t="shared" si="46"/>
        <v>900</v>
      </c>
      <c r="AI96" s="19">
        <f t="shared" si="57"/>
        <v>684</v>
      </c>
      <c r="AJ96" s="19">
        <f t="shared" si="57"/>
        <v>201</v>
      </c>
      <c r="AK96" s="19">
        <f t="shared" si="57"/>
        <v>45</v>
      </c>
      <c r="AL96" s="19">
        <f t="shared" si="57"/>
        <v>5</v>
      </c>
      <c r="AM96" s="19">
        <f t="shared" si="57"/>
        <v>47</v>
      </c>
      <c r="AN96" s="19">
        <f t="shared" si="57"/>
        <v>57</v>
      </c>
      <c r="AO96" s="19">
        <f t="shared" si="57"/>
        <v>14</v>
      </c>
      <c r="AP96" s="20">
        <f t="shared" si="47"/>
        <v>1053</v>
      </c>
    </row>
    <row r="97" spans="1:42" ht="13.5" customHeight="1" x14ac:dyDescent="0.2">
      <c r="A97" s="21">
        <f t="shared" si="36"/>
        <v>0.57291666666666674</v>
      </c>
      <c r="B97" s="19">
        <f t="shared" si="53"/>
        <v>0</v>
      </c>
      <c r="C97" s="19">
        <f t="shared" si="53"/>
        <v>0</v>
      </c>
      <c r="D97" s="19">
        <f t="shared" si="53"/>
        <v>0</v>
      </c>
      <c r="E97" s="19">
        <f t="shared" si="53"/>
        <v>0</v>
      </c>
      <c r="F97" s="19">
        <f t="shared" si="53"/>
        <v>0</v>
      </c>
      <c r="G97" s="19">
        <f t="shared" si="53"/>
        <v>0</v>
      </c>
      <c r="H97" s="19">
        <f t="shared" si="53"/>
        <v>0</v>
      </c>
      <c r="I97" s="32">
        <f t="shared" si="38"/>
        <v>0</v>
      </c>
      <c r="J97" s="19">
        <f t="shared" si="54"/>
        <v>0</v>
      </c>
      <c r="K97" s="19">
        <f t="shared" si="54"/>
        <v>0</v>
      </c>
      <c r="L97" s="19">
        <f t="shared" si="54"/>
        <v>0</v>
      </c>
      <c r="M97" s="19">
        <f t="shared" si="54"/>
        <v>0</v>
      </c>
      <c r="N97" s="19">
        <f t="shared" si="54"/>
        <v>0</v>
      </c>
      <c r="O97" s="19">
        <f t="shared" si="54"/>
        <v>0</v>
      </c>
      <c r="P97" s="19">
        <f t="shared" si="54"/>
        <v>0</v>
      </c>
      <c r="Q97" s="20">
        <f t="shared" si="43"/>
        <v>0</v>
      </c>
      <c r="R97" s="19">
        <f t="shared" si="55"/>
        <v>487</v>
      </c>
      <c r="S97" s="19">
        <f t="shared" si="55"/>
        <v>121</v>
      </c>
      <c r="T97" s="19">
        <f t="shared" si="55"/>
        <v>22</v>
      </c>
      <c r="U97" s="19">
        <f t="shared" si="55"/>
        <v>2</v>
      </c>
      <c r="V97" s="19">
        <f t="shared" si="55"/>
        <v>36</v>
      </c>
      <c r="W97" s="19">
        <f t="shared" si="55"/>
        <v>29</v>
      </c>
      <c r="X97" s="19">
        <f t="shared" si="55"/>
        <v>38</v>
      </c>
      <c r="Y97" s="20">
        <f t="shared" si="44"/>
        <v>735</v>
      </c>
      <c r="Z97" s="21">
        <f t="shared" si="45"/>
        <v>0.57291666666666674</v>
      </c>
      <c r="AA97" s="19">
        <f t="shared" si="56"/>
        <v>583</v>
      </c>
      <c r="AB97" s="19">
        <f t="shared" si="56"/>
        <v>147</v>
      </c>
      <c r="AC97" s="19">
        <f t="shared" si="56"/>
        <v>29</v>
      </c>
      <c r="AD97" s="19">
        <f t="shared" si="56"/>
        <v>3</v>
      </c>
      <c r="AE97" s="19">
        <f t="shared" si="56"/>
        <v>36</v>
      </c>
      <c r="AF97" s="19">
        <f t="shared" si="56"/>
        <v>39</v>
      </c>
      <c r="AG97" s="19">
        <f t="shared" si="56"/>
        <v>41</v>
      </c>
      <c r="AH97" s="20">
        <f t="shared" si="46"/>
        <v>878</v>
      </c>
      <c r="AI97" s="19">
        <f t="shared" si="57"/>
        <v>703</v>
      </c>
      <c r="AJ97" s="19">
        <f t="shared" si="57"/>
        <v>200</v>
      </c>
      <c r="AK97" s="19">
        <f t="shared" si="57"/>
        <v>46</v>
      </c>
      <c r="AL97" s="19">
        <f t="shared" si="57"/>
        <v>6</v>
      </c>
      <c r="AM97" s="19">
        <f t="shared" si="57"/>
        <v>49</v>
      </c>
      <c r="AN97" s="19">
        <f t="shared" si="57"/>
        <v>56</v>
      </c>
      <c r="AO97" s="19">
        <f t="shared" si="57"/>
        <v>14</v>
      </c>
      <c r="AP97" s="20">
        <f t="shared" si="47"/>
        <v>1074</v>
      </c>
    </row>
    <row r="98" spans="1:42" ht="13.5" customHeight="1" x14ac:dyDescent="0.2">
      <c r="A98" s="21">
        <f t="shared" si="36"/>
        <v>0.58333333333333337</v>
      </c>
      <c r="B98" s="19">
        <f t="shared" si="53"/>
        <v>0</v>
      </c>
      <c r="C98" s="19">
        <f t="shared" si="53"/>
        <v>0</v>
      </c>
      <c r="D98" s="19">
        <f t="shared" si="53"/>
        <v>0</v>
      </c>
      <c r="E98" s="19">
        <f t="shared" si="53"/>
        <v>0</v>
      </c>
      <c r="F98" s="19">
        <f t="shared" si="53"/>
        <v>0</v>
      </c>
      <c r="G98" s="19">
        <f t="shared" si="53"/>
        <v>0</v>
      </c>
      <c r="H98" s="19">
        <f t="shared" si="53"/>
        <v>0</v>
      </c>
      <c r="I98" s="32">
        <f t="shared" si="38"/>
        <v>0</v>
      </c>
      <c r="J98" s="19">
        <f t="shared" si="54"/>
        <v>0</v>
      </c>
      <c r="K98" s="19">
        <f t="shared" si="54"/>
        <v>0</v>
      </c>
      <c r="L98" s="19">
        <f t="shared" si="54"/>
        <v>0</v>
      </c>
      <c r="M98" s="19">
        <f t="shared" si="54"/>
        <v>0</v>
      </c>
      <c r="N98" s="19">
        <f t="shared" si="54"/>
        <v>0</v>
      </c>
      <c r="O98" s="19">
        <f t="shared" si="54"/>
        <v>0</v>
      </c>
      <c r="P98" s="19">
        <f t="shared" si="54"/>
        <v>0</v>
      </c>
      <c r="Q98" s="20">
        <f t="shared" si="43"/>
        <v>0</v>
      </c>
      <c r="R98" s="19">
        <f t="shared" si="55"/>
        <v>449</v>
      </c>
      <c r="S98" s="19">
        <f t="shared" si="55"/>
        <v>137</v>
      </c>
      <c r="T98" s="19">
        <f t="shared" si="55"/>
        <v>25</v>
      </c>
      <c r="U98" s="19">
        <f t="shared" si="55"/>
        <v>4</v>
      </c>
      <c r="V98" s="19">
        <f t="shared" si="55"/>
        <v>37</v>
      </c>
      <c r="W98" s="19">
        <f t="shared" si="55"/>
        <v>31</v>
      </c>
      <c r="X98" s="19">
        <f t="shared" si="55"/>
        <v>36</v>
      </c>
      <c r="Y98" s="20">
        <f t="shared" si="44"/>
        <v>719</v>
      </c>
      <c r="Z98" s="21">
        <f t="shared" si="45"/>
        <v>0.58333333333333337</v>
      </c>
      <c r="AA98" s="19">
        <f t="shared" si="56"/>
        <v>552</v>
      </c>
      <c r="AB98" s="19">
        <f t="shared" si="56"/>
        <v>162</v>
      </c>
      <c r="AC98" s="19">
        <f t="shared" si="56"/>
        <v>28</v>
      </c>
      <c r="AD98" s="19">
        <f t="shared" si="56"/>
        <v>5</v>
      </c>
      <c r="AE98" s="19">
        <f t="shared" si="56"/>
        <v>37</v>
      </c>
      <c r="AF98" s="19">
        <f t="shared" si="56"/>
        <v>38</v>
      </c>
      <c r="AG98" s="19">
        <f t="shared" si="56"/>
        <v>37</v>
      </c>
      <c r="AH98" s="20">
        <f t="shared" si="46"/>
        <v>859</v>
      </c>
      <c r="AI98" s="19">
        <f t="shared" si="57"/>
        <v>716</v>
      </c>
      <c r="AJ98" s="19">
        <f t="shared" si="57"/>
        <v>191</v>
      </c>
      <c r="AK98" s="19">
        <f t="shared" si="57"/>
        <v>36</v>
      </c>
      <c r="AL98" s="19">
        <f t="shared" si="57"/>
        <v>6</v>
      </c>
      <c r="AM98" s="19">
        <f t="shared" si="57"/>
        <v>49</v>
      </c>
      <c r="AN98" s="19">
        <f t="shared" si="57"/>
        <v>54</v>
      </c>
      <c r="AO98" s="19">
        <f t="shared" si="57"/>
        <v>19</v>
      </c>
      <c r="AP98" s="20">
        <f t="shared" si="47"/>
        <v>1071</v>
      </c>
    </row>
    <row r="99" spans="1:42" ht="13.5" customHeight="1" x14ac:dyDescent="0.2">
      <c r="A99" s="22">
        <f t="shared" si="36"/>
        <v>0.59375</v>
      </c>
      <c r="B99" s="19">
        <f t="shared" si="53"/>
        <v>0</v>
      </c>
      <c r="C99" s="19">
        <f t="shared" si="53"/>
        <v>0</v>
      </c>
      <c r="D99" s="19">
        <f t="shared" si="53"/>
        <v>0</v>
      </c>
      <c r="E99" s="19">
        <f t="shared" si="53"/>
        <v>0</v>
      </c>
      <c r="F99" s="19">
        <f t="shared" si="53"/>
        <v>0</v>
      </c>
      <c r="G99" s="19">
        <f t="shared" si="53"/>
        <v>0</v>
      </c>
      <c r="H99" s="19">
        <f t="shared" si="53"/>
        <v>0</v>
      </c>
      <c r="I99" s="32">
        <f t="shared" si="38"/>
        <v>0</v>
      </c>
      <c r="J99" s="19">
        <f t="shared" si="54"/>
        <v>0</v>
      </c>
      <c r="K99" s="19">
        <f t="shared" si="54"/>
        <v>0</v>
      </c>
      <c r="L99" s="19">
        <f t="shared" si="54"/>
        <v>0</v>
      </c>
      <c r="M99" s="19">
        <f t="shared" si="54"/>
        <v>0</v>
      </c>
      <c r="N99" s="19">
        <f t="shared" si="54"/>
        <v>0</v>
      </c>
      <c r="O99" s="19">
        <f t="shared" si="54"/>
        <v>0</v>
      </c>
      <c r="P99" s="19">
        <f t="shared" si="54"/>
        <v>0</v>
      </c>
      <c r="Q99" s="20">
        <f t="shared" si="43"/>
        <v>0</v>
      </c>
      <c r="R99" s="19">
        <f t="shared" si="55"/>
        <v>475</v>
      </c>
      <c r="S99" s="19">
        <f t="shared" si="55"/>
        <v>135</v>
      </c>
      <c r="T99" s="19">
        <f t="shared" si="55"/>
        <v>21</v>
      </c>
      <c r="U99" s="19">
        <f t="shared" si="55"/>
        <v>3</v>
      </c>
      <c r="V99" s="19">
        <f t="shared" si="55"/>
        <v>35</v>
      </c>
      <c r="W99" s="19">
        <f t="shared" si="55"/>
        <v>36</v>
      </c>
      <c r="X99" s="19">
        <f t="shared" si="55"/>
        <v>34</v>
      </c>
      <c r="Y99" s="20">
        <f t="shared" si="44"/>
        <v>739</v>
      </c>
      <c r="Z99" s="22">
        <f t="shared" si="45"/>
        <v>0.59375</v>
      </c>
      <c r="AA99" s="19">
        <f t="shared" si="56"/>
        <v>587</v>
      </c>
      <c r="AB99" s="19">
        <f t="shared" si="56"/>
        <v>161</v>
      </c>
      <c r="AC99" s="19">
        <f t="shared" si="56"/>
        <v>23</v>
      </c>
      <c r="AD99" s="19">
        <f t="shared" si="56"/>
        <v>4</v>
      </c>
      <c r="AE99" s="19">
        <f t="shared" si="56"/>
        <v>35</v>
      </c>
      <c r="AF99" s="19">
        <f t="shared" si="56"/>
        <v>46</v>
      </c>
      <c r="AG99" s="19">
        <f t="shared" si="56"/>
        <v>36</v>
      </c>
      <c r="AH99" s="20">
        <f t="shared" si="46"/>
        <v>892</v>
      </c>
      <c r="AI99" s="19">
        <f t="shared" si="57"/>
        <v>744</v>
      </c>
      <c r="AJ99" s="19">
        <f t="shared" si="57"/>
        <v>200</v>
      </c>
      <c r="AK99" s="19">
        <f t="shared" si="57"/>
        <v>39</v>
      </c>
      <c r="AL99" s="19">
        <f t="shared" si="57"/>
        <v>8</v>
      </c>
      <c r="AM99" s="19">
        <f t="shared" si="57"/>
        <v>50</v>
      </c>
      <c r="AN99" s="19">
        <f t="shared" si="57"/>
        <v>56</v>
      </c>
      <c r="AO99" s="19">
        <f t="shared" si="57"/>
        <v>22</v>
      </c>
      <c r="AP99" s="20">
        <f t="shared" si="47"/>
        <v>1119</v>
      </c>
    </row>
    <row r="100" spans="1:42" ht="13.5" customHeight="1" x14ac:dyDescent="0.2">
      <c r="A100" s="21">
        <f t="shared" si="36"/>
        <v>0.60416666666666663</v>
      </c>
      <c r="B100" s="19">
        <f t="shared" ref="B100:H109" si="58">SUM(B39:B42)</f>
        <v>0</v>
      </c>
      <c r="C100" s="19">
        <f t="shared" si="58"/>
        <v>0</v>
      </c>
      <c r="D100" s="19">
        <f t="shared" si="58"/>
        <v>0</v>
      </c>
      <c r="E100" s="19">
        <f t="shared" si="58"/>
        <v>0</v>
      </c>
      <c r="F100" s="19">
        <f t="shared" si="58"/>
        <v>0</v>
      </c>
      <c r="G100" s="19">
        <f t="shared" si="58"/>
        <v>0</v>
      </c>
      <c r="H100" s="19">
        <f t="shared" si="58"/>
        <v>0</v>
      </c>
      <c r="I100" s="32">
        <f t="shared" si="38"/>
        <v>0</v>
      </c>
      <c r="J100" s="19">
        <f t="shared" ref="J100:P109" si="59">SUM(J39:J42)</f>
        <v>0</v>
      </c>
      <c r="K100" s="19">
        <f t="shared" si="59"/>
        <v>0</v>
      </c>
      <c r="L100" s="19">
        <f t="shared" si="59"/>
        <v>0</v>
      </c>
      <c r="M100" s="19">
        <f t="shared" si="59"/>
        <v>0</v>
      </c>
      <c r="N100" s="19">
        <f t="shared" si="59"/>
        <v>0</v>
      </c>
      <c r="O100" s="19">
        <f t="shared" si="59"/>
        <v>0</v>
      </c>
      <c r="P100" s="19">
        <f t="shared" si="59"/>
        <v>1</v>
      </c>
      <c r="Q100" s="20">
        <f t="shared" si="43"/>
        <v>1</v>
      </c>
      <c r="R100" s="19">
        <f t="shared" ref="R100:X109" si="60">SUM(R39:R42)</f>
        <v>484</v>
      </c>
      <c r="S100" s="19">
        <f t="shared" si="60"/>
        <v>141</v>
      </c>
      <c r="T100" s="19">
        <f t="shared" si="60"/>
        <v>19</v>
      </c>
      <c r="U100" s="19">
        <f t="shared" si="60"/>
        <v>2</v>
      </c>
      <c r="V100" s="19">
        <f t="shared" si="60"/>
        <v>29</v>
      </c>
      <c r="W100" s="19">
        <f t="shared" si="60"/>
        <v>32</v>
      </c>
      <c r="X100" s="19">
        <f t="shared" si="60"/>
        <v>35</v>
      </c>
      <c r="Y100" s="20">
        <f t="shared" si="44"/>
        <v>742</v>
      </c>
      <c r="Z100" s="21">
        <f t="shared" si="45"/>
        <v>0.60416666666666663</v>
      </c>
      <c r="AA100" s="19">
        <f t="shared" ref="AA100:AG109" si="61">SUM(AA39:AA42)</f>
        <v>605</v>
      </c>
      <c r="AB100" s="19">
        <f t="shared" si="61"/>
        <v>166</v>
      </c>
      <c r="AC100" s="19">
        <f t="shared" si="61"/>
        <v>21</v>
      </c>
      <c r="AD100" s="19">
        <f t="shared" si="61"/>
        <v>2</v>
      </c>
      <c r="AE100" s="19">
        <f t="shared" si="61"/>
        <v>29</v>
      </c>
      <c r="AF100" s="19">
        <f t="shared" si="61"/>
        <v>39</v>
      </c>
      <c r="AG100" s="19">
        <f t="shared" si="61"/>
        <v>38</v>
      </c>
      <c r="AH100" s="20">
        <f t="shared" si="46"/>
        <v>900</v>
      </c>
      <c r="AI100" s="19">
        <f t="shared" ref="AI100:AO109" si="62">SUM(AI39:AI42)</f>
        <v>749</v>
      </c>
      <c r="AJ100" s="19">
        <f t="shared" si="62"/>
        <v>219</v>
      </c>
      <c r="AK100" s="19">
        <f t="shared" si="62"/>
        <v>35</v>
      </c>
      <c r="AL100" s="19">
        <f t="shared" si="62"/>
        <v>9</v>
      </c>
      <c r="AM100" s="19">
        <f t="shared" si="62"/>
        <v>49</v>
      </c>
      <c r="AN100" s="19">
        <f t="shared" si="62"/>
        <v>51</v>
      </c>
      <c r="AO100" s="19">
        <f t="shared" si="62"/>
        <v>24</v>
      </c>
      <c r="AP100" s="20">
        <f t="shared" si="47"/>
        <v>1136</v>
      </c>
    </row>
    <row r="101" spans="1:42" ht="13.5" customHeight="1" x14ac:dyDescent="0.2">
      <c r="A101" s="21">
        <f t="shared" si="36"/>
        <v>0.61458333333333326</v>
      </c>
      <c r="B101" s="19">
        <f t="shared" si="58"/>
        <v>0</v>
      </c>
      <c r="C101" s="19">
        <f t="shared" si="58"/>
        <v>0</v>
      </c>
      <c r="D101" s="19">
        <f t="shared" si="58"/>
        <v>0</v>
      </c>
      <c r="E101" s="19">
        <f t="shared" si="58"/>
        <v>0</v>
      </c>
      <c r="F101" s="19">
        <f t="shared" si="58"/>
        <v>0</v>
      </c>
      <c r="G101" s="19">
        <f t="shared" si="58"/>
        <v>0</v>
      </c>
      <c r="H101" s="19">
        <f t="shared" si="58"/>
        <v>0</v>
      </c>
      <c r="I101" s="32">
        <f t="shared" si="38"/>
        <v>0</v>
      </c>
      <c r="J101" s="19">
        <f t="shared" si="59"/>
        <v>0</v>
      </c>
      <c r="K101" s="19">
        <f t="shared" si="59"/>
        <v>0</v>
      </c>
      <c r="L101" s="19">
        <f t="shared" si="59"/>
        <v>0</v>
      </c>
      <c r="M101" s="19">
        <f t="shared" si="59"/>
        <v>0</v>
      </c>
      <c r="N101" s="19">
        <f t="shared" si="59"/>
        <v>0</v>
      </c>
      <c r="O101" s="19">
        <f t="shared" si="59"/>
        <v>0</v>
      </c>
      <c r="P101" s="19">
        <f t="shared" si="59"/>
        <v>1</v>
      </c>
      <c r="Q101" s="20">
        <f t="shared" si="43"/>
        <v>1</v>
      </c>
      <c r="R101" s="19">
        <f t="shared" si="60"/>
        <v>504</v>
      </c>
      <c r="S101" s="19">
        <f t="shared" si="60"/>
        <v>164</v>
      </c>
      <c r="T101" s="19">
        <f t="shared" si="60"/>
        <v>21</v>
      </c>
      <c r="U101" s="19">
        <f t="shared" si="60"/>
        <v>2</v>
      </c>
      <c r="V101" s="19">
        <f t="shared" si="60"/>
        <v>33</v>
      </c>
      <c r="W101" s="19">
        <f t="shared" si="60"/>
        <v>37</v>
      </c>
      <c r="X101" s="19">
        <f t="shared" si="60"/>
        <v>30</v>
      </c>
      <c r="Y101" s="20">
        <f t="shared" si="44"/>
        <v>791</v>
      </c>
      <c r="Z101" s="21">
        <f t="shared" si="45"/>
        <v>0.61458333333333326</v>
      </c>
      <c r="AA101" s="19">
        <f t="shared" si="61"/>
        <v>635</v>
      </c>
      <c r="AB101" s="19">
        <f t="shared" si="61"/>
        <v>190</v>
      </c>
      <c r="AC101" s="19">
        <f t="shared" si="61"/>
        <v>23</v>
      </c>
      <c r="AD101" s="19">
        <f t="shared" si="61"/>
        <v>3</v>
      </c>
      <c r="AE101" s="19">
        <f t="shared" si="61"/>
        <v>33</v>
      </c>
      <c r="AF101" s="19">
        <f t="shared" si="61"/>
        <v>46</v>
      </c>
      <c r="AG101" s="19">
        <f t="shared" si="61"/>
        <v>34</v>
      </c>
      <c r="AH101" s="20">
        <f t="shared" si="46"/>
        <v>964</v>
      </c>
      <c r="AI101" s="19">
        <f t="shared" si="62"/>
        <v>777</v>
      </c>
      <c r="AJ101" s="19">
        <f t="shared" si="62"/>
        <v>239</v>
      </c>
      <c r="AK101" s="19">
        <f t="shared" si="62"/>
        <v>38</v>
      </c>
      <c r="AL101" s="19">
        <f t="shared" si="62"/>
        <v>7</v>
      </c>
      <c r="AM101" s="19">
        <f t="shared" si="62"/>
        <v>49</v>
      </c>
      <c r="AN101" s="19">
        <f t="shared" si="62"/>
        <v>64</v>
      </c>
      <c r="AO101" s="19">
        <f t="shared" si="62"/>
        <v>29</v>
      </c>
      <c r="AP101" s="20">
        <f t="shared" si="47"/>
        <v>1203</v>
      </c>
    </row>
    <row r="102" spans="1:42" ht="13.5" customHeight="1" x14ac:dyDescent="0.2">
      <c r="A102" s="22">
        <f t="shared" ref="A102:A126" si="63">A41</f>
        <v>0.62499999999999989</v>
      </c>
      <c r="B102" s="19">
        <f t="shared" si="58"/>
        <v>0</v>
      </c>
      <c r="C102" s="19">
        <f t="shared" si="58"/>
        <v>0</v>
      </c>
      <c r="D102" s="19">
        <f t="shared" si="58"/>
        <v>0</v>
      </c>
      <c r="E102" s="19">
        <f t="shared" si="58"/>
        <v>0</v>
      </c>
      <c r="F102" s="19">
        <f t="shared" si="58"/>
        <v>0</v>
      </c>
      <c r="G102" s="19">
        <f t="shared" si="58"/>
        <v>0</v>
      </c>
      <c r="H102" s="19">
        <f t="shared" si="58"/>
        <v>0</v>
      </c>
      <c r="I102" s="32">
        <f t="shared" si="38"/>
        <v>0</v>
      </c>
      <c r="J102" s="19">
        <f t="shared" si="59"/>
        <v>0</v>
      </c>
      <c r="K102" s="19">
        <f t="shared" si="59"/>
        <v>0</v>
      </c>
      <c r="L102" s="19">
        <f t="shared" si="59"/>
        <v>0</v>
      </c>
      <c r="M102" s="19">
        <f t="shared" si="59"/>
        <v>0</v>
      </c>
      <c r="N102" s="19">
        <f t="shared" si="59"/>
        <v>0</v>
      </c>
      <c r="O102" s="19">
        <f t="shared" si="59"/>
        <v>0</v>
      </c>
      <c r="P102" s="19">
        <f t="shared" si="59"/>
        <v>1</v>
      </c>
      <c r="Q102" s="20">
        <f t="shared" si="43"/>
        <v>1</v>
      </c>
      <c r="R102" s="19">
        <f t="shared" si="60"/>
        <v>531</v>
      </c>
      <c r="S102" s="19">
        <f t="shared" si="60"/>
        <v>163</v>
      </c>
      <c r="T102" s="19">
        <f t="shared" si="60"/>
        <v>19</v>
      </c>
      <c r="U102" s="19">
        <f t="shared" si="60"/>
        <v>1</v>
      </c>
      <c r="V102" s="19">
        <f t="shared" si="60"/>
        <v>35</v>
      </c>
      <c r="W102" s="19">
        <f t="shared" si="60"/>
        <v>41</v>
      </c>
      <c r="X102" s="19">
        <f t="shared" si="60"/>
        <v>29</v>
      </c>
      <c r="Y102" s="20">
        <f t="shared" si="44"/>
        <v>819</v>
      </c>
      <c r="Z102" s="22">
        <f t="shared" si="45"/>
        <v>0.62499999999999989</v>
      </c>
      <c r="AA102" s="19">
        <f t="shared" si="61"/>
        <v>674</v>
      </c>
      <c r="AB102" s="19">
        <f t="shared" si="61"/>
        <v>187</v>
      </c>
      <c r="AC102" s="19">
        <f t="shared" si="61"/>
        <v>21</v>
      </c>
      <c r="AD102" s="19">
        <f t="shared" si="61"/>
        <v>4</v>
      </c>
      <c r="AE102" s="19">
        <f t="shared" si="61"/>
        <v>35</v>
      </c>
      <c r="AF102" s="19">
        <f t="shared" si="61"/>
        <v>51</v>
      </c>
      <c r="AG102" s="19">
        <f t="shared" si="61"/>
        <v>33</v>
      </c>
      <c r="AH102" s="20">
        <f t="shared" si="46"/>
        <v>1005</v>
      </c>
      <c r="AI102" s="19">
        <f t="shared" si="62"/>
        <v>754</v>
      </c>
      <c r="AJ102" s="19">
        <f t="shared" si="62"/>
        <v>244</v>
      </c>
      <c r="AK102" s="19">
        <f t="shared" si="62"/>
        <v>42</v>
      </c>
      <c r="AL102" s="19">
        <f t="shared" si="62"/>
        <v>5</v>
      </c>
      <c r="AM102" s="19">
        <f t="shared" si="62"/>
        <v>42</v>
      </c>
      <c r="AN102" s="19">
        <f t="shared" si="62"/>
        <v>60</v>
      </c>
      <c r="AO102" s="19">
        <f t="shared" si="62"/>
        <v>32</v>
      </c>
      <c r="AP102" s="20">
        <f t="shared" si="47"/>
        <v>1179</v>
      </c>
    </row>
    <row r="103" spans="1:42" ht="13.5" customHeight="1" x14ac:dyDescent="0.2">
      <c r="A103" s="21">
        <f t="shared" si="63"/>
        <v>0.63541666666666652</v>
      </c>
      <c r="B103" s="19">
        <f t="shared" si="58"/>
        <v>0</v>
      </c>
      <c r="C103" s="19">
        <f t="shared" si="58"/>
        <v>0</v>
      </c>
      <c r="D103" s="19">
        <f t="shared" si="58"/>
        <v>0</v>
      </c>
      <c r="E103" s="19">
        <f t="shared" si="58"/>
        <v>0</v>
      </c>
      <c r="F103" s="19">
        <f t="shared" si="58"/>
        <v>0</v>
      </c>
      <c r="G103" s="19">
        <f t="shared" si="58"/>
        <v>0</v>
      </c>
      <c r="H103" s="19">
        <f t="shared" si="58"/>
        <v>0</v>
      </c>
      <c r="I103" s="32">
        <f t="shared" si="38"/>
        <v>0</v>
      </c>
      <c r="J103" s="19">
        <f t="shared" si="59"/>
        <v>0</v>
      </c>
      <c r="K103" s="19">
        <f t="shared" si="59"/>
        <v>0</v>
      </c>
      <c r="L103" s="19">
        <f t="shared" si="59"/>
        <v>0</v>
      </c>
      <c r="M103" s="19">
        <f t="shared" si="59"/>
        <v>0</v>
      </c>
      <c r="N103" s="19">
        <f t="shared" si="59"/>
        <v>0</v>
      </c>
      <c r="O103" s="19">
        <f t="shared" si="59"/>
        <v>0</v>
      </c>
      <c r="P103" s="19">
        <f t="shared" si="59"/>
        <v>1</v>
      </c>
      <c r="Q103" s="20">
        <f t="shared" si="43"/>
        <v>1</v>
      </c>
      <c r="R103" s="19">
        <f t="shared" si="60"/>
        <v>554</v>
      </c>
      <c r="S103" s="19">
        <f t="shared" si="60"/>
        <v>164</v>
      </c>
      <c r="T103" s="19">
        <f t="shared" si="60"/>
        <v>17</v>
      </c>
      <c r="U103" s="19">
        <f t="shared" si="60"/>
        <v>1</v>
      </c>
      <c r="V103" s="19">
        <f t="shared" si="60"/>
        <v>35</v>
      </c>
      <c r="W103" s="19">
        <f t="shared" si="60"/>
        <v>39</v>
      </c>
      <c r="X103" s="19">
        <f t="shared" si="60"/>
        <v>31</v>
      </c>
      <c r="Y103" s="20">
        <f t="shared" si="44"/>
        <v>841</v>
      </c>
      <c r="Z103" s="21">
        <f t="shared" si="45"/>
        <v>0.63541666666666652</v>
      </c>
      <c r="AA103" s="19">
        <f t="shared" si="61"/>
        <v>703</v>
      </c>
      <c r="AB103" s="19">
        <f t="shared" si="61"/>
        <v>191</v>
      </c>
      <c r="AC103" s="19">
        <f t="shared" si="61"/>
        <v>21</v>
      </c>
      <c r="AD103" s="19">
        <f t="shared" si="61"/>
        <v>4</v>
      </c>
      <c r="AE103" s="19">
        <f t="shared" si="61"/>
        <v>35</v>
      </c>
      <c r="AF103" s="19">
        <f t="shared" si="61"/>
        <v>45</v>
      </c>
      <c r="AG103" s="19">
        <f t="shared" si="61"/>
        <v>34</v>
      </c>
      <c r="AH103" s="20">
        <f t="shared" si="46"/>
        <v>1033</v>
      </c>
      <c r="AI103" s="19">
        <f t="shared" si="62"/>
        <v>772</v>
      </c>
      <c r="AJ103" s="19">
        <f t="shared" si="62"/>
        <v>242</v>
      </c>
      <c r="AK103" s="19">
        <f t="shared" si="62"/>
        <v>41</v>
      </c>
      <c r="AL103" s="19">
        <f t="shared" si="62"/>
        <v>5</v>
      </c>
      <c r="AM103" s="19">
        <f t="shared" si="62"/>
        <v>39</v>
      </c>
      <c r="AN103" s="19">
        <f t="shared" si="62"/>
        <v>62</v>
      </c>
      <c r="AO103" s="19">
        <f t="shared" si="62"/>
        <v>38</v>
      </c>
      <c r="AP103" s="20">
        <f t="shared" si="47"/>
        <v>1199</v>
      </c>
    </row>
    <row r="104" spans="1:42" ht="13.5" customHeight="1" x14ac:dyDescent="0.2">
      <c r="A104" s="21">
        <f t="shared" si="63"/>
        <v>0.64583333333333315</v>
      </c>
      <c r="B104" s="19">
        <f t="shared" si="58"/>
        <v>0</v>
      </c>
      <c r="C104" s="19">
        <f t="shared" si="58"/>
        <v>0</v>
      </c>
      <c r="D104" s="19">
        <f t="shared" si="58"/>
        <v>0</v>
      </c>
      <c r="E104" s="19">
        <f t="shared" si="58"/>
        <v>0</v>
      </c>
      <c r="F104" s="19">
        <f t="shared" si="58"/>
        <v>0</v>
      </c>
      <c r="G104" s="19">
        <f t="shared" si="58"/>
        <v>0</v>
      </c>
      <c r="H104" s="19">
        <f t="shared" si="58"/>
        <v>0</v>
      </c>
      <c r="I104" s="32">
        <f t="shared" si="38"/>
        <v>0</v>
      </c>
      <c r="J104" s="19">
        <f t="shared" si="59"/>
        <v>0</v>
      </c>
      <c r="K104" s="19">
        <f t="shared" si="59"/>
        <v>0</v>
      </c>
      <c r="L104" s="19">
        <f t="shared" si="59"/>
        <v>0</v>
      </c>
      <c r="M104" s="19">
        <f t="shared" si="59"/>
        <v>0</v>
      </c>
      <c r="N104" s="19">
        <f t="shared" si="59"/>
        <v>0</v>
      </c>
      <c r="O104" s="19">
        <f t="shared" si="59"/>
        <v>0</v>
      </c>
      <c r="P104" s="19">
        <f t="shared" si="59"/>
        <v>0</v>
      </c>
      <c r="Q104" s="20">
        <f t="shared" si="43"/>
        <v>0</v>
      </c>
      <c r="R104" s="19">
        <f t="shared" si="60"/>
        <v>576</v>
      </c>
      <c r="S104" s="19">
        <f t="shared" si="60"/>
        <v>150</v>
      </c>
      <c r="T104" s="19">
        <f t="shared" si="60"/>
        <v>14</v>
      </c>
      <c r="U104" s="19">
        <f t="shared" si="60"/>
        <v>1</v>
      </c>
      <c r="V104" s="19">
        <f t="shared" si="60"/>
        <v>39</v>
      </c>
      <c r="W104" s="19">
        <f t="shared" si="60"/>
        <v>45</v>
      </c>
      <c r="X104" s="19">
        <f t="shared" si="60"/>
        <v>26</v>
      </c>
      <c r="Y104" s="20">
        <f t="shared" si="44"/>
        <v>851</v>
      </c>
      <c r="Z104" s="21">
        <f t="shared" si="45"/>
        <v>0.64583333333333315</v>
      </c>
      <c r="AA104" s="19">
        <f t="shared" si="61"/>
        <v>736</v>
      </c>
      <c r="AB104" s="19">
        <f t="shared" si="61"/>
        <v>179</v>
      </c>
      <c r="AC104" s="19">
        <f t="shared" si="61"/>
        <v>17</v>
      </c>
      <c r="AD104" s="19">
        <f t="shared" si="61"/>
        <v>4</v>
      </c>
      <c r="AE104" s="19">
        <f t="shared" si="61"/>
        <v>39</v>
      </c>
      <c r="AF104" s="19">
        <f t="shared" si="61"/>
        <v>57</v>
      </c>
      <c r="AG104" s="19">
        <f t="shared" si="61"/>
        <v>27</v>
      </c>
      <c r="AH104" s="20">
        <f t="shared" si="46"/>
        <v>1059</v>
      </c>
      <c r="AI104" s="19">
        <f t="shared" si="62"/>
        <v>842</v>
      </c>
      <c r="AJ104" s="19">
        <f t="shared" si="62"/>
        <v>235</v>
      </c>
      <c r="AK104" s="19">
        <f t="shared" si="62"/>
        <v>36</v>
      </c>
      <c r="AL104" s="19">
        <f t="shared" si="62"/>
        <v>3</v>
      </c>
      <c r="AM104" s="19">
        <f t="shared" si="62"/>
        <v>46</v>
      </c>
      <c r="AN104" s="19">
        <f t="shared" si="62"/>
        <v>63</v>
      </c>
      <c r="AO104" s="19">
        <f t="shared" si="62"/>
        <v>41</v>
      </c>
      <c r="AP104" s="20">
        <f t="shared" si="47"/>
        <v>1266</v>
      </c>
    </row>
    <row r="105" spans="1:42" ht="13.5" customHeight="1" x14ac:dyDescent="0.2">
      <c r="A105" s="22">
        <f t="shared" si="63"/>
        <v>0.65624999999999978</v>
      </c>
      <c r="B105" s="19">
        <f t="shared" si="58"/>
        <v>0</v>
      </c>
      <c r="C105" s="19">
        <f t="shared" si="58"/>
        <v>0</v>
      </c>
      <c r="D105" s="19">
        <f t="shared" si="58"/>
        <v>0</v>
      </c>
      <c r="E105" s="19">
        <f t="shared" si="58"/>
        <v>0</v>
      </c>
      <c r="F105" s="19">
        <f t="shared" si="58"/>
        <v>0</v>
      </c>
      <c r="G105" s="19">
        <f t="shared" si="58"/>
        <v>0</v>
      </c>
      <c r="H105" s="19">
        <f t="shared" si="58"/>
        <v>0</v>
      </c>
      <c r="I105" s="32">
        <f t="shared" si="38"/>
        <v>0</v>
      </c>
      <c r="J105" s="19">
        <f t="shared" si="59"/>
        <v>0</v>
      </c>
      <c r="K105" s="19">
        <f t="shared" si="59"/>
        <v>0</v>
      </c>
      <c r="L105" s="19">
        <f t="shared" si="59"/>
        <v>0</v>
      </c>
      <c r="M105" s="19">
        <f t="shared" si="59"/>
        <v>0</v>
      </c>
      <c r="N105" s="19">
        <f t="shared" si="59"/>
        <v>0</v>
      </c>
      <c r="O105" s="19">
        <f t="shared" si="59"/>
        <v>0</v>
      </c>
      <c r="P105" s="19">
        <f t="shared" si="59"/>
        <v>0</v>
      </c>
      <c r="Q105" s="20">
        <f t="shared" si="43"/>
        <v>0</v>
      </c>
      <c r="R105" s="19">
        <f t="shared" si="60"/>
        <v>594</v>
      </c>
      <c r="S105" s="19">
        <f t="shared" si="60"/>
        <v>140</v>
      </c>
      <c r="T105" s="19">
        <f t="shared" si="60"/>
        <v>10</v>
      </c>
      <c r="U105" s="19">
        <f t="shared" si="60"/>
        <v>2</v>
      </c>
      <c r="V105" s="19">
        <f t="shared" si="60"/>
        <v>37</v>
      </c>
      <c r="W105" s="19">
        <f t="shared" si="60"/>
        <v>52</v>
      </c>
      <c r="X105" s="19">
        <f t="shared" si="60"/>
        <v>23</v>
      </c>
      <c r="Y105" s="20">
        <f t="shared" si="44"/>
        <v>858</v>
      </c>
      <c r="Z105" s="22">
        <f t="shared" si="45"/>
        <v>0.65624999999999978</v>
      </c>
      <c r="AA105" s="19">
        <f t="shared" si="61"/>
        <v>746</v>
      </c>
      <c r="AB105" s="19">
        <f t="shared" si="61"/>
        <v>167</v>
      </c>
      <c r="AC105" s="19">
        <f t="shared" si="61"/>
        <v>14</v>
      </c>
      <c r="AD105" s="19">
        <f t="shared" si="61"/>
        <v>4</v>
      </c>
      <c r="AE105" s="19">
        <f t="shared" si="61"/>
        <v>37</v>
      </c>
      <c r="AF105" s="19">
        <f t="shared" si="61"/>
        <v>62</v>
      </c>
      <c r="AG105" s="19">
        <f t="shared" si="61"/>
        <v>23</v>
      </c>
      <c r="AH105" s="20">
        <f t="shared" si="46"/>
        <v>1053</v>
      </c>
      <c r="AI105" s="19">
        <f t="shared" si="62"/>
        <v>848</v>
      </c>
      <c r="AJ105" s="19">
        <f t="shared" si="62"/>
        <v>234</v>
      </c>
      <c r="AK105" s="19">
        <f t="shared" si="62"/>
        <v>32</v>
      </c>
      <c r="AL105" s="19">
        <f t="shared" si="62"/>
        <v>7</v>
      </c>
      <c r="AM105" s="19">
        <f t="shared" si="62"/>
        <v>43</v>
      </c>
      <c r="AN105" s="19">
        <f t="shared" si="62"/>
        <v>55</v>
      </c>
      <c r="AO105" s="19">
        <f t="shared" si="62"/>
        <v>38</v>
      </c>
      <c r="AP105" s="20">
        <f t="shared" si="47"/>
        <v>1257</v>
      </c>
    </row>
    <row r="106" spans="1:42" ht="13.5" customHeight="1" x14ac:dyDescent="0.2">
      <c r="A106" s="21">
        <f t="shared" si="63"/>
        <v>0.66666666666666641</v>
      </c>
      <c r="B106" s="19">
        <f t="shared" si="58"/>
        <v>0</v>
      </c>
      <c r="C106" s="19">
        <f t="shared" si="58"/>
        <v>0</v>
      </c>
      <c r="D106" s="19">
        <f t="shared" si="58"/>
        <v>0</v>
      </c>
      <c r="E106" s="19">
        <f t="shared" si="58"/>
        <v>0</v>
      </c>
      <c r="F106" s="19">
        <f t="shared" si="58"/>
        <v>0</v>
      </c>
      <c r="G106" s="19">
        <f t="shared" si="58"/>
        <v>0</v>
      </c>
      <c r="H106" s="19">
        <f t="shared" si="58"/>
        <v>0</v>
      </c>
      <c r="I106" s="32">
        <f t="shared" si="38"/>
        <v>0</v>
      </c>
      <c r="J106" s="19">
        <f t="shared" si="59"/>
        <v>0</v>
      </c>
      <c r="K106" s="19">
        <f t="shared" si="59"/>
        <v>0</v>
      </c>
      <c r="L106" s="19">
        <f t="shared" si="59"/>
        <v>0</v>
      </c>
      <c r="M106" s="19">
        <f t="shared" si="59"/>
        <v>0</v>
      </c>
      <c r="N106" s="19">
        <f t="shared" si="59"/>
        <v>0</v>
      </c>
      <c r="O106" s="19">
        <f t="shared" si="59"/>
        <v>0</v>
      </c>
      <c r="P106" s="19">
        <f t="shared" si="59"/>
        <v>0</v>
      </c>
      <c r="Q106" s="20">
        <f t="shared" si="43"/>
        <v>0</v>
      </c>
      <c r="R106" s="19">
        <f t="shared" si="60"/>
        <v>589</v>
      </c>
      <c r="S106" s="19">
        <f t="shared" si="60"/>
        <v>135</v>
      </c>
      <c r="T106" s="19">
        <f t="shared" si="60"/>
        <v>9</v>
      </c>
      <c r="U106" s="19">
        <f t="shared" si="60"/>
        <v>2</v>
      </c>
      <c r="V106" s="19">
        <f t="shared" si="60"/>
        <v>32</v>
      </c>
      <c r="W106" s="19">
        <f t="shared" si="60"/>
        <v>60</v>
      </c>
      <c r="X106" s="19">
        <f t="shared" si="60"/>
        <v>30</v>
      </c>
      <c r="Y106" s="20">
        <f t="shared" si="44"/>
        <v>857</v>
      </c>
      <c r="Z106" s="21">
        <f t="shared" si="45"/>
        <v>0.66666666666666641</v>
      </c>
      <c r="AA106" s="19">
        <f t="shared" si="61"/>
        <v>743</v>
      </c>
      <c r="AB106" s="19">
        <f t="shared" si="61"/>
        <v>159</v>
      </c>
      <c r="AC106" s="19">
        <f t="shared" si="61"/>
        <v>14</v>
      </c>
      <c r="AD106" s="19">
        <f t="shared" si="61"/>
        <v>3</v>
      </c>
      <c r="AE106" s="19">
        <f t="shared" si="61"/>
        <v>32</v>
      </c>
      <c r="AF106" s="19">
        <f t="shared" si="61"/>
        <v>71</v>
      </c>
      <c r="AG106" s="19">
        <f t="shared" si="61"/>
        <v>30</v>
      </c>
      <c r="AH106" s="20">
        <f t="shared" si="46"/>
        <v>1052</v>
      </c>
      <c r="AI106" s="19">
        <f t="shared" si="62"/>
        <v>877</v>
      </c>
      <c r="AJ106" s="19">
        <f t="shared" si="62"/>
        <v>240</v>
      </c>
      <c r="AK106" s="19">
        <f t="shared" si="62"/>
        <v>24</v>
      </c>
      <c r="AL106" s="19">
        <f t="shared" si="62"/>
        <v>8</v>
      </c>
      <c r="AM106" s="19">
        <f t="shared" si="62"/>
        <v>49</v>
      </c>
      <c r="AN106" s="19">
        <f t="shared" si="62"/>
        <v>66</v>
      </c>
      <c r="AO106" s="19">
        <f t="shared" si="62"/>
        <v>47</v>
      </c>
      <c r="AP106" s="20">
        <f t="shared" si="47"/>
        <v>1311</v>
      </c>
    </row>
    <row r="107" spans="1:42" ht="13.5" customHeight="1" x14ac:dyDescent="0.2">
      <c r="A107" s="21">
        <f t="shared" si="63"/>
        <v>0.67708333333333304</v>
      </c>
      <c r="B107" s="19">
        <f t="shared" si="58"/>
        <v>0</v>
      </c>
      <c r="C107" s="19">
        <f t="shared" si="58"/>
        <v>0</v>
      </c>
      <c r="D107" s="19">
        <f t="shared" si="58"/>
        <v>0</v>
      </c>
      <c r="E107" s="19">
        <f t="shared" si="58"/>
        <v>0</v>
      </c>
      <c r="F107" s="19">
        <f t="shared" si="58"/>
        <v>0</v>
      </c>
      <c r="G107" s="19">
        <f t="shared" si="58"/>
        <v>0</v>
      </c>
      <c r="H107" s="19">
        <f t="shared" si="58"/>
        <v>0</v>
      </c>
      <c r="I107" s="32">
        <f t="shared" si="38"/>
        <v>0</v>
      </c>
      <c r="J107" s="19">
        <f t="shared" si="59"/>
        <v>0</v>
      </c>
      <c r="K107" s="19">
        <f t="shared" si="59"/>
        <v>0</v>
      </c>
      <c r="L107" s="19">
        <f t="shared" si="59"/>
        <v>0</v>
      </c>
      <c r="M107" s="19">
        <f t="shared" si="59"/>
        <v>0</v>
      </c>
      <c r="N107" s="19">
        <f t="shared" si="59"/>
        <v>0</v>
      </c>
      <c r="O107" s="19">
        <f t="shared" si="59"/>
        <v>0</v>
      </c>
      <c r="P107" s="19">
        <f t="shared" si="59"/>
        <v>0</v>
      </c>
      <c r="Q107" s="20">
        <f t="shared" si="43"/>
        <v>0</v>
      </c>
      <c r="R107" s="19">
        <f t="shared" si="60"/>
        <v>599</v>
      </c>
      <c r="S107" s="19">
        <f t="shared" si="60"/>
        <v>134</v>
      </c>
      <c r="T107" s="19">
        <f t="shared" si="60"/>
        <v>9</v>
      </c>
      <c r="U107" s="19">
        <f t="shared" si="60"/>
        <v>2</v>
      </c>
      <c r="V107" s="19">
        <f t="shared" si="60"/>
        <v>35</v>
      </c>
      <c r="W107" s="19">
        <f t="shared" si="60"/>
        <v>59</v>
      </c>
      <c r="X107" s="19">
        <f t="shared" si="60"/>
        <v>28</v>
      </c>
      <c r="Y107" s="20">
        <f t="shared" si="44"/>
        <v>866</v>
      </c>
      <c r="Z107" s="21">
        <f t="shared" si="45"/>
        <v>0.67708333333333304</v>
      </c>
      <c r="AA107" s="19">
        <f t="shared" si="61"/>
        <v>756</v>
      </c>
      <c r="AB107" s="19">
        <f t="shared" si="61"/>
        <v>152</v>
      </c>
      <c r="AC107" s="19">
        <f t="shared" si="61"/>
        <v>13</v>
      </c>
      <c r="AD107" s="19">
        <f t="shared" si="61"/>
        <v>3</v>
      </c>
      <c r="AE107" s="19">
        <f t="shared" si="61"/>
        <v>35</v>
      </c>
      <c r="AF107" s="19">
        <f t="shared" si="61"/>
        <v>71</v>
      </c>
      <c r="AG107" s="19">
        <f t="shared" si="61"/>
        <v>30</v>
      </c>
      <c r="AH107" s="20">
        <f t="shared" si="46"/>
        <v>1060</v>
      </c>
      <c r="AI107" s="19">
        <f t="shared" si="62"/>
        <v>937</v>
      </c>
      <c r="AJ107" s="19">
        <f t="shared" si="62"/>
        <v>241</v>
      </c>
      <c r="AK107" s="19">
        <f t="shared" si="62"/>
        <v>17</v>
      </c>
      <c r="AL107" s="19">
        <f t="shared" si="62"/>
        <v>7</v>
      </c>
      <c r="AM107" s="19">
        <f t="shared" si="62"/>
        <v>49</v>
      </c>
      <c r="AN107" s="19">
        <f t="shared" si="62"/>
        <v>78</v>
      </c>
      <c r="AO107" s="19">
        <f t="shared" si="62"/>
        <v>53</v>
      </c>
      <c r="AP107" s="20">
        <f t="shared" si="47"/>
        <v>1382</v>
      </c>
    </row>
    <row r="108" spans="1:42" ht="13.5" customHeight="1" x14ac:dyDescent="0.2">
      <c r="A108" s="22">
        <f t="shared" si="63"/>
        <v>0.68749999999999967</v>
      </c>
      <c r="B108" s="19">
        <f t="shared" si="58"/>
        <v>0</v>
      </c>
      <c r="C108" s="19">
        <f t="shared" si="58"/>
        <v>0</v>
      </c>
      <c r="D108" s="19">
        <f t="shared" si="58"/>
        <v>0</v>
      </c>
      <c r="E108" s="19">
        <f t="shared" si="58"/>
        <v>0</v>
      </c>
      <c r="F108" s="19">
        <f t="shared" si="58"/>
        <v>0</v>
      </c>
      <c r="G108" s="19">
        <f t="shared" si="58"/>
        <v>0</v>
      </c>
      <c r="H108" s="19">
        <f t="shared" si="58"/>
        <v>0</v>
      </c>
      <c r="I108" s="32">
        <f t="shared" si="38"/>
        <v>0</v>
      </c>
      <c r="J108" s="19">
        <f t="shared" si="59"/>
        <v>0</v>
      </c>
      <c r="K108" s="19">
        <f t="shared" si="59"/>
        <v>0</v>
      </c>
      <c r="L108" s="19">
        <f t="shared" si="59"/>
        <v>0</v>
      </c>
      <c r="M108" s="19">
        <f t="shared" si="59"/>
        <v>0</v>
      </c>
      <c r="N108" s="19">
        <f t="shared" si="59"/>
        <v>0</v>
      </c>
      <c r="O108" s="19">
        <f t="shared" si="59"/>
        <v>0</v>
      </c>
      <c r="P108" s="19">
        <f t="shared" si="59"/>
        <v>0</v>
      </c>
      <c r="Q108" s="20">
        <f t="shared" si="43"/>
        <v>0</v>
      </c>
      <c r="R108" s="19">
        <f t="shared" si="60"/>
        <v>619</v>
      </c>
      <c r="S108" s="19">
        <f t="shared" si="60"/>
        <v>129</v>
      </c>
      <c r="T108" s="19">
        <f t="shared" si="60"/>
        <v>10</v>
      </c>
      <c r="U108" s="19">
        <f t="shared" si="60"/>
        <v>2</v>
      </c>
      <c r="V108" s="19">
        <f t="shared" si="60"/>
        <v>33</v>
      </c>
      <c r="W108" s="19">
        <f t="shared" si="60"/>
        <v>64</v>
      </c>
      <c r="X108" s="19">
        <f t="shared" si="60"/>
        <v>36</v>
      </c>
      <c r="Y108" s="20">
        <f t="shared" si="44"/>
        <v>893</v>
      </c>
      <c r="Z108" s="22">
        <f t="shared" si="45"/>
        <v>0.68749999999999967</v>
      </c>
      <c r="AA108" s="19">
        <f t="shared" si="61"/>
        <v>774</v>
      </c>
      <c r="AB108" s="19">
        <f t="shared" si="61"/>
        <v>147</v>
      </c>
      <c r="AC108" s="19">
        <f t="shared" si="61"/>
        <v>14</v>
      </c>
      <c r="AD108" s="19">
        <f t="shared" si="61"/>
        <v>3</v>
      </c>
      <c r="AE108" s="19">
        <f t="shared" si="61"/>
        <v>34</v>
      </c>
      <c r="AF108" s="19">
        <f t="shared" si="61"/>
        <v>71</v>
      </c>
      <c r="AG108" s="19">
        <f t="shared" si="61"/>
        <v>39</v>
      </c>
      <c r="AH108" s="20">
        <f t="shared" si="46"/>
        <v>1082</v>
      </c>
      <c r="AI108" s="19">
        <f t="shared" si="62"/>
        <v>912</v>
      </c>
      <c r="AJ108" s="19">
        <f t="shared" si="62"/>
        <v>231</v>
      </c>
      <c r="AK108" s="19">
        <f t="shared" si="62"/>
        <v>21</v>
      </c>
      <c r="AL108" s="19">
        <f t="shared" si="62"/>
        <v>10</v>
      </c>
      <c r="AM108" s="19">
        <f t="shared" si="62"/>
        <v>50</v>
      </c>
      <c r="AN108" s="19">
        <f t="shared" si="62"/>
        <v>94</v>
      </c>
      <c r="AO108" s="19">
        <f t="shared" si="62"/>
        <v>65</v>
      </c>
      <c r="AP108" s="20">
        <f t="shared" si="47"/>
        <v>1383</v>
      </c>
    </row>
    <row r="109" spans="1:42" ht="13.5" customHeight="1" x14ac:dyDescent="0.2">
      <c r="A109" s="21">
        <f t="shared" si="63"/>
        <v>0.6979166666666663</v>
      </c>
      <c r="B109" s="19">
        <f t="shared" si="58"/>
        <v>0</v>
      </c>
      <c r="C109" s="19">
        <f t="shared" si="58"/>
        <v>0</v>
      </c>
      <c r="D109" s="19">
        <f t="shared" si="58"/>
        <v>0</v>
      </c>
      <c r="E109" s="19">
        <f t="shared" si="58"/>
        <v>0</v>
      </c>
      <c r="F109" s="19">
        <f t="shared" si="58"/>
        <v>0</v>
      </c>
      <c r="G109" s="19">
        <f t="shared" si="58"/>
        <v>0</v>
      </c>
      <c r="H109" s="19">
        <f t="shared" si="58"/>
        <v>0</v>
      </c>
      <c r="I109" s="32">
        <f t="shared" si="38"/>
        <v>0</v>
      </c>
      <c r="J109" s="19">
        <f t="shared" si="59"/>
        <v>0</v>
      </c>
      <c r="K109" s="19">
        <f t="shared" si="59"/>
        <v>0</v>
      </c>
      <c r="L109" s="19">
        <f t="shared" si="59"/>
        <v>0</v>
      </c>
      <c r="M109" s="19">
        <f t="shared" si="59"/>
        <v>0</v>
      </c>
      <c r="N109" s="19">
        <f t="shared" si="59"/>
        <v>0</v>
      </c>
      <c r="O109" s="19">
        <f t="shared" si="59"/>
        <v>0</v>
      </c>
      <c r="P109" s="19">
        <f t="shared" si="59"/>
        <v>0</v>
      </c>
      <c r="Q109" s="20">
        <f t="shared" si="43"/>
        <v>0</v>
      </c>
      <c r="R109" s="19">
        <f t="shared" si="60"/>
        <v>612</v>
      </c>
      <c r="S109" s="19">
        <f t="shared" si="60"/>
        <v>115</v>
      </c>
      <c r="T109" s="19">
        <f t="shared" si="60"/>
        <v>8</v>
      </c>
      <c r="U109" s="19">
        <f t="shared" si="60"/>
        <v>2</v>
      </c>
      <c r="V109" s="19">
        <f t="shared" si="60"/>
        <v>33</v>
      </c>
      <c r="W109" s="19">
        <f t="shared" si="60"/>
        <v>54</v>
      </c>
      <c r="X109" s="19">
        <f t="shared" si="60"/>
        <v>37</v>
      </c>
      <c r="Y109" s="20">
        <f t="shared" si="44"/>
        <v>861</v>
      </c>
      <c r="Z109" s="21">
        <f t="shared" si="45"/>
        <v>0.6979166666666663</v>
      </c>
      <c r="AA109" s="19">
        <f t="shared" si="61"/>
        <v>773</v>
      </c>
      <c r="AB109" s="19">
        <f t="shared" si="61"/>
        <v>132</v>
      </c>
      <c r="AC109" s="19">
        <f t="shared" si="61"/>
        <v>11</v>
      </c>
      <c r="AD109" s="19">
        <f t="shared" si="61"/>
        <v>3</v>
      </c>
      <c r="AE109" s="19">
        <f t="shared" si="61"/>
        <v>34</v>
      </c>
      <c r="AF109" s="19">
        <f t="shared" si="61"/>
        <v>60</v>
      </c>
      <c r="AG109" s="19">
        <f t="shared" si="61"/>
        <v>41</v>
      </c>
      <c r="AH109" s="20">
        <f t="shared" si="46"/>
        <v>1054</v>
      </c>
      <c r="AI109" s="19">
        <f t="shared" si="62"/>
        <v>930</v>
      </c>
      <c r="AJ109" s="19">
        <f t="shared" si="62"/>
        <v>219</v>
      </c>
      <c r="AK109" s="19">
        <f t="shared" si="62"/>
        <v>18</v>
      </c>
      <c r="AL109" s="19">
        <f t="shared" si="62"/>
        <v>7</v>
      </c>
      <c r="AM109" s="19">
        <f t="shared" si="62"/>
        <v>46</v>
      </c>
      <c r="AN109" s="19">
        <f t="shared" si="62"/>
        <v>106</v>
      </c>
      <c r="AO109" s="19">
        <f t="shared" si="62"/>
        <v>82</v>
      </c>
      <c r="AP109" s="20">
        <f t="shared" si="47"/>
        <v>1408</v>
      </c>
    </row>
    <row r="110" spans="1:42" ht="13.5" customHeight="1" x14ac:dyDescent="0.2">
      <c r="A110" s="21">
        <f t="shared" si="63"/>
        <v>0.70833333333333293</v>
      </c>
      <c r="B110" s="19">
        <f t="shared" ref="B110:H119" si="64">SUM(B49:B52)</f>
        <v>0</v>
      </c>
      <c r="C110" s="19">
        <f t="shared" si="64"/>
        <v>0</v>
      </c>
      <c r="D110" s="19">
        <f t="shared" si="64"/>
        <v>0</v>
      </c>
      <c r="E110" s="19">
        <f t="shared" si="64"/>
        <v>0</v>
      </c>
      <c r="F110" s="19">
        <f t="shared" si="64"/>
        <v>0</v>
      </c>
      <c r="G110" s="19">
        <f t="shared" si="64"/>
        <v>0</v>
      </c>
      <c r="H110" s="19">
        <f t="shared" si="64"/>
        <v>0</v>
      </c>
      <c r="I110" s="32">
        <f t="shared" si="38"/>
        <v>0</v>
      </c>
      <c r="J110" s="19">
        <f t="shared" ref="J110:P119" si="65">SUM(J49:J52)</f>
        <v>0</v>
      </c>
      <c r="K110" s="19">
        <f t="shared" si="65"/>
        <v>0</v>
      </c>
      <c r="L110" s="19">
        <f t="shared" si="65"/>
        <v>0</v>
      </c>
      <c r="M110" s="19">
        <f t="shared" si="65"/>
        <v>0</v>
      </c>
      <c r="N110" s="19">
        <f t="shared" si="65"/>
        <v>0</v>
      </c>
      <c r="O110" s="19">
        <f t="shared" si="65"/>
        <v>0</v>
      </c>
      <c r="P110" s="19">
        <f t="shared" si="65"/>
        <v>0</v>
      </c>
      <c r="Q110" s="20">
        <f t="shared" si="43"/>
        <v>0</v>
      </c>
      <c r="R110" s="19">
        <f t="shared" ref="R110:X119" si="66">SUM(R49:R52)</f>
        <v>629</v>
      </c>
      <c r="S110" s="19">
        <f t="shared" si="66"/>
        <v>102</v>
      </c>
      <c r="T110" s="19">
        <f t="shared" si="66"/>
        <v>8</v>
      </c>
      <c r="U110" s="19">
        <f t="shared" si="66"/>
        <v>2</v>
      </c>
      <c r="V110" s="19">
        <f t="shared" si="66"/>
        <v>37</v>
      </c>
      <c r="W110" s="19">
        <f t="shared" si="66"/>
        <v>52</v>
      </c>
      <c r="X110" s="19">
        <f t="shared" si="66"/>
        <v>43</v>
      </c>
      <c r="Y110" s="20">
        <f t="shared" si="44"/>
        <v>873</v>
      </c>
      <c r="Z110" s="21">
        <f t="shared" si="45"/>
        <v>0.70833333333333293</v>
      </c>
      <c r="AA110" s="19">
        <f t="shared" ref="AA110:AG119" si="67">SUM(AA49:AA52)</f>
        <v>788</v>
      </c>
      <c r="AB110" s="19">
        <f t="shared" si="67"/>
        <v>118</v>
      </c>
      <c r="AC110" s="19">
        <f t="shared" si="67"/>
        <v>10</v>
      </c>
      <c r="AD110" s="19">
        <f t="shared" si="67"/>
        <v>2</v>
      </c>
      <c r="AE110" s="19">
        <f t="shared" si="67"/>
        <v>38</v>
      </c>
      <c r="AF110" s="19">
        <f t="shared" si="67"/>
        <v>60</v>
      </c>
      <c r="AG110" s="19">
        <f t="shared" si="67"/>
        <v>47</v>
      </c>
      <c r="AH110" s="20">
        <f t="shared" si="46"/>
        <v>1063</v>
      </c>
      <c r="AI110" s="19">
        <f t="shared" ref="AI110:AO119" si="68">SUM(AI49:AI52)</f>
        <v>948</v>
      </c>
      <c r="AJ110" s="19">
        <f t="shared" si="68"/>
        <v>202</v>
      </c>
      <c r="AK110" s="19">
        <f t="shared" si="68"/>
        <v>18</v>
      </c>
      <c r="AL110" s="19">
        <f t="shared" si="68"/>
        <v>5</v>
      </c>
      <c r="AM110" s="19">
        <f t="shared" si="68"/>
        <v>47</v>
      </c>
      <c r="AN110" s="19">
        <f t="shared" si="68"/>
        <v>114</v>
      </c>
      <c r="AO110" s="19">
        <f t="shared" si="68"/>
        <v>96</v>
      </c>
      <c r="AP110" s="20">
        <f t="shared" si="47"/>
        <v>1430</v>
      </c>
    </row>
    <row r="111" spans="1:42" ht="13.5" customHeight="1" x14ac:dyDescent="0.2">
      <c r="A111" s="22">
        <f t="shared" si="63"/>
        <v>0.71874999999999956</v>
      </c>
      <c r="B111" s="19">
        <f t="shared" si="64"/>
        <v>0</v>
      </c>
      <c r="C111" s="19">
        <f t="shared" si="64"/>
        <v>0</v>
      </c>
      <c r="D111" s="19">
        <f t="shared" si="64"/>
        <v>0</v>
      </c>
      <c r="E111" s="19">
        <f t="shared" si="64"/>
        <v>0</v>
      </c>
      <c r="F111" s="19">
        <f t="shared" si="64"/>
        <v>0</v>
      </c>
      <c r="G111" s="19">
        <f t="shared" si="64"/>
        <v>0</v>
      </c>
      <c r="H111" s="19">
        <f t="shared" si="64"/>
        <v>0</v>
      </c>
      <c r="I111" s="32">
        <f t="shared" si="38"/>
        <v>0</v>
      </c>
      <c r="J111" s="19">
        <f t="shared" si="65"/>
        <v>0</v>
      </c>
      <c r="K111" s="19">
        <f t="shared" si="65"/>
        <v>0</v>
      </c>
      <c r="L111" s="19">
        <f t="shared" si="65"/>
        <v>0</v>
      </c>
      <c r="M111" s="19">
        <f t="shared" si="65"/>
        <v>0</v>
      </c>
      <c r="N111" s="19">
        <f t="shared" si="65"/>
        <v>0</v>
      </c>
      <c r="O111" s="19">
        <f t="shared" si="65"/>
        <v>0</v>
      </c>
      <c r="P111" s="19">
        <f t="shared" si="65"/>
        <v>0</v>
      </c>
      <c r="Q111" s="20">
        <f t="shared" si="43"/>
        <v>0</v>
      </c>
      <c r="R111" s="19">
        <f t="shared" si="66"/>
        <v>649</v>
      </c>
      <c r="S111" s="19">
        <f t="shared" si="66"/>
        <v>75</v>
      </c>
      <c r="T111" s="19">
        <f t="shared" si="66"/>
        <v>10</v>
      </c>
      <c r="U111" s="19">
        <f t="shared" si="66"/>
        <v>3</v>
      </c>
      <c r="V111" s="19">
        <f t="shared" si="66"/>
        <v>35</v>
      </c>
      <c r="W111" s="19">
        <f t="shared" si="66"/>
        <v>63</v>
      </c>
      <c r="X111" s="19">
        <f t="shared" si="66"/>
        <v>51</v>
      </c>
      <c r="Y111" s="20">
        <f t="shared" si="44"/>
        <v>886</v>
      </c>
      <c r="Z111" s="22">
        <f t="shared" si="45"/>
        <v>0.71874999999999956</v>
      </c>
      <c r="AA111" s="19">
        <f t="shared" si="67"/>
        <v>818</v>
      </c>
      <c r="AB111" s="19">
        <f t="shared" si="67"/>
        <v>88</v>
      </c>
      <c r="AC111" s="19">
        <f t="shared" si="67"/>
        <v>11</v>
      </c>
      <c r="AD111" s="19">
        <f t="shared" si="67"/>
        <v>3</v>
      </c>
      <c r="AE111" s="19">
        <f t="shared" si="67"/>
        <v>36</v>
      </c>
      <c r="AF111" s="19">
        <f t="shared" si="67"/>
        <v>76</v>
      </c>
      <c r="AG111" s="19">
        <f t="shared" si="67"/>
        <v>54</v>
      </c>
      <c r="AH111" s="20">
        <f t="shared" si="46"/>
        <v>1086</v>
      </c>
      <c r="AI111" s="19">
        <f t="shared" si="68"/>
        <v>931</v>
      </c>
      <c r="AJ111" s="19">
        <f t="shared" si="68"/>
        <v>189</v>
      </c>
      <c r="AK111" s="19">
        <f t="shared" si="68"/>
        <v>17</v>
      </c>
      <c r="AL111" s="19">
        <f t="shared" si="68"/>
        <v>4</v>
      </c>
      <c r="AM111" s="19">
        <f t="shared" si="68"/>
        <v>51</v>
      </c>
      <c r="AN111" s="19">
        <f t="shared" si="68"/>
        <v>121</v>
      </c>
      <c r="AO111" s="19">
        <f t="shared" si="68"/>
        <v>108</v>
      </c>
      <c r="AP111" s="20">
        <f t="shared" si="47"/>
        <v>1421</v>
      </c>
    </row>
    <row r="112" spans="1:42" ht="13.5" customHeight="1" x14ac:dyDescent="0.2">
      <c r="A112" s="21">
        <f t="shared" si="63"/>
        <v>0.72916666666666619</v>
      </c>
      <c r="B112" s="19">
        <f t="shared" si="64"/>
        <v>0</v>
      </c>
      <c r="C112" s="19">
        <f t="shared" si="64"/>
        <v>0</v>
      </c>
      <c r="D112" s="19">
        <f t="shared" si="64"/>
        <v>0</v>
      </c>
      <c r="E112" s="19">
        <f t="shared" si="64"/>
        <v>0</v>
      </c>
      <c r="F112" s="19">
        <f t="shared" si="64"/>
        <v>0</v>
      </c>
      <c r="G112" s="19">
        <f t="shared" si="64"/>
        <v>0</v>
      </c>
      <c r="H112" s="19">
        <f t="shared" si="64"/>
        <v>0</v>
      </c>
      <c r="I112" s="32">
        <f t="shared" si="38"/>
        <v>0</v>
      </c>
      <c r="J112" s="19">
        <f t="shared" si="65"/>
        <v>0</v>
      </c>
      <c r="K112" s="19">
        <f t="shared" si="65"/>
        <v>0</v>
      </c>
      <c r="L112" s="19">
        <f t="shared" si="65"/>
        <v>0</v>
      </c>
      <c r="M112" s="19">
        <f t="shared" si="65"/>
        <v>0</v>
      </c>
      <c r="N112" s="19">
        <f t="shared" si="65"/>
        <v>0</v>
      </c>
      <c r="O112" s="19">
        <f t="shared" si="65"/>
        <v>0</v>
      </c>
      <c r="P112" s="19">
        <f t="shared" si="65"/>
        <v>0</v>
      </c>
      <c r="Q112" s="20">
        <f t="shared" si="43"/>
        <v>0</v>
      </c>
      <c r="R112" s="19">
        <f t="shared" si="66"/>
        <v>652</v>
      </c>
      <c r="S112" s="19">
        <f t="shared" si="66"/>
        <v>76</v>
      </c>
      <c r="T112" s="19">
        <f t="shared" si="66"/>
        <v>9</v>
      </c>
      <c r="U112" s="19">
        <f t="shared" si="66"/>
        <v>3</v>
      </c>
      <c r="V112" s="19">
        <f t="shared" si="66"/>
        <v>34</v>
      </c>
      <c r="W112" s="19">
        <f t="shared" si="66"/>
        <v>63</v>
      </c>
      <c r="X112" s="19">
        <f t="shared" si="66"/>
        <v>43</v>
      </c>
      <c r="Y112" s="20">
        <f t="shared" si="44"/>
        <v>880</v>
      </c>
      <c r="Z112" s="21">
        <f t="shared" si="45"/>
        <v>0.72916666666666619</v>
      </c>
      <c r="AA112" s="19">
        <f t="shared" si="67"/>
        <v>830</v>
      </c>
      <c r="AB112" s="19">
        <f t="shared" si="67"/>
        <v>85</v>
      </c>
      <c r="AC112" s="19">
        <f t="shared" si="67"/>
        <v>10</v>
      </c>
      <c r="AD112" s="19">
        <f t="shared" si="67"/>
        <v>3</v>
      </c>
      <c r="AE112" s="19">
        <f t="shared" si="67"/>
        <v>34</v>
      </c>
      <c r="AF112" s="19">
        <f t="shared" si="67"/>
        <v>77</v>
      </c>
      <c r="AG112" s="19">
        <f t="shared" si="67"/>
        <v>47</v>
      </c>
      <c r="AH112" s="20">
        <f t="shared" si="46"/>
        <v>1086</v>
      </c>
      <c r="AI112" s="19">
        <f t="shared" si="68"/>
        <v>982</v>
      </c>
      <c r="AJ112" s="19">
        <f t="shared" si="68"/>
        <v>178</v>
      </c>
      <c r="AK112" s="19">
        <f t="shared" si="68"/>
        <v>18</v>
      </c>
      <c r="AL112" s="19">
        <f t="shared" si="68"/>
        <v>1</v>
      </c>
      <c r="AM112" s="19">
        <f t="shared" si="68"/>
        <v>48</v>
      </c>
      <c r="AN112" s="19">
        <f t="shared" si="68"/>
        <v>119</v>
      </c>
      <c r="AO112" s="19">
        <f t="shared" si="68"/>
        <v>129</v>
      </c>
      <c r="AP112" s="20">
        <f t="shared" si="47"/>
        <v>1475</v>
      </c>
    </row>
    <row r="113" spans="1:42" ht="13.5" customHeight="1" x14ac:dyDescent="0.2">
      <c r="A113" s="21">
        <f t="shared" si="63"/>
        <v>0.73958333333333282</v>
      </c>
      <c r="B113" s="19">
        <f t="shared" si="64"/>
        <v>0</v>
      </c>
      <c r="C113" s="19">
        <f t="shared" si="64"/>
        <v>0</v>
      </c>
      <c r="D113" s="19">
        <f t="shared" si="64"/>
        <v>0</v>
      </c>
      <c r="E113" s="19">
        <f t="shared" si="64"/>
        <v>0</v>
      </c>
      <c r="F113" s="19">
        <f t="shared" si="64"/>
        <v>0</v>
      </c>
      <c r="G113" s="19">
        <f t="shared" si="64"/>
        <v>0</v>
      </c>
      <c r="H113" s="19">
        <f t="shared" si="64"/>
        <v>0</v>
      </c>
      <c r="I113" s="32">
        <f t="shared" si="38"/>
        <v>0</v>
      </c>
      <c r="J113" s="19">
        <f t="shared" si="65"/>
        <v>0</v>
      </c>
      <c r="K113" s="19">
        <f t="shared" si="65"/>
        <v>0</v>
      </c>
      <c r="L113" s="19">
        <f t="shared" si="65"/>
        <v>0</v>
      </c>
      <c r="M113" s="19">
        <f t="shared" si="65"/>
        <v>0</v>
      </c>
      <c r="N113" s="19">
        <f t="shared" si="65"/>
        <v>0</v>
      </c>
      <c r="O113" s="19">
        <f t="shared" si="65"/>
        <v>0</v>
      </c>
      <c r="P113" s="19">
        <f t="shared" si="65"/>
        <v>0</v>
      </c>
      <c r="Q113" s="20">
        <f t="shared" si="43"/>
        <v>0</v>
      </c>
      <c r="R113" s="19">
        <f t="shared" si="66"/>
        <v>686</v>
      </c>
      <c r="S113" s="19">
        <f t="shared" si="66"/>
        <v>67</v>
      </c>
      <c r="T113" s="19">
        <f t="shared" si="66"/>
        <v>9</v>
      </c>
      <c r="U113" s="19">
        <f t="shared" si="66"/>
        <v>2</v>
      </c>
      <c r="V113" s="19">
        <f t="shared" si="66"/>
        <v>38</v>
      </c>
      <c r="W113" s="19">
        <f t="shared" si="66"/>
        <v>69</v>
      </c>
      <c r="X113" s="19">
        <f t="shared" si="66"/>
        <v>43</v>
      </c>
      <c r="Y113" s="20">
        <f t="shared" si="44"/>
        <v>914</v>
      </c>
      <c r="Z113" s="22">
        <f t="shared" ref="Z113:Z126" si="69">A113</f>
        <v>0.73958333333333282</v>
      </c>
      <c r="AA113" s="19">
        <f t="shared" si="67"/>
        <v>876</v>
      </c>
      <c r="AB113" s="19">
        <f t="shared" si="67"/>
        <v>74</v>
      </c>
      <c r="AC113" s="19">
        <f t="shared" si="67"/>
        <v>10</v>
      </c>
      <c r="AD113" s="19">
        <f t="shared" si="67"/>
        <v>2</v>
      </c>
      <c r="AE113" s="19">
        <f t="shared" si="67"/>
        <v>38</v>
      </c>
      <c r="AF113" s="19">
        <f t="shared" si="67"/>
        <v>88</v>
      </c>
      <c r="AG113" s="19">
        <f t="shared" si="67"/>
        <v>48</v>
      </c>
      <c r="AH113" s="20">
        <f t="shared" ref="AH113:AH126" si="70">SUM(AA113:AG113)</f>
        <v>1136</v>
      </c>
      <c r="AI113" s="19">
        <f t="shared" si="68"/>
        <v>958</v>
      </c>
      <c r="AJ113" s="19">
        <f t="shared" si="68"/>
        <v>146</v>
      </c>
      <c r="AK113" s="19">
        <f t="shared" si="68"/>
        <v>16</v>
      </c>
      <c r="AL113" s="19">
        <f t="shared" si="68"/>
        <v>1</v>
      </c>
      <c r="AM113" s="19">
        <f t="shared" si="68"/>
        <v>52</v>
      </c>
      <c r="AN113" s="19">
        <f t="shared" si="68"/>
        <v>112</v>
      </c>
      <c r="AO113" s="19">
        <f t="shared" si="68"/>
        <v>132</v>
      </c>
      <c r="AP113" s="20">
        <f t="shared" ref="AP113:AP126" si="71">SUM(AI113:AO113)</f>
        <v>1417</v>
      </c>
    </row>
    <row r="114" spans="1:42" ht="13.5" customHeight="1" x14ac:dyDescent="0.2">
      <c r="A114" s="22">
        <f t="shared" si="63"/>
        <v>0.74999999999999944</v>
      </c>
      <c r="B114" s="19">
        <f t="shared" si="64"/>
        <v>0</v>
      </c>
      <c r="C114" s="19">
        <f t="shared" si="64"/>
        <v>0</v>
      </c>
      <c r="D114" s="19">
        <f t="shared" si="64"/>
        <v>0</v>
      </c>
      <c r="E114" s="19">
        <f t="shared" si="64"/>
        <v>0</v>
      </c>
      <c r="F114" s="19">
        <f t="shared" si="64"/>
        <v>0</v>
      </c>
      <c r="G114" s="19">
        <f t="shared" si="64"/>
        <v>0</v>
      </c>
      <c r="H114" s="19">
        <f t="shared" si="64"/>
        <v>0</v>
      </c>
      <c r="I114" s="32">
        <f t="shared" ref="I114:I126" si="72">SUM(B114:H114)</f>
        <v>0</v>
      </c>
      <c r="J114" s="19">
        <f t="shared" si="65"/>
        <v>0</v>
      </c>
      <c r="K114" s="19">
        <f t="shared" si="65"/>
        <v>0</v>
      </c>
      <c r="L114" s="19">
        <f t="shared" si="65"/>
        <v>0</v>
      </c>
      <c r="M114" s="19">
        <f t="shared" si="65"/>
        <v>0</v>
      </c>
      <c r="N114" s="19">
        <f t="shared" si="65"/>
        <v>0</v>
      </c>
      <c r="O114" s="19">
        <f t="shared" si="65"/>
        <v>0</v>
      </c>
      <c r="P114" s="19">
        <f t="shared" si="65"/>
        <v>0</v>
      </c>
      <c r="Q114" s="20">
        <f t="shared" ref="Q114:Q126" si="73">SUM(J114:P114)</f>
        <v>0</v>
      </c>
      <c r="R114" s="19">
        <f t="shared" si="66"/>
        <v>732</v>
      </c>
      <c r="S114" s="19">
        <f t="shared" si="66"/>
        <v>60</v>
      </c>
      <c r="T114" s="19">
        <f t="shared" si="66"/>
        <v>10</v>
      </c>
      <c r="U114" s="19">
        <f t="shared" si="66"/>
        <v>1</v>
      </c>
      <c r="V114" s="19">
        <f t="shared" si="66"/>
        <v>35</v>
      </c>
      <c r="W114" s="19">
        <f t="shared" si="66"/>
        <v>62</v>
      </c>
      <c r="X114" s="19">
        <f t="shared" si="66"/>
        <v>34</v>
      </c>
      <c r="Y114" s="20">
        <f t="shared" ref="Y114:Y126" si="74">SUM(R114:X114)</f>
        <v>934</v>
      </c>
      <c r="Z114" s="21">
        <f t="shared" si="69"/>
        <v>0.74999999999999944</v>
      </c>
      <c r="AA114" s="19">
        <f t="shared" si="67"/>
        <v>928</v>
      </c>
      <c r="AB114" s="19">
        <f t="shared" si="67"/>
        <v>66</v>
      </c>
      <c r="AC114" s="19">
        <f t="shared" si="67"/>
        <v>11</v>
      </c>
      <c r="AD114" s="19">
        <f t="shared" si="67"/>
        <v>1</v>
      </c>
      <c r="AE114" s="19">
        <f t="shared" si="67"/>
        <v>35</v>
      </c>
      <c r="AF114" s="19">
        <f t="shared" si="67"/>
        <v>79</v>
      </c>
      <c r="AG114" s="19">
        <f t="shared" si="67"/>
        <v>40</v>
      </c>
      <c r="AH114" s="20">
        <f t="shared" si="70"/>
        <v>1160</v>
      </c>
      <c r="AI114" s="19">
        <f t="shared" si="68"/>
        <v>989</v>
      </c>
      <c r="AJ114" s="19">
        <f t="shared" si="68"/>
        <v>132</v>
      </c>
      <c r="AK114" s="19">
        <f t="shared" si="68"/>
        <v>18</v>
      </c>
      <c r="AL114" s="19">
        <f t="shared" si="68"/>
        <v>1</v>
      </c>
      <c r="AM114" s="19">
        <f t="shared" si="68"/>
        <v>50</v>
      </c>
      <c r="AN114" s="19">
        <f t="shared" si="68"/>
        <v>101</v>
      </c>
      <c r="AO114" s="19">
        <f t="shared" si="68"/>
        <v>126</v>
      </c>
      <c r="AP114" s="20">
        <f t="shared" si="71"/>
        <v>1417</v>
      </c>
    </row>
    <row r="115" spans="1:42" ht="13.5" customHeight="1" x14ac:dyDescent="0.2">
      <c r="A115" s="21">
        <f t="shared" si="63"/>
        <v>0.76041666666666607</v>
      </c>
      <c r="B115" s="19">
        <f t="shared" si="64"/>
        <v>0</v>
      </c>
      <c r="C115" s="19">
        <f t="shared" si="64"/>
        <v>0</v>
      </c>
      <c r="D115" s="19">
        <f t="shared" si="64"/>
        <v>0</v>
      </c>
      <c r="E115" s="19">
        <f t="shared" si="64"/>
        <v>0</v>
      </c>
      <c r="F115" s="19">
        <f t="shared" si="64"/>
        <v>0</v>
      </c>
      <c r="G115" s="19">
        <f t="shared" si="64"/>
        <v>0</v>
      </c>
      <c r="H115" s="19">
        <f t="shared" si="64"/>
        <v>0</v>
      </c>
      <c r="I115" s="32">
        <f t="shared" si="72"/>
        <v>0</v>
      </c>
      <c r="J115" s="19">
        <f t="shared" si="65"/>
        <v>0</v>
      </c>
      <c r="K115" s="19">
        <f t="shared" si="65"/>
        <v>0</v>
      </c>
      <c r="L115" s="19">
        <f t="shared" si="65"/>
        <v>0</v>
      </c>
      <c r="M115" s="19">
        <f t="shared" si="65"/>
        <v>0</v>
      </c>
      <c r="N115" s="19">
        <f t="shared" si="65"/>
        <v>0</v>
      </c>
      <c r="O115" s="19">
        <f t="shared" si="65"/>
        <v>0</v>
      </c>
      <c r="P115" s="19">
        <f t="shared" si="65"/>
        <v>0</v>
      </c>
      <c r="Q115" s="20">
        <f t="shared" si="73"/>
        <v>0</v>
      </c>
      <c r="R115" s="19">
        <f t="shared" si="66"/>
        <v>725</v>
      </c>
      <c r="S115" s="19">
        <f t="shared" si="66"/>
        <v>64</v>
      </c>
      <c r="T115" s="19">
        <f t="shared" si="66"/>
        <v>8</v>
      </c>
      <c r="U115" s="19">
        <f t="shared" si="66"/>
        <v>0</v>
      </c>
      <c r="V115" s="19">
        <f t="shared" si="66"/>
        <v>31</v>
      </c>
      <c r="W115" s="19">
        <f t="shared" si="66"/>
        <v>55</v>
      </c>
      <c r="X115" s="19">
        <f t="shared" si="66"/>
        <v>35</v>
      </c>
      <c r="Y115" s="20">
        <f t="shared" si="74"/>
        <v>918</v>
      </c>
      <c r="Z115" s="22">
        <f t="shared" si="69"/>
        <v>0.76041666666666607</v>
      </c>
      <c r="AA115" s="19">
        <f t="shared" si="67"/>
        <v>904</v>
      </c>
      <c r="AB115" s="19">
        <f t="shared" si="67"/>
        <v>74</v>
      </c>
      <c r="AC115" s="19">
        <f t="shared" si="67"/>
        <v>9</v>
      </c>
      <c r="AD115" s="19">
        <f t="shared" si="67"/>
        <v>0</v>
      </c>
      <c r="AE115" s="19">
        <f t="shared" si="67"/>
        <v>32</v>
      </c>
      <c r="AF115" s="19">
        <f t="shared" si="67"/>
        <v>69</v>
      </c>
      <c r="AG115" s="19">
        <f t="shared" si="67"/>
        <v>40</v>
      </c>
      <c r="AH115" s="20">
        <f t="shared" si="70"/>
        <v>1128</v>
      </c>
      <c r="AI115" s="19">
        <f t="shared" si="68"/>
        <v>935</v>
      </c>
      <c r="AJ115" s="19">
        <f t="shared" si="68"/>
        <v>108</v>
      </c>
      <c r="AK115" s="19">
        <f t="shared" si="68"/>
        <v>20</v>
      </c>
      <c r="AL115" s="19">
        <f t="shared" si="68"/>
        <v>1</v>
      </c>
      <c r="AM115" s="19">
        <f t="shared" si="68"/>
        <v>52</v>
      </c>
      <c r="AN115" s="19">
        <f t="shared" si="68"/>
        <v>84</v>
      </c>
      <c r="AO115" s="19">
        <f t="shared" si="68"/>
        <v>116</v>
      </c>
      <c r="AP115" s="20">
        <f t="shared" si="71"/>
        <v>1316</v>
      </c>
    </row>
    <row r="116" spans="1:42" ht="13.5" customHeight="1" x14ac:dyDescent="0.2">
      <c r="A116" s="21">
        <f t="shared" si="63"/>
        <v>0.7708333333333327</v>
      </c>
      <c r="B116" s="19">
        <f t="shared" si="64"/>
        <v>0</v>
      </c>
      <c r="C116" s="19">
        <f t="shared" si="64"/>
        <v>0</v>
      </c>
      <c r="D116" s="19">
        <f t="shared" si="64"/>
        <v>0</v>
      </c>
      <c r="E116" s="19">
        <f t="shared" si="64"/>
        <v>0</v>
      </c>
      <c r="F116" s="19">
        <f t="shared" si="64"/>
        <v>0</v>
      </c>
      <c r="G116" s="19">
        <f t="shared" si="64"/>
        <v>0</v>
      </c>
      <c r="H116" s="19">
        <f t="shared" si="64"/>
        <v>0</v>
      </c>
      <c r="I116" s="32">
        <f t="shared" si="72"/>
        <v>0</v>
      </c>
      <c r="J116" s="19">
        <f t="shared" si="65"/>
        <v>0</v>
      </c>
      <c r="K116" s="19">
        <f t="shared" si="65"/>
        <v>0</v>
      </c>
      <c r="L116" s="19">
        <f t="shared" si="65"/>
        <v>0</v>
      </c>
      <c r="M116" s="19">
        <f t="shared" si="65"/>
        <v>0</v>
      </c>
      <c r="N116" s="19">
        <f t="shared" si="65"/>
        <v>0</v>
      </c>
      <c r="O116" s="19">
        <f t="shared" si="65"/>
        <v>0</v>
      </c>
      <c r="P116" s="19">
        <f t="shared" si="65"/>
        <v>0</v>
      </c>
      <c r="Q116" s="20">
        <f t="shared" si="73"/>
        <v>0</v>
      </c>
      <c r="R116" s="19">
        <f t="shared" si="66"/>
        <v>735</v>
      </c>
      <c r="S116" s="19">
        <f t="shared" si="66"/>
        <v>50</v>
      </c>
      <c r="T116" s="19">
        <f t="shared" si="66"/>
        <v>9</v>
      </c>
      <c r="U116" s="19">
        <f t="shared" si="66"/>
        <v>0</v>
      </c>
      <c r="V116" s="19">
        <f t="shared" si="66"/>
        <v>35</v>
      </c>
      <c r="W116" s="19">
        <f t="shared" si="66"/>
        <v>50</v>
      </c>
      <c r="X116" s="19">
        <f t="shared" si="66"/>
        <v>33</v>
      </c>
      <c r="Y116" s="20">
        <f t="shared" si="74"/>
        <v>912</v>
      </c>
      <c r="Z116" s="21">
        <f t="shared" si="69"/>
        <v>0.7708333333333327</v>
      </c>
      <c r="AA116" s="19">
        <f t="shared" si="67"/>
        <v>918</v>
      </c>
      <c r="AB116" s="19">
        <f t="shared" si="67"/>
        <v>63</v>
      </c>
      <c r="AC116" s="19">
        <f t="shared" si="67"/>
        <v>10</v>
      </c>
      <c r="AD116" s="19">
        <f t="shared" si="67"/>
        <v>0</v>
      </c>
      <c r="AE116" s="19">
        <f t="shared" si="67"/>
        <v>36</v>
      </c>
      <c r="AF116" s="19">
        <f t="shared" si="67"/>
        <v>64</v>
      </c>
      <c r="AG116" s="19">
        <f t="shared" si="67"/>
        <v>38</v>
      </c>
      <c r="AH116" s="20">
        <f t="shared" si="70"/>
        <v>1129</v>
      </c>
      <c r="AI116" s="19">
        <f t="shared" si="68"/>
        <v>866</v>
      </c>
      <c r="AJ116" s="19">
        <f t="shared" si="68"/>
        <v>102</v>
      </c>
      <c r="AK116" s="19">
        <f t="shared" si="68"/>
        <v>15</v>
      </c>
      <c r="AL116" s="19">
        <f t="shared" si="68"/>
        <v>4</v>
      </c>
      <c r="AM116" s="19">
        <f t="shared" si="68"/>
        <v>53</v>
      </c>
      <c r="AN116" s="19">
        <f t="shared" si="68"/>
        <v>77</v>
      </c>
      <c r="AO116" s="19">
        <f t="shared" si="68"/>
        <v>96</v>
      </c>
      <c r="AP116" s="20">
        <f t="shared" si="71"/>
        <v>1213</v>
      </c>
    </row>
    <row r="117" spans="1:42" ht="13.5" customHeight="1" x14ac:dyDescent="0.2">
      <c r="A117" s="22">
        <f t="shared" si="63"/>
        <v>0.78124999999999933</v>
      </c>
      <c r="B117" s="19">
        <f t="shared" si="64"/>
        <v>0</v>
      </c>
      <c r="C117" s="19">
        <f t="shared" si="64"/>
        <v>0</v>
      </c>
      <c r="D117" s="19">
        <f t="shared" si="64"/>
        <v>0</v>
      </c>
      <c r="E117" s="19">
        <f t="shared" si="64"/>
        <v>0</v>
      </c>
      <c r="F117" s="19">
        <f t="shared" si="64"/>
        <v>0</v>
      </c>
      <c r="G117" s="19">
        <f t="shared" si="64"/>
        <v>0</v>
      </c>
      <c r="H117" s="19">
        <f t="shared" si="64"/>
        <v>0</v>
      </c>
      <c r="I117" s="32">
        <f t="shared" si="72"/>
        <v>0</v>
      </c>
      <c r="J117" s="19">
        <f t="shared" si="65"/>
        <v>0</v>
      </c>
      <c r="K117" s="19">
        <f t="shared" si="65"/>
        <v>0</v>
      </c>
      <c r="L117" s="19">
        <f t="shared" si="65"/>
        <v>0</v>
      </c>
      <c r="M117" s="19">
        <f t="shared" si="65"/>
        <v>0</v>
      </c>
      <c r="N117" s="19">
        <f t="shared" si="65"/>
        <v>0</v>
      </c>
      <c r="O117" s="19">
        <f t="shared" si="65"/>
        <v>0</v>
      </c>
      <c r="P117" s="19">
        <f t="shared" si="65"/>
        <v>0</v>
      </c>
      <c r="Q117" s="20">
        <f t="shared" si="73"/>
        <v>0</v>
      </c>
      <c r="R117" s="19">
        <f t="shared" si="66"/>
        <v>727</v>
      </c>
      <c r="S117" s="19">
        <f t="shared" si="66"/>
        <v>48</v>
      </c>
      <c r="T117" s="19">
        <f t="shared" si="66"/>
        <v>9</v>
      </c>
      <c r="U117" s="19">
        <f t="shared" si="66"/>
        <v>0</v>
      </c>
      <c r="V117" s="19">
        <f t="shared" si="66"/>
        <v>34</v>
      </c>
      <c r="W117" s="19">
        <f t="shared" si="66"/>
        <v>46</v>
      </c>
      <c r="X117" s="19">
        <f t="shared" si="66"/>
        <v>37</v>
      </c>
      <c r="Y117" s="20">
        <f t="shared" si="74"/>
        <v>901</v>
      </c>
      <c r="Z117" s="22">
        <f t="shared" si="69"/>
        <v>0.78124999999999933</v>
      </c>
      <c r="AA117" s="19">
        <f t="shared" si="67"/>
        <v>898</v>
      </c>
      <c r="AB117" s="19">
        <f t="shared" si="67"/>
        <v>61</v>
      </c>
      <c r="AC117" s="19">
        <f t="shared" si="67"/>
        <v>10</v>
      </c>
      <c r="AD117" s="19">
        <f t="shared" si="67"/>
        <v>0</v>
      </c>
      <c r="AE117" s="19">
        <f t="shared" si="67"/>
        <v>35</v>
      </c>
      <c r="AF117" s="19">
        <f t="shared" si="67"/>
        <v>55</v>
      </c>
      <c r="AG117" s="19">
        <f t="shared" si="67"/>
        <v>40</v>
      </c>
      <c r="AH117" s="20">
        <f t="shared" si="70"/>
        <v>1099</v>
      </c>
      <c r="AI117" s="19">
        <f t="shared" si="68"/>
        <v>872</v>
      </c>
      <c r="AJ117" s="19">
        <f t="shared" si="68"/>
        <v>98</v>
      </c>
      <c r="AK117" s="19">
        <f t="shared" si="68"/>
        <v>17</v>
      </c>
      <c r="AL117" s="19">
        <f t="shared" si="68"/>
        <v>4</v>
      </c>
      <c r="AM117" s="19">
        <f t="shared" si="68"/>
        <v>53</v>
      </c>
      <c r="AN117" s="19">
        <f t="shared" si="68"/>
        <v>69</v>
      </c>
      <c r="AO117" s="19">
        <f t="shared" si="68"/>
        <v>89</v>
      </c>
      <c r="AP117" s="20">
        <f t="shared" si="71"/>
        <v>1202</v>
      </c>
    </row>
    <row r="118" spans="1:42" ht="13.5" customHeight="1" x14ac:dyDescent="0.2">
      <c r="A118" s="21">
        <f t="shared" si="63"/>
        <v>0.79166666666666596</v>
      </c>
      <c r="B118" s="19">
        <f t="shared" si="64"/>
        <v>0</v>
      </c>
      <c r="C118" s="19">
        <f t="shared" si="64"/>
        <v>0</v>
      </c>
      <c r="D118" s="19">
        <f t="shared" si="64"/>
        <v>0</v>
      </c>
      <c r="E118" s="19">
        <f t="shared" si="64"/>
        <v>0</v>
      </c>
      <c r="F118" s="19">
        <f t="shared" si="64"/>
        <v>0</v>
      </c>
      <c r="G118" s="19">
        <f t="shared" si="64"/>
        <v>0</v>
      </c>
      <c r="H118" s="19">
        <f t="shared" si="64"/>
        <v>0</v>
      </c>
      <c r="I118" s="32">
        <f t="shared" si="72"/>
        <v>0</v>
      </c>
      <c r="J118" s="19">
        <f t="shared" si="65"/>
        <v>0</v>
      </c>
      <c r="K118" s="19">
        <f t="shared" si="65"/>
        <v>0</v>
      </c>
      <c r="L118" s="19">
        <f t="shared" si="65"/>
        <v>0</v>
      </c>
      <c r="M118" s="19">
        <f t="shared" si="65"/>
        <v>0</v>
      </c>
      <c r="N118" s="19">
        <f t="shared" si="65"/>
        <v>0</v>
      </c>
      <c r="O118" s="19">
        <f t="shared" si="65"/>
        <v>0</v>
      </c>
      <c r="P118" s="19">
        <f t="shared" si="65"/>
        <v>0</v>
      </c>
      <c r="Q118" s="20">
        <f t="shared" si="73"/>
        <v>0</v>
      </c>
      <c r="R118" s="19">
        <f t="shared" si="66"/>
        <v>681</v>
      </c>
      <c r="S118" s="19">
        <f t="shared" si="66"/>
        <v>44</v>
      </c>
      <c r="T118" s="19">
        <f t="shared" si="66"/>
        <v>7</v>
      </c>
      <c r="U118" s="19">
        <f t="shared" si="66"/>
        <v>0</v>
      </c>
      <c r="V118" s="19">
        <f t="shared" si="66"/>
        <v>32</v>
      </c>
      <c r="W118" s="19">
        <f t="shared" si="66"/>
        <v>50</v>
      </c>
      <c r="X118" s="19">
        <f t="shared" si="66"/>
        <v>34</v>
      </c>
      <c r="Y118" s="20">
        <f t="shared" si="74"/>
        <v>848</v>
      </c>
      <c r="Z118" s="21">
        <f t="shared" si="69"/>
        <v>0.79166666666666596</v>
      </c>
      <c r="AA118" s="19">
        <f t="shared" si="67"/>
        <v>846</v>
      </c>
      <c r="AB118" s="19">
        <f t="shared" si="67"/>
        <v>58</v>
      </c>
      <c r="AC118" s="19">
        <f t="shared" si="67"/>
        <v>8</v>
      </c>
      <c r="AD118" s="19">
        <f t="shared" si="67"/>
        <v>0</v>
      </c>
      <c r="AE118" s="19">
        <f t="shared" si="67"/>
        <v>33</v>
      </c>
      <c r="AF118" s="19">
        <f t="shared" si="67"/>
        <v>59</v>
      </c>
      <c r="AG118" s="19">
        <f t="shared" si="67"/>
        <v>36</v>
      </c>
      <c r="AH118" s="20">
        <f t="shared" si="70"/>
        <v>1040</v>
      </c>
      <c r="AI118" s="19">
        <f t="shared" si="68"/>
        <v>850</v>
      </c>
      <c r="AJ118" s="19">
        <f t="shared" si="68"/>
        <v>86</v>
      </c>
      <c r="AK118" s="19">
        <f t="shared" si="68"/>
        <v>17</v>
      </c>
      <c r="AL118" s="19">
        <f t="shared" si="68"/>
        <v>4</v>
      </c>
      <c r="AM118" s="19">
        <f t="shared" si="68"/>
        <v>50</v>
      </c>
      <c r="AN118" s="19">
        <f t="shared" si="68"/>
        <v>65</v>
      </c>
      <c r="AO118" s="19">
        <f t="shared" si="68"/>
        <v>86</v>
      </c>
      <c r="AP118" s="20">
        <f t="shared" si="71"/>
        <v>1158</v>
      </c>
    </row>
    <row r="119" spans="1:42" ht="13.5" customHeight="1" x14ac:dyDescent="0.2">
      <c r="A119" s="21">
        <f t="shared" si="63"/>
        <v>0.80208333333333259</v>
      </c>
      <c r="B119" s="19">
        <f t="shared" si="64"/>
        <v>0</v>
      </c>
      <c r="C119" s="19">
        <f t="shared" si="64"/>
        <v>0</v>
      </c>
      <c r="D119" s="19">
        <f t="shared" si="64"/>
        <v>0</v>
      </c>
      <c r="E119" s="19">
        <f t="shared" si="64"/>
        <v>0</v>
      </c>
      <c r="F119" s="19">
        <f t="shared" si="64"/>
        <v>0</v>
      </c>
      <c r="G119" s="19">
        <f t="shared" si="64"/>
        <v>0</v>
      </c>
      <c r="H119" s="19">
        <f t="shared" si="64"/>
        <v>0</v>
      </c>
      <c r="I119" s="32">
        <f t="shared" si="72"/>
        <v>0</v>
      </c>
      <c r="J119" s="19">
        <f t="shared" si="65"/>
        <v>0</v>
      </c>
      <c r="K119" s="19">
        <f t="shared" si="65"/>
        <v>0</v>
      </c>
      <c r="L119" s="19">
        <f t="shared" si="65"/>
        <v>0</v>
      </c>
      <c r="M119" s="19">
        <f t="shared" si="65"/>
        <v>0</v>
      </c>
      <c r="N119" s="19">
        <f t="shared" si="65"/>
        <v>0</v>
      </c>
      <c r="O119" s="19">
        <f t="shared" si="65"/>
        <v>0</v>
      </c>
      <c r="P119" s="19">
        <f t="shared" si="65"/>
        <v>0</v>
      </c>
      <c r="Q119" s="20">
        <f t="shared" si="73"/>
        <v>0</v>
      </c>
      <c r="R119" s="19">
        <f t="shared" si="66"/>
        <v>663</v>
      </c>
      <c r="S119" s="19">
        <f t="shared" si="66"/>
        <v>40</v>
      </c>
      <c r="T119" s="19">
        <f t="shared" si="66"/>
        <v>8</v>
      </c>
      <c r="U119" s="19">
        <f t="shared" si="66"/>
        <v>0</v>
      </c>
      <c r="V119" s="19">
        <f t="shared" si="66"/>
        <v>36</v>
      </c>
      <c r="W119" s="19">
        <f t="shared" si="66"/>
        <v>45</v>
      </c>
      <c r="X119" s="19">
        <f t="shared" si="66"/>
        <v>28</v>
      </c>
      <c r="Y119" s="20">
        <f t="shared" si="74"/>
        <v>820</v>
      </c>
      <c r="Z119" s="22">
        <f t="shared" si="69"/>
        <v>0.80208333333333259</v>
      </c>
      <c r="AA119" s="19">
        <f t="shared" si="67"/>
        <v>829</v>
      </c>
      <c r="AB119" s="19">
        <f t="shared" si="67"/>
        <v>51</v>
      </c>
      <c r="AC119" s="19">
        <f t="shared" si="67"/>
        <v>9</v>
      </c>
      <c r="AD119" s="19">
        <f t="shared" si="67"/>
        <v>0</v>
      </c>
      <c r="AE119" s="19">
        <f t="shared" si="67"/>
        <v>36</v>
      </c>
      <c r="AF119" s="19">
        <f t="shared" si="67"/>
        <v>59</v>
      </c>
      <c r="AG119" s="19">
        <f t="shared" si="67"/>
        <v>30</v>
      </c>
      <c r="AH119" s="20">
        <f t="shared" si="70"/>
        <v>1014</v>
      </c>
      <c r="AI119" s="19">
        <f t="shared" si="68"/>
        <v>878</v>
      </c>
      <c r="AJ119" s="19">
        <f t="shared" si="68"/>
        <v>94</v>
      </c>
      <c r="AK119" s="19">
        <f t="shared" si="68"/>
        <v>15</v>
      </c>
      <c r="AL119" s="19">
        <f t="shared" si="68"/>
        <v>5</v>
      </c>
      <c r="AM119" s="19">
        <f t="shared" si="68"/>
        <v>45</v>
      </c>
      <c r="AN119" s="19">
        <f t="shared" si="68"/>
        <v>72</v>
      </c>
      <c r="AO119" s="19">
        <f t="shared" si="68"/>
        <v>83</v>
      </c>
      <c r="AP119" s="20">
        <f t="shared" si="71"/>
        <v>1192</v>
      </c>
    </row>
    <row r="120" spans="1:42" ht="13.5" customHeight="1" x14ac:dyDescent="0.2">
      <c r="A120" s="22">
        <f t="shared" si="63"/>
        <v>0.81249999999999922</v>
      </c>
      <c r="B120" s="19">
        <f t="shared" ref="B120:H126" si="75">SUM(B59:B62)</f>
        <v>0</v>
      </c>
      <c r="C120" s="19">
        <f t="shared" si="75"/>
        <v>0</v>
      </c>
      <c r="D120" s="19">
        <f t="shared" si="75"/>
        <v>0</v>
      </c>
      <c r="E120" s="19">
        <f t="shared" si="75"/>
        <v>0</v>
      </c>
      <c r="F120" s="19">
        <f t="shared" si="75"/>
        <v>0</v>
      </c>
      <c r="G120" s="19">
        <f t="shared" si="75"/>
        <v>0</v>
      </c>
      <c r="H120" s="19">
        <f t="shared" si="75"/>
        <v>0</v>
      </c>
      <c r="I120" s="32">
        <f t="shared" si="72"/>
        <v>0</v>
      </c>
      <c r="J120" s="19">
        <f t="shared" ref="J120:P126" si="76">SUM(J59:J62)</f>
        <v>0</v>
      </c>
      <c r="K120" s="19">
        <f t="shared" si="76"/>
        <v>0</v>
      </c>
      <c r="L120" s="19">
        <f t="shared" si="76"/>
        <v>0</v>
      </c>
      <c r="M120" s="19">
        <f t="shared" si="76"/>
        <v>0</v>
      </c>
      <c r="N120" s="19">
        <f t="shared" si="76"/>
        <v>0</v>
      </c>
      <c r="O120" s="19">
        <f t="shared" si="76"/>
        <v>0</v>
      </c>
      <c r="P120" s="19">
        <f t="shared" si="76"/>
        <v>0</v>
      </c>
      <c r="Q120" s="20">
        <f t="shared" si="73"/>
        <v>0</v>
      </c>
      <c r="R120" s="19">
        <f t="shared" ref="R120:X126" si="77">SUM(R59:R62)</f>
        <v>636</v>
      </c>
      <c r="S120" s="19">
        <f t="shared" si="77"/>
        <v>43</v>
      </c>
      <c r="T120" s="19">
        <f t="shared" si="77"/>
        <v>6</v>
      </c>
      <c r="U120" s="19">
        <f t="shared" si="77"/>
        <v>0</v>
      </c>
      <c r="V120" s="19">
        <f t="shared" si="77"/>
        <v>32</v>
      </c>
      <c r="W120" s="19">
        <f t="shared" si="77"/>
        <v>45</v>
      </c>
      <c r="X120" s="19">
        <f t="shared" si="77"/>
        <v>31</v>
      </c>
      <c r="Y120" s="20">
        <f t="shared" si="74"/>
        <v>793</v>
      </c>
      <c r="Z120" s="21">
        <f t="shared" si="69"/>
        <v>0.81249999999999922</v>
      </c>
      <c r="AA120" s="19">
        <f t="shared" ref="AA120:AG126" si="78">SUM(AA59:AA62)</f>
        <v>794</v>
      </c>
      <c r="AB120" s="19">
        <f t="shared" si="78"/>
        <v>50</v>
      </c>
      <c r="AC120" s="19">
        <f t="shared" si="78"/>
        <v>6</v>
      </c>
      <c r="AD120" s="19">
        <f t="shared" si="78"/>
        <v>0</v>
      </c>
      <c r="AE120" s="19">
        <f t="shared" si="78"/>
        <v>32</v>
      </c>
      <c r="AF120" s="19">
        <f t="shared" si="78"/>
        <v>60</v>
      </c>
      <c r="AG120" s="19">
        <f t="shared" si="78"/>
        <v>32</v>
      </c>
      <c r="AH120" s="20">
        <f t="shared" si="70"/>
        <v>974</v>
      </c>
      <c r="AI120" s="19">
        <f t="shared" ref="AI120:AO126" si="79">SUM(AI59:AI62)</f>
        <v>915</v>
      </c>
      <c r="AJ120" s="19">
        <f t="shared" si="79"/>
        <v>83</v>
      </c>
      <c r="AK120" s="19">
        <f t="shared" si="79"/>
        <v>14</v>
      </c>
      <c r="AL120" s="19">
        <f t="shared" si="79"/>
        <v>3</v>
      </c>
      <c r="AM120" s="19">
        <f t="shared" si="79"/>
        <v>42</v>
      </c>
      <c r="AN120" s="19">
        <f t="shared" si="79"/>
        <v>78</v>
      </c>
      <c r="AO120" s="19">
        <f t="shared" si="79"/>
        <v>69</v>
      </c>
      <c r="AP120" s="20">
        <f t="shared" si="71"/>
        <v>1204</v>
      </c>
    </row>
    <row r="121" spans="1:42" ht="13.5" customHeight="1" x14ac:dyDescent="0.2">
      <c r="A121" s="21">
        <f t="shared" si="63"/>
        <v>0.82291666666666585</v>
      </c>
      <c r="B121" s="19">
        <f t="shared" si="75"/>
        <v>0</v>
      </c>
      <c r="C121" s="19">
        <f t="shared" si="75"/>
        <v>0</v>
      </c>
      <c r="D121" s="19">
        <f t="shared" si="75"/>
        <v>0</v>
      </c>
      <c r="E121" s="19">
        <f t="shared" si="75"/>
        <v>0</v>
      </c>
      <c r="F121" s="19">
        <f t="shared" si="75"/>
        <v>0</v>
      </c>
      <c r="G121" s="19">
        <f t="shared" si="75"/>
        <v>0</v>
      </c>
      <c r="H121" s="19">
        <f t="shared" si="75"/>
        <v>0</v>
      </c>
      <c r="I121" s="32">
        <f t="shared" si="72"/>
        <v>0</v>
      </c>
      <c r="J121" s="19">
        <f t="shared" si="76"/>
        <v>0</v>
      </c>
      <c r="K121" s="19">
        <f t="shared" si="76"/>
        <v>0</v>
      </c>
      <c r="L121" s="19">
        <f t="shared" si="76"/>
        <v>0</v>
      </c>
      <c r="M121" s="19">
        <f t="shared" si="76"/>
        <v>0</v>
      </c>
      <c r="N121" s="19">
        <f t="shared" si="76"/>
        <v>0</v>
      </c>
      <c r="O121" s="19">
        <f t="shared" si="76"/>
        <v>0</v>
      </c>
      <c r="P121" s="19">
        <f t="shared" si="76"/>
        <v>0</v>
      </c>
      <c r="Q121" s="20">
        <f t="shared" si="73"/>
        <v>0</v>
      </c>
      <c r="R121" s="19">
        <f t="shared" si="77"/>
        <v>609</v>
      </c>
      <c r="S121" s="19">
        <f t="shared" si="77"/>
        <v>37</v>
      </c>
      <c r="T121" s="19">
        <f t="shared" si="77"/>
        <v>6</v>
      </c>
      <c r="U121" s="19">
        <f t="shared" si="77"/>
        <v>0</v>
      </c>
      <c r="V121" s="19">
        <f t="shared" si="77"/>
        <v>31</v>
      </c>
      <c r="W121" s="19">
        <f t="shared" si="77"/>
        <v>49</v>
      </c>
      <c r="X121" s="19">
        <f t="shared" si="77"/>
        <v>23</v>
      </c>
      <c r="Y121" s="20">
        <f t="shared" si="74"/>
        <v>755</v>
      </c>
      <c r="Z121" s="22">
        <f t="shared" si="69"/>
        <v>0.82291666666666585</v>
      </c>
      <c r="AA121" s="19">
        <f t="shared" si="78"/>
        <v>759</v>
      </c>
      <c r="AB121" s="19">
        <f t="shared" si="78"/>
        <v>46</v>
      </c>
      <c r="AC121" s="19">
        <f t="shared" si="78"/>
        <v>7</v>
      </c>
      <c r="AD121" s="19">
        <f t="shared" si="78"/>
        <v>0</v>
      </c>
      <c r="AE121" s="19">
        <f t="shared" si="78"/>
        <v>31</v>
      </c>
      <c r="AF121" s="19">
        <f t="shared" si="78"/>
        <v>65</v>
      </c>
      <c r="AG121" s="19">
        <f t="shared" si="78"/>
        <v>24</v>
      </c>
      <c r="AH121" s="20">
        <f t="shared" si="70"/>
        <v>932</v>
      </c>
      <c r="AI121" s="19">
        <f t="shared" si="79"/>
        <v>872</v>
      </c>
      <c r="AJ121" s="19">
        <f t="shared" si="79"/>
        <v>73</v>
      </c>
      <c r="AK121" s="19">
        <f t="shared" si="79"/>
        <v>13</v>
      </c>
      <c r="AL121" s="19">
        <f t="shared" si="79"/>
        <v>2</v>
      </c>
      <c r="AM121" s="19">
        <f t="shared" si="79"/>
        <v>44</v>
      </c>
      <c r="AN121" s="19">
        <f t="shared" si="79"/>
        <v>87</v>
      </c>
      <c r="AO121" s="19">
        <f t="shared" si="79"/>
        <v>61</v>
      </c>
      <c r="AP121" s="20">
        <f t="shared" si="71"/>
        <v>1152</v>
      </c>
    </row>
    <row r="122" spans="1:42" ht="13.5" customHeight="1" x14ac:dyDescent="0.2">
      <c r="A122" s="21">
        <f t="shared" si="63"/>
        <v>0.83333333333333248</v>
      </c>
      <c r="B122" s="19">
        <f t="shared" si="75"/>
        <v>0</v>
      </c>
      <c r="C122" s="19">
        <f t="shared" si="75"/>
        <v>0</v>
      </c>
      <c r="D122" s="19">
        <f t="shared" si="75"/>
        <v>0</v>
      </c>
      <c r="E122" s="19">
        <f t="shared" si="75"/>
        <v>0</v>
      </c>
      <c r="F122" s="19">
        <f t="shared" si="75"/>
        <v>0</v>
      </c>
      <c r="G122" s="19">
        <f t="shared" si="75"/>
        <v>0</v>
      </c>
      <c r="H122" s="19">
        <f t="shared" si="75"/>
        <v>0</v>
      </c>
      <c r="I122" s="32">
        <f t="shared" si="72"/>
        <v>0</v>
      </c>
      <c r="J122" s="19">
        <f t="shared" si="76"/>
        <v>0</v>
      </c>
      <c r="K122" s="19">
        <f t="shared" si="76"/>
        <v>0</v>
      </c>
      <c r="L122" s="19">
        <f t="shared" si="76"/>
        <v>0</v>
      </c>
      <c r="M122" s="19">
        <f t="shared" si="76"/>
        <v>0</v>
      </c>
      <c r="N122" s="19">
        <f t="shared" si="76"/>
        <v>0</v>
      </c>
      <c r="O122" s="19">
        <f t="shared" si="76"/>
        <v>0</v>
      </c>
      <c r="P122" s="19">
        <f t="shared" si="76"/>
        <v>0</v>
      </c>
      <c r="Q122" s="20">
        <f t="shared" si="73"/>
        <v>0</v>
      </c>
      <c r="R122" s="19">
        <f t="shared" si="77"/>
        <v>566</v>
      </c>
      <c r="S122" s="19">
        <f t="shared" si="77"/>
        <v>30</v>
      </c>
      <c r="T122" s="19">
        <f t="shared" si="77"/>
        <v>4</v>
      </c>
      <c r="U122" s="19">
        <f t="shared" si="77"/>
        <v>0</v>
      </c>
      <c r="V122" s="19">
        <f t="shared" si="77"/>
        <v>33</v>
      </c>
      <c r="W122" s="19">
        <f t="shared" si="77"/>
        <v>45</v>
      </c>
      <c r="X122" s="19">
        <f t="shared" si="77"/>
        <v>24</v>
      </c>
      <c r="Y122" s="20">
        <f t="shared" si="74"/>
        <v>702</v>
      </c>
      <c r="Z122" s="21">
        <f t="shared" si="69"/>
        <v>0.83333333333333248</v>
      </c>
      <c r="AA122" s="19">
        <f t="shared" si="78"/>
        <v>698</v>
      </c>
      <c r="AB122" s="19">
        <f t="shared" si="78"/>
        <v>38</v>
      </c>
      <c r="AC122" s="19">
        <f t="shared" si="78"/>
        <v>5</v>
      </c>
      <c r="AD122" s="19">
        <f t="shared" si="78"/>
        <v>1</v>
      </c>
      <c r="AE122" s="19">
        <f t="shared" si="78"/>
        <v>33</v>
      </c>
      <c r="AF122" s="19">
        <f t="shared" si="78"/>
        <v>66</v>
      </c>
      <c r="AG122" s="19">
        <f t="shared" si="78"/>
        <v>25</v>
      </c>
      <c r="AH122" s="20">
        <f t="shared" si="70"/>
        <v>866</v>
      </c>
      <c r="AI122" s="19">
        <f t="shared" si="79"/>
        <v>816</v>
      </c>
      <c r="AJ122" s="19">
        <f t="shared" si="79"/>
        <v>72</v>
      </c>
      <c r="AK122" s="19">
        <f t="shared" si="79"/>
        <v>12</v>
      </c>
      <c r="AL122" s="19">
        <f t="shared" si="79"/>
        <v>3</v>
      </c>
      <c r="AM122" s="19">
        <f t="shared" si="79"/>
        <v>41</v>
      </c>
      <c r="AN122" s="19">
        <f t="shared" si="79"/>
        <v>93</v>
      </c>
      <c r="AO122" s="19">
        <f t="shared" si="79"/>
        <v>50</v>
      </c>
      <c r="AP122" s="20">
        <f t="shared" si="71"/>
        <v>1087</v>
      </c>
    </row>
    <row r="123" spans="1:42" ht="13.5" customHeight="1" x14ac:dyDescent="0.2">
      <c r="A123" s="22">
        <f t="shared" si="63"/>
        <v>0.84374999999999911</v>
      </c>
      <c r="B123" s="19">
        <f t="shared" si="75"/>
        <v>0</v>
      </c>
      <c r="C123" s="19">
        <f t="shared" si="75"/>
        <v>0</v>
      </c>
      <c r="D123" s="19">
        <f t="shared" si="75"/>
        <v>0</v>
      </c>
      <c r="E123" s="19">
        <f t="shared" si="75"/>
        <v>0</v>
      </c>
      <c r="F123" s="19">
        <f t="shared" si="75"/>
        <v>0</v>
      </c>
      <c r="G123" s="19">
        <f t="shared" si="75"/>
        <v>0</v>
      </c>
      <c r="H123" s="19">
        <f t="shared" si="75"/>
        <v>0</v>
      </c>
      <c r="I123" s="32">
        <f t="shared" si="72"/>
        <v>0</v>
      </c>
      <c r="J123" s="19">
        <f t="shared" si="76"/>
        <v>0</v>
      </c>
      <c r="K123" s="19">
        <f t="shared" si="76"/>
        <v>0</v>
      </c>
      <c r="L123" s="19">
        <f t="shared" si="76"/>
        <v>0</v>
      </c>
      <c r="M123" s="19">
        <f t="shared" si="76"/>
        <v>0</v>
      </c>
      <c r="N123" s="19">
        <f t="shared" si="76"/>
        <v>0</v>
      </c>
      <c r="O123" s="19">
        <f t="shared" si="76"/>
        <v>0</v>
      </c>
      <c r="P123" s="19">
        <f t="shared" si="76"/>
        <v>0</v>
      </c>
      <c r="Q123" s="20">
        <f t="shared" si="73"/>
        <v>0</v>
      </c>
      <c r="R123" s="19">
        <f t="shared" si="77"/>
        <v>527</v>
      </c>
      <c r="S123" s="19">
        <f t="shared" si="77"/>
        <v>22</v>
      </c>
      <c r="T123" s="19">
        <f t="shared" si="77"/>
        <v>4</v>
      </c>
      <c r="U123" s="19">
        <f t="shared" si="77"/>
        <v>0</v>
      </c>
      <c r="V123" s="19">
        <f t="shared" si="77"/>
        <v>29</v>
      </c>
      <c r="W123" s="19">
        <f t="shared" si="77"/>
        <v>47</v>
      </c>
      <c r="X123" s="19">
        <f t="shared" si="77"/>
        <v>22</v>
      </c>
      <c r="Y123" s="20">
        <f t="shared" si="74"/>
        <v>651</v>
      </c>
      <c r="Z123" s="22">
        <f t="shared" si="69"/>
        <v>0.84374999999999911</v>
      </c>
      <c r="AA123" s="19">
        <f t="shared" si="78"/>
        <v>646</v>
      </c>
      <c r="AB123" s="19">
        <f t="shared" si="78"/>
        <v>29</v>
      </c>
      <c r="AC123" s="19">
        <f t="shared" si="78"/>
        <v>5</v>
      </c>
      <c r="AD123" s="19">
        <f t="shared" si="78"/>
        <v>1</v>
      </c>
      <c r="AE123" s="19">
        <f t="shared" si="78"/>
        <v>29</v>
      </c>
      <c r="AF123" s="19">
        <f t="shared" si="78"/>
        <v>62</v>
      </c>
      <c r="AG123" s="19">
        <f t="shared" si="78"/>
        <v>23</v>
      </c>
      <c r="AH123" s="20">
        <f t="shared" si="70"/>
        <v>795</v>
      </c>
      <c r="AI123" s="19">
        <f t="shared" si="79"/>
        <v>735</v>
      </c>
      <c r="AJ123" s="19">
        <f t="shared" si="79"/>
        <v>57</v>
      </c>
      <c r="AK123" s="19">
        <f t="shared" si="79"/>
        <v>13</v>
      </c>
      <c r="AL123" s="19">
        <f t="shared" si="79"/>
        <v>3</v>
      </c>
      <c r="AM123" s="19">
        <f t="shared" si="79"/>
        <v>45</v>
      </c>
      <c r="AN123" s="19">
        <f t="shared" si="79"/>
        <v>84</v>
      </c>
      <c r="AO123" s="19">
        <f t="shared" si="79"/>
        <v>39</v>
      </c>
      <c r="AP123" s="20">
        <f t="shared" si="71"/>
        <v>976</v>
      </c>
    </row>
    <row r="124" spans="1:42" ht="13.5" customHeight="1" x14ac:dyDescent="0.2">
      <c r="A124" s="21">
        <f t="shared" si="63"/>
        <v>0.85416666666666574</v>
      </c>
      <c r="B124" s="19">
        <f t="shared" si="75"/>
        <v>0</v>
      </c>
      <c r="C124" s="19">
        <f t="shared" si="75"/>
        <v>0</v>
      </c>
      <c r="D124" s="19">
        <f t="shared" si="75"/>
        <v>0</v>
      </c>
      <c r="E124" s="19">
        <f t="shared" si="75"/>
        <v>0</v>
      </c>
      <c r="F124" s="19">
        <f t="shared" si="75"/>
        <v>0</v>
      </c>
      <c r="G124" s="19">
        <f t="shared" si="75"/>
        <v>0</v>
      </c>
      <c r="H124" s="19">
        <f t="shared" si="75"/>
        <v>0</v>
      </c>
      <c r="I124" s="32">
        <f t="shared" si="72"/>
        <v>0</v>
      </c>
      <c r="J124" s="19">
        <f t="shared" si="76"/>
        <v>0</v>
      </c>
      <c r="K124" s="19">
        <f t="shared" si="76"/>
        <v>0</v>
      </c>
      <c r="L124" s="19">
        <f t="shared" si="76"/>
        <v>0</v>
      </c>
      <c r="M124" s="19">
        <f t="shared" si="76"/>
        <v>0</v>
      </c>
      <c r="N124" s="19">
        <f t="shared" si="76"/>
        <v>0</v>
      </c>
      <c r="O124" s="19">
        <f t="shared" si="76"/>
        <v>0</v>
      </c>
      <c r="P124" s="19">
        <f t="shared" si="76"/>
        <v>0</v>
      </c>
      <c r="Q124" s="20">
        <f t="shared" si="73"/>
        <v>0</v>
      </c>
      <c r="R124" s="19">
        <f t="shared" si="77"/>
        <v>516</v>
      </c>
      <c r="S124" s="19">
        <f t="shared" si="77"/>
        <v>15</v>
      </c>
      <c r="T124" s="19">
        <f t="shared" si="77"/>
        <v>5</v>
      </c>
      <c r="U124" s="19">
        <f t="shared" si="77"/>
        <v>0</v>
      </c>
      <c r="V124" s="19">
        <f t="shared" si="77"/>
        <v>30</v>
      </c>
      <c r="W124" s="19">
        <f t="shared" si="77"/>
        <v>40</v>
      </c>
      <c r="X124" s="19">
        <f t="shared" si="77"/>
        <v>19</v>
      </c>
      <c r="Y124" s="20">
        <f t="shared" si="74"/>
        <v>625</v>
      </c>
      <c r="Z124" s="21">
        <f t="shared" si="69"/>
        <v>0.85416666666666574</v>
      </c>
      <c r="AA124" s="19">
        <f t="shared" si="78"/>
        <v>611</v>
      </c>
      <c r="AB124" s="19">
        <f t="shared" si="78"/>
        <v>22</v>
      </c>
      <c r="AC124" s="19">
        <f t="shared" si="78"/>
        <v>6</v>
      </c>
      <c r="AD124" s="19">
        <f t="shared" si="78"/>
        <v>2</v>
      </c>
      <c r="AE124" s="19">
        <f t="shared" si="78"/>
        <v>30</v>
      </c>
      <c r="AF124" s="19">
        <f t="shared" si="78"/>
        <v>52</v>
      </c>
      <c r="AG124" s="19">
        <f t="shared" si="78"/>
        <v>19</v>
      </c>
      <c r="AH124" s="20">
        <f t="shared" si="70"/>
        <v>742</v>
      </c>
      <c r="AI124" s="19">
        <f t="shared" si="79"/>
        <v>668</v>
      </c>
      <c r="AJ124" s="19">
        <f t="shared" si="79"/>
        <v>47</v>
      </c>
      <c r="AK124" s="19">
        <f t="shared" si="79"/>
        <v>11</v>
      </c>
      <c r="AL124" s="19">
        <f t="shared" si="79"/>
        <v>3</v>
      </c>
      <c r="AM124" s="19">
        <f t="shared" si="79"/>
        <v>42</v>
      </c>
      <c r="AN124" s="19">
        <f t="shared" si="79"/>
        <v>79</v>
      </c>
      <c r="AO124" s="19">
        <f t="shared" si="79"/>
        <v>43</v>
      </c>
      <c r="AP124" s="20">
        <f t="shared" si="71"/>
        <v>893</v>
      </c>
    </row>
    <row r="125" spans="1:42" ht="13.5" customHeight="1" x14ac:dyDescent="0.2">
      <c r="A125" s="21">
        <f t="shared" si="63"/>
        <v>0.86458333333333237</v>
      </c>
      <c r="B125" s="19">
        <f t="shared" si="75"/>
        <v>0</v>
      </c>
      <c r="C125" s="19">
        <f t="shared" si="75"/>
        <v>0</v>
      </c>
      <c r="D125" s="19">
        <f t="shared" si="75"/>
        <v>0</v>
      </c>
      <c r="E125" s="19">
        <f t="shared" si="75"/>
        <v>0</v>
      </c>
      <c r="F125" s="19">
        <f t="shared" si="75"/>
        <v>0</v>
      </c>
      <c r="G125" s="19">
        <f t="shared" si="75"/>
        <v>0</v>
      </c>
      <c r="H125" s="19">
        <f t="shared" si="75"/>
        <v>0</v>
      </c>
      <c r="I125" s="32">
        <f t="shared" si="72"/>
        <v>0</v>
      </c>
      <c r="J125" s="19">
        <f t="shared" si="76"/>
        <v>0</v>
      </c>
      <c r="K125" s="19">
        <f t="shared" si="76"/>
        <v>0</v>
      </c>
      <c r="L125" s="19">
        <f t="shared" si="76"/>
        <v>0</v>
      </c>
      <c r="M125" s="19">
        <f t="shared" si="76"/>
        <v>0</v>
      </c>
      <c r="N125" s="19">
        <f t="shared" si="76"/>
        <v>0</v>
      </c>
      <c r="O125" s="19">
        <f t="shared" si="76"/>
        <v>0</v>
      </c>
      <c r="P125" s="19">
        <f t="shared" si="76"/>
        <v>0</v>
      </c>
      <c r="Q125" s="20">
        <f t="shared" si="73"/>
        <v>0</v>
      </c>
      <c r="R125" s="19">
        <f t="shared" si="77"/>
        <v>505</v>
      </c>
      <c r="S125" s="19">
        <f t="shared" si="77"/>
        <v>17</v>
      </c>
      <c r="T125" s="19">
        <f t="shared" si="77"/>
        <v>5</v>
      </c>
      <c r="U125" s="19">
        <f t="shared" si="77"/>
        <v>0</v>
      </c>
      <c r="V125" s="19">
        <f t="shared" si="77"/>
        <v>28</v>
      </c>
      <c r="W125" s="19">
        <f t="shared" si="77"/>
        <v>36</v>
      </c>
      <c r="X125" s="19">
        <f t="shared" si="77"/>
        <v>18</v>
      </c>
      <c r="Y125" s="20">
        <f t="shared" si="74"/>
        <v>609</v>
      </c>
      <c r="Z125" s="22">
        <f t="shared" si="69"/>
        <v>0.86458333333333237</v>
      </c>
      <c r="AA125" s="19">
        <f t="shared" si="78"/>
        <v>589</v>
      </c>
      <c r="AB125" s="19">
        <f t="shared" si="78"/>
        <v>21</v>
      </c>
      <c r="AC125" s="19">
        <f t="shared" si="78"/>
        <v>5</v>
      </c>
      <c r="AD125" s="19">
        <f t="shared" si="78"/>
        <v>2</v>
      </c>
      <c r="AE125" s="19">
        <f t="shared" si="78"/>
        <v>28</v>
      </c>
      <c r="AF125" s="19">
        <f t="shared" si="78"/>
        <v>54</v>
      </c>
      <c r="AG125" s="19">
        <f t="shared" si="78"/>
        <v>18</v>
      </c>
      <c r="AH125" s="20">
        <f t="shared" si="70"/>
        <v>717</v>
      </c>
      <c r="AI125" s="19">
        <f t="shared" si="79"/>
        <v>650</v>
      </c>
      <c r="AJ125" s="19">
        <f t="shared" si="79"/>
        <v>43</v>
      </c>
      <c r="AK125" s="19">
        <f t="shared" si="79"/>
        <v>9</v>
      </c>
      <c r="AL125" s="19">
        <f t="shared" si="79"/>
        <v>3</v>
      </c>
      <c r="AM125" s="19">
        <f t="shared" si="79"/>
        <v>37</v>
      </c>
      <c r="AN125" s="19">
        <f t="shared" si="79"/>
        <v>73</v>
      </c>
      <c r="AO125" s="19">
        <f t="shared" si="79"/>
        <v>38</v>
      </c>
      <c r="AP125" s="20">
        <f t="shared" si="71"/>
        <v>853</v>
      </c>
    </row>
    <row r="126" spans="1:42" ht="13.5" customHeight="1" thickBot="1" x14ac:dyDescent="0.25">
      <c r="A126" s="31">
        <f t="shared" si="63"/>
        <v>0.874999999999999</v>
      </c>
      <c r="B126" s="24">
        <f t="shared" si="75"/>
        <v>0</v>
      </c>
      <c r="C126" s="24">
        <f t="shared" si="75"/>
        <v>0</v>
      </c>
      <c r="D126" s="24">
        <f t="shared" si="75"/>
        <v>0</v>
      </c>
      <c r="E126" s="24">
        <f t="shared" si="75"/>
        <v>0</v>
      </c>
      <c r="F126" s="24">
        <f t="shared" si="75"/>
        <v>0</v>
      </c>
      <c r="G126" s="24">
        <f t="shared" si="75"/>
        <v>0</v>
      </c>
      <c r="H126" s="24">
        <f t="shared" si="75"/>
        <v>0</v>
      </c>
      <c r="I126" s="38">
        <f t="shared" si="72"/>
        <v>0</v>
      </c>
      <c r="J126" s="24">
        <f t="shared" si="76"/>
        <v>0</v>
      </c>
      <c r="K126" s="24">
        <f t="shared" si="76"/>
        <v>0</v>
      </c>
      <c r="L126" s="24">
        <f t="shared" si="76"/>
        <v>0</v>
      </c>
      <c r="M126" s="24">
        <f t="shared" si="76"/>
        <v>0</v>
      </c>
      <c r="N126" s="24">
        <f t="shared" si="76"/>
        <v>0</v>
      </c>
      <c r="O126" s="24">
        <f t="shared" si="76"/>
        <v>0</v>
      </c>
      <c r="P126" s="24">
        <f t="shared" si="76"/>
        <v>0</v>
      </c>
      <c r="Q126" s="25">
        <f t="shared" si="73"/>
        <v>0</v>
      </c>
      <c r="R126" s="24">
        <f t="shared" si="77"/>
        <v>534</v>
      </c>
      <c r="S126" s="24">
        <f t="shared" si="77"/>
        <v>23</v>
      </c>
      <c r="T126" s="24">
        <f t="shared" si="77"/>
        <v>7</v>
      </c>
      <c r="U126" s="24">
        <f t="shared" si="77"/>
        <v>0</v>
      </c>
      <c r="V126" s="24">
        <f t="shared" si="77"/>
        <v>28</v>
      </c>
      <c r="W126" s="24">
        <f t="shared" si="77"/>
        <v>32</v>
      </c>
      <c r="X126" s="24">
        <f t="shared" si="77"/>
        <v>15</v>
      </c>
      <c r="Y126" s="25">
        <f t="shared" si="74"/>
        <v>639</v>
      </c>
      <c r="Z126" s="50">
        <f t="shared" si="69"/>
        <v>0.874999999999999</v>
      </c>
      <c r="AA126" s="24">
        <f t="shared" si="78"/>
        <v>623</v>
      </c>
      <c r="AB126" s="24">
        <f t="shared" si="78"/>
        <v>27</v>
      </c>
      <c r="AC126" s="24">
        <f t="shared" si="78"/>
        <v>7</v>
      </c>
      <c r="AD126" s="24">
        <f t="shared" si="78"/>
        <v>1</v>
      </c>
      <c r="AE126" s="24">
        <f t="shared" si="78"/>
        <v>28</v>
      </c>
      <c r="AF126" s="24">
        <f t="shared" si="78"/>
        <v>45</v>
      </c>
      <c r="AG126" s="24">
        <f t="shared" si="78"/>
        <v>15</v>
      </c>
      <c r="AH126" s="25">
        <f t="shared" si="70"/>
        <v>746</v>
      </c>
      <c r="AI126" s="24">
        <f t="shared" si="79"/>
        <v>655</v>
      </c>
      <c r="AJ126" s="24">
        <f t="shared" si="79"/>
        <v>40</v>
      </c>
      <c r="AK126" s="24">
        <f t="shared" si="79"/>
        <v>9</v>
      </c>
      <c r="AL126" s="24">
        <f t="shared" si="79"/>
        <v>2</v>
      </c>
      <c r="AM126" s="24">
        <f t="shared" si="79"/>
        <v>41</v>
      </c>
      <c r="AN126" s="24">
        <f t="shared" si="79"/>
        <v>68</v>
      </c>
      <c r="AO126" s="24">
        <f t="shared" si="79"/>
        <v>37</v>
      </c>
      <c r="AP126" s="25">
        <f t="shared" si="71"/>
        <v>852</v>
      </c>
    </row>
    <row r="127" spans="1:42" ht="13.5" customHeight="1" thickTop="1" x14ac:dyDescent="0.2"/>
    <row r="128" spans="1:42" ht="27.75" customHeight="1" x14ac:dyDescent="0.2">
      <c r="A128" s="10" t="s">
        <v>7</v>
      </c>
      <c r="B128" s="11"/>
      <c r="Z128" s="10" t="s">
        <v>7</v>
      </c>
      <c r="AA128" s="10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1:42" ht="13.5" customHeight="1" x14ac:dyDescent="0.2">
      <c r="A129" s="12"/>
      <c r="Z129" s="10"/>
      <c r="AA129" s="10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1:42" ht="13.5" customHeight="1" x14ac:dyDescent="0.2">
      <c r="A130" s="96" t="s">
        <v>36</v>
      </c>
      <c r="B130" s="13"/>
      <c r="C130" s="13" t="str">
        <f>$C$3</f>
        <v>Norman Rourke Pryme Limited</v>
      </c>
      <c r="D130" s="13"/>
      <c r="E130" s="13"/>
      <c r="F130" s="96" t="s">
        <v>20</v>
      </c>
      <c r="G130" s="13"/>
      <c r="H130" s="15" t="str">
        <f>$H$3</f>
        <v>16.05.2019</v>
      </c>
      <c r="I130" s="13"/>
      <c r="K130" s="13"/>
      <c r="L130" s="13"/>
      <c r="M130" s="13"/>
      <c r="N130" s="13"/>
      <c r="O130" s="13"/>
      <c r="Z130" s="96" t="s">
        <v>36</v>
      </c>
      <c r="AA130" s="13"/>
      <c r="AB130" s="13" t="str">
        <f>$C$3</f>
        <v>Norman Rourke Pryme Limited</v>
      </c>
      <c r="AC130" s="13"/>
      <c r="AD130" s="13"/>
      <c r="AE130" s="96" t="s">
        <v>20</v>
      </c>
      <c r="AF130" s="13"/>
      <c r="AG130" s="15" t="str">
        <f>$H$3</f>
        <v>16.05.2019</v>
      </c>
      <c r="AH130" s="13"/>
      <c r="AI130" s="11"/>
      <c r="AJ130" s="13"/>
      <c r="AK130" s="13"/>
      <c r="AL130" s="13"/>
      <c r="AM130" s="11"/>
      <c r="AN130" s="11"/>
      <c r="AO130" s="11"/>
      <c r="AP130" s="11"/>
    </row>
    <row r="131" spans="1:42" ht="13.5" customHeight="1" x14ac:dyDescent="0.2">
      <c r="A131" s="96" t="s">
        <v>15</v>
      </c>
      <c r="B131" s="13"/>
      <c r="C131" s="13" t="str">
        <f>$C$4</f>
        <v>ID04572</v>
      </c>
      <c r="D131" s="13"/>
      <c r="E131" s="13"/>
      <c r="F131" s="96" t="s">
        <v>14</v>
      </c>
      <c r="G131" s="13"/>
      <c r="H131" s="15" t="str">
        <f>$H$4</f>
        <v>A5 Edgware Road / A4205 Praed Street / A501 Chapel Street</v>
      </c>
      <c r="I131" s="13"/>
      <c r="K131" s="13"/>
      <c r="L131" s="13"/>
      <c r="M131" s="39"/>
      <c r="N131" s="13"/>
      <c r="O131" s="39" t="s">
        <v>63</v>
      </c>
      <c r="P131" s="13" t="str">
        <f>$P$4</f>
        <v>A5 Edgware Road (NW)</v>
      </c>
      <c r="S131" s="39" t="s">
        <v>65</v>
      </c>
      <c r="T131" s="13" t="str">
        <f>$T$4</f>
        <v>A5 Edgware Road (SE)</v>
      </c>
      <c r="Z131" s="96" t="s">
        <v>15</v>
      </c>
      <c r="AA131" s="13"/>
      <c r="AB131" s="13" t="str">
        <f>$C$4</f>
        <v>ID04572</v>
      </c>
      <c r="AC131" s="13"/>
      <c r="AD131" s="13"/>
      <c r="AE131" s="96" t="s">
        <v>14</v>
      </c>
      <c r="AF131" s="13"/>
      <c r="AG131" s="15" t="str">
        <f>$H$4</f>
        <v>A5 Edgware Road / A4205 Praed Street / A501 Chapel Street</v>
      </c>
      <c r="AH131" s="13"/>
      <c r="AI131" s="11"/>
      <c r="AJ131" s="13"/>
      <c r="AK131" s="11"/>
      <c r="AL131" s="39"/>
      <c r="AM131" s="13"/>
      <c r="AN131" s="11"/>
      <c r="AO131" s="11"/>
      <c r="AP131" s="11"/>
    </row>
    <row r="132" spans="1:42" ht="13.5" customHeight="1" x14ac:dyDescent="0.2">
      <c r="A132" s="96" t="s">
        <v>13</v>
      </c>
      <c r="B132" s="13"/>
      <c r="C132" s="13" t="str">
        <f>$C$5</f>
        <v>Site 1</v>
      </c>
      <c r="D132" s="13"/>
      <c r="E132" s="13"/>
      <c r="F132" s="96" t="s">
        <v>21</v>
      </c>
      <c r="G132" s="13"/>
      <c r="H132" s="15" t="str">
        <f>$H$5</f>
        <v>Crossroads</v>
      </c>
      <c r="I132" s="13"/>
      <c r="K132" s="13"/>
      <c r="L132" s="13"/>
      <c r="M132" s="39"/>
      <c r="N132" s="13"/>
      <c r="O132" s="39" t="s">
        <v>64</v>
      </c>
      <c r="P132" s="13" t="str">
        <f>$P$5</f>
        <v>A501 Chapel Street (NE)</v>
      </c>
      <c r="S132" s="39" t="s">
        <v>69</v>
      </c>
      <c r="T132" s="13" t="str">
        <f>$T$5</f>
        <v>A4205 Praed Street (SW)</v>
      </c>
      <c r="Z132" s="96" t="s">
        <v>13</v>
      </c>
      <c r="AA132" s="13"/>
      <c r="AB132" s="13" t="str">
        <f>$C$5</f>
        <v>Site 1</v>
      </c>
      <c r="AC132" s="13"/>
      <c r="AD132" s="13"/>
      <c r="AE132" s="96" t="s">
        <v>21</v>
      </c>
      <c r="AF132" s="13"/>
      <c r="AG132" s="15" t="str">
        <f>$H$5</f>
        <v>Crossroads</v>
      </c>
      <c r="AH132" s="13"/>
      <c r="AI132" s="11"/>
      <c r="AJ132" s="13"/>
      <c r="AK132" s="11"/>
      <c r="AL132" s="39"/>
      <c r="AM132" s="13"/>
      <c r="AN132" s="11"/>
      <c r="AO132" s="11"/>
      <c r="AP132" s="11"/>
    </row>
    <row r="133" spans="1:42" ht="13.5" customHeight="1" thickBot="1" x14ac:dyDescent="0.25">
      <c r="Z133" s="12"/>
    </row>
    <row r="134" spans="1:42" ht="13.5" customHeight="1" thickTop="1" thickBot="1" x14ac:dyDescent="0.25">
      <c r="B134" s="354" t="s">
        <v>47</v>
      </c>
      <c r="C134" s="355"/>
      <c r="D134" s="355"/>
      <c r="E134" s="355"/>
      <c r="F134" s="355"/>
      <c r="G134" s="355"/>
      <c r="H134" s="355"/>
      <c r="I134" s="356"/>
      <c r="J134" s="351" t="s">
        <v>122</v>
      </c>
      <c r="K134" s="352"/>
      <c r="L134" s="352"/>
      <c r="M134" s="352"/>
      <c r="N134" s="352"/>
      <c r="O134" s="352"/>
      <c r="P134" s="352"/>
      <c r="Q134" s="353"/>
      <c r="R134" s="351" t="s">
        <v>48</v>
      </c>
      <c r="S134" s="352"/>
      <c r="T134" s="352"/>
      <c r="U134" s="352"/>
      <c r="V134" s="352"/>
      <c r="W134" s="352"/>
      <c r="X134" s="352"/>
      <c r="Y134" s="353"/>
      <c r="AA134" s="351" t="s">
        <v>131</v>
      </c>
      <c r="AB134" s="352"/>
      <c r="AC134" s="352"/>
      <c r="AD134" s="352"/>
      <c r="AE134" s="352"/>
      <c r="AF134" s="352"/>
      <c r="AG134" s="352"/>
      <c r="AH134" s="353"/>
      <c r="AI134" s="351" t="s">
        <v>60</v>
      </c>
      <c r="AJ134" s="352"/>
      <c r="AK134" s="352"/>
      <c r="AL134" s="352"/>
      <c r="AM134" s="352"/>
      <c r="AN134" s="352"/>
      <c r="AO134" s="352"/>
      <c r="AP134" s="353"/>
    </row>
    <row r="135" spans="1:42" ht="13.5" customHeight="1" thickTop="1" thickBot="1" x14ac:dyDescent="0.25">
      <c r="A135" s="54" t="s">
        <v>0</v>
      </c>
      <c r="B135" s="17" t="s">
        <v>2</v>
      </c>
      <c r="C135" s="17" t="s">
        <v>12</v>
      </c>
      <c r="D135" s="17" t="s">
        <v>10</v>
      </c>
      <c r="E135" s="17" t="s">
        <v>11</v>
      </c>
      <c r="F135" s="17" t="s">
        <v>4</v>
      </c>
      <c r="G135" s="17" t="s">
        <v>9</v>
      </c>
      <c r="H135" s="17" t="s">
        <v>3</v>
      </c>
      <c r="I135" s="17" t="s">
        <v>8</v>
      </c>
      <c r="J135" s="17" t="s">
        <v>2</v>
      </c>
      <c r="K135" s="17" t="s">
        <v>12</v>
      </c>
      <c r="L135" s="17" t="s">
        <v>10</v>
      </c>
      <c r="M135" s="17" t="s">
        <v>11</v>
      </c>
      <c r="N135" s="17" t="s">
        <v>4</v>
      </c>
      <c r="O135" s="17" t="s">
        <v>9</v>
      </c>
      <c r="P135" s="17" t="s">
        <v>3</v>
      </c>
      <c r="Q135" s="17" t="s">
        <v>8</v>
      </c>
      <c r="R135" s="17" t="s">
        <v>2</v>
      </c>
      <c r="S135" s="17" t="s">
        <v>12</v>
      </c>
      <c r="T135" s="17" t="s">
        <v>10</v>
      </c>
      <c r="U135" s="17" t="s">
        <v>11</v>
      </c>
      <c r="V135" s="17" t="s">
        <v>4</v>
      </c>
      <c r="W135" s="17" t="s">
        <v>9</v>
      </c>
      <c r="X135" s="17" t="s">
        <v>3</v>
      </c>
      <c r="Y135" s="17" t="s">
        <v>8</v>
      </c>
      <c r="Z135" s="54" t="s">
        <v>0</v>
      </c>
      <c r="AA135" s="17" t="s">
        <v>2</v>
      </c>
      <c r="AB135" s="17" t="s">
        <v>12</v>
      </c>
      <c r="AC135" s="17" t="s">
        <v>10</v>
      </c>
      <c r="AD135" s="17" t="s">
        <v>11</v>
      </c>
      <c r="AE135" s="17" t="s">
        <v>4</v>
      </c>
      <c r="AF135" s="17" t="s">
        <v>9</v>
      </c>
      <c r="AG135" s="17" t="s">
        <v>3</v>
      </c>
      <c r="AH135" s="17" t="s">
        <v>8</v>
      </c>
      <c r="AI135" s="17" t="s">
        <v>2</v>
      </c>
      <c r="AJ135" s="17" t="s">
        <v>12</v>
      </c>
      <c r="AK135" s="17" t="s">
        <v>10</v>
      </c>
      <c r="AL135" s="17" t="s">
        <v>11</v>
      </c>
      <c r="AM135" s="17" t="s">
        <v>4</v>
      </c>
      <c r="AN135" s="17" t="s">
        <v>9</v>
      </c>
      <c r="AO135" s="17" t="s">
        <v>3</v>
      </c>
      <c r="AP135" s="17" t="s">
        <v>8</v>
      </c>
    </row>
    <row r="136" spans="1:42" s="135" customFormat="1" ht="13.5" customHeight="1" thickTop="1" x14ac:dyDescent="0.2">
      <c r="A136" s="18">
        <f t="shared" ref="A136:A167" si="80">A9</f>
        <v>0.29166666666666669</v>
      </c>
      <c r="B136" s="35">
        <v>20</v>
      </c>
      <c r="C136" s="35">
        <v>5</v>
      </c>
      <c r="D136" s="35">
        <v>1</v>
      </c>
      <c r="E136" s="35">
        <v>0</v>
      </c>
      <c r="F136" s="35">
        <v>0</v>
      </c>
      <c r="G136" s="35">
        <v>3</v>
      </c>
      <c r="H136" s="35">
        <v>1</v>
      </c>
      <c r="I136" s="149">
        <f t="shared" ref="I136:I195" si="81">SUM(B136:H136)</f>
        <v>30</v>
      </c>
      <c r="J136" s="244"/>
      <c r="K136" s="244"/>
      <c r="L136" s="244"/>
      <c r="M136" s="244"/>
      <c r="N136" s="244"/>
      <c r="O136" s="244"/>
      <c r="P136" s="244"/>
      <c r="Q136" s="149">
        <f t="shared" ref="Q136:Q195" si="82">SUM(J136:P136)</f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149">
        <f t="shared" ref="Y136:Y195" si="83">SUM(R136:X136)</f>
        <v>0</v>
      </c>
      <c r="Z136" s="18">
        <f>A136</f>
        <v>0.29166666666666669</v>
      </c>
      <c r="AA136" s="29">
        <f t="shared" ref="AA136:AA167" si="84">J136+R136+B263+J263</f>
        <v>0</v>
      </c>
      <c r="AB136" s="29">
        <f t="shared" ref="AB136:AB167" si="85">K136+S136+C263+K263</f>
        <v>0</v>
      </c>
      <c r="AC136" s="29">
        <f t="shared" ref="AC136:AC167" si="86">L136+T136+D263+L263</f>
        <v>0</v>
      </c>
      <c r="AD136" s="29">
        <f t="shared" ref="AD136:AD167" si="87">M136+U136+E263+M263</f>
        <v>0</v>
      </c>
      <c r="AE136" s="29">
        <f t="shared" ref="AE136:AE167" si="88">N136+V136+F263+N263</f>
        <v>0</v>
      </c>
      <c r="AF136" s="29">
        <f t="shared" ref="AF136:AF167" si="89">O136+W136+G263+O263</f>
        <v>0</v>
      </c>
      <c r="AG136" s="29">
        <f t="shared" ref="AG136:AG167" si="90">P136+X136+H263+P263</f>
        <v>0</v>
      </c>
      <c r="AH136" s="20">
        <f>SUM(AA136:AG136)</f>
        <v>0</v>
      </c>
      <c r="AI136" s="29">
        <f t="shared" ref="AI136:AI167" si="91">B136+J136+B390+R517</f>
        <v>43</v>
      </c>
      <c r="AJ136" s="29">
        <f t="shared" ref="AJ136:AJ167" si="92">C136+K136+C390+S517</f>
        <v>10</v>
      </c>
      <c r="AK136" s="29">
        <f t="shared" ref="AK136:AK167" si="93">D136+L136+D390+T517</f>
        <v>2</v>
      </c>
      <c r="AL136" s="29">
        <f t="shared" ref="AL136:AL167" si="94">E136+M136+E390+U517</f>
        <v>1</v>
      </c>
      <c r="AM136" s="29">
        <f t="shared" ref="AM136:AM167" si="95">F136+N136+F390+V517</f>
        <v>4</v>
      </c>
      <c r="AN136" s="29">
        <f t="shared" ref="AN136:AN167" si="96">G136+O136+G390+W517</f>
        <v>3</v>
      </c>
      <c r="AO136" s="29">
        <f t="shared" ref="AO136:AO167" si="97">H136+P136+H390+X517</f>
        <v>19</v>
      </c>
      <c r="AP136" s="20">
        <f>SUM(AI136:AO136)</f>
        <v>82</v>
      </c>
    </row>
    <row r="137" spans="1:42" s="135" customFormat="1" ht="13.5" customHeight="1" x14ac:dyDescent="0.2">
      <c r="A137" s="21">
        <f t="shared" si="80"/>
        <v>0.30208333333333337</v>
      </c>
      <c r="B137" s="35">
        <v>27</v>
      </c>
      <c r="C137" s="35">
        <v>8</v>
      </c>
      <c r="D137" s="35">
        <v>0</v>
      </c>
      <c r="E137" s="35">
        <v>0</v>
      </c>
      <c r="F137" s="35">
        <v>0</v>
      </c>
      <c r="G137" s="35">
        <v>1</v>
      </c>
      <c r="H137" s="35">
        <v>2</v>
      </c>
      <c r="I137" s="149">
        <f t="shared" si="81"/>
        <v>38</v>
      </c>
      <c r="J137" s="244"/>
      <c r="K137" s="244"/>
      <c r="L137" s="244"/>
      <c r="M137" s="244"/>
      <c r="N137" s="244"/>
      <c r="O137" s="244"/>
      <c r="P137" s="244"/>
      <c r="Q137" s="149">
        <f t="shared" si="82"/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149">
        <f t="shared" si="83"/>
        <v>0</v>
      </c>
      <c r="Z137" s="21">
        <f t="shared" ref="Z137:Z195" si="98">A137</f>
        <v>0.30208333333333337</v>
      </c>
      <c r="AA137" s="19">
        <f t="shared" si="84"/>
        <v>0</v>
      </c>
      <c r="AB137" s="19">
        <f t="shared" si="85"/>
        <v>0</v>
      </c>
      <c r="AC137" s="19">
        <f t="shared" si="86"/>
        <v>0</v>
      </c>
      <c r="AD137" s="19">
        <f t="shared" si="87"/>
        <v>0</v>
      </c>
      <c r="AE137" s="19">
        <f t="shared" si="88"/>
        <v>0</v>
      </c>
      <c r="AF137" s="19">
        <f t="shared" si="89"/>
        <v>0</v>
      </c>
      <c r="AG137" s="19">
        <f t="shared" si="90"/>
        <v>0</v>
      </c>
      <c r="AH137" s="20">
        <f t="shared" ref="AH137:AH169" si="99">SUM(AA137:AG137)</f>
        <v>0</v>
      </c>
      <c r="AI137" s="19">
        <f t="shared" si="91"/>
        <v>41</v>
      </c>
      <c r="AJ137" s="19">
        <f t="shared" si="92"/>
        <v>14</v>
      </c>
      <c r="AK137" s="19">
        <f t="shared" si="93"/>
        <v>2</v>
      </c>
      <c r="AL137" s="19">
        <f t="shared" si="94"/>
        <v>0</v>
      </c>
      <c r="AM137" s="19">
        <f t="shared" si="95"/>
        <v>3</v>
      </c>
      <c r="AN137" s="19">
        <f t="shared" si="96"/>
        <v>1</v>
      </c>
      <c r="AO137" s="19">
        <f t="shared" si="97"/>
        <v>12</v>
      </c>
      <c r="AP137" s="20">
        <f t="shared" ref="AP137:AP169" si="100">SUM(AI137:AO137)</f>
        <v>73</v>
      </c>
    </row>
    <row r="138" spans="1:42" ht="13.5" customHeight="1" x14ac:dyDescent="0.2">
      <c r="A138" s="22">
        <f t="shared" si="80"/>
        <v>0.31250000000000006</v>
      </c>
      <c r="B138" s="35">
        <v>45</v>
      </c>
      <c r="C138" s="35">
        <v>11</v>
      </c>
      <c r="D138" s="35">
        <v>1</v>
      </c>
      <c r="E138" s="35">
        <v>0</v>
      </c>
      <c r="F138" s="35">
        <v>1</v>
      </c>
      <c r="G138" s="35">
        <v>4</v>
      </c>
      <c r="H138" s="35">
        <v>0</v>
      </c>
      <c r="I138" s="149">
        <f t="shared" si="81"/>
        <v>62</v>
      </c>
      <c r="J138" s="244"/>
      <c r="K138" s="244"/>
      <c r="L138" s="244"/>
      <c r="M138" s="244"/>
      <c r="N138" s="244"/>
      <c r="O138" s="244"/>
      <c r="P138" s="244"/>
      <c r="Q138" s="149">
        <f t="shared" si="82"/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149">
        <f t="shared" si="83"/>
        <v>0</v>
      </c>
      <c r="Z138" s="22">
        <f t="shared" si="98"/>
        <v>0.31250000000000006</v>
      </c>
      <c r="AA138" s="19">
        <f t="shared" si="84"/>
        <v>0</v>
      </c>
      <c r="AB138" s="19">
        <f t="shared" si="85"/>
        <v>0</v>
      </c>
      <c r="AC138" s="19">
        <f t="shared" si="86"/>
        <v>0</v>
      </c>
      <c r="AD138" s="19">
        <f t="shared" si="87"/>
        <v>0</v>
      </c>
      <c r="AE138" s="19">
        <f t="shared" si="88"/>
        <v>0</v>
      </c>
      <c r="AF138" s="19">
        <f t="shared" si="89"/>
        <v>0</v>
      </c>
      <c r="AG138" s="19">
        <f t="shared" si="90"/>
        <v>0</v>
      </c>
      <c r="AH138" s="20">
        <f t="shared" si="99"/>
        <v>0</v>
      </c>
      <c r="AI138" s="19">
        <f t="shared" si="91"/>
        <v>52</v>
      </c>
      <c r="AJ138" s="19">
        <f t="shared" si="92"/>
        <v>17</v>
      </c>
      <c r="AK138" s="19">
        <f t="shared" si="93"/>
        <v>4</v>
      </c>
      <c r="AL138" s="19">
        <f t="shared" si="94"/>
        <v>1</v>
      </c>
      <c r="AM138" s="19">
        <f t="shared" si="95"/>
        <v>6</v>
      </c>
      <c r="AN138" s="19">
        <f t="shared" si="96"/>
        <v>5</v>
      </c>
      <c r="AO138" s="19">
        <f t="shared" si="97"/>
        <v>16</v>
      </c>
      <c r="AP138" s="20">
        <f t="shared" si="100"/>
        <v>101</v>
      </c>
    </row>
    <row r="139" spans="1:42" ht="13.5" customHeight="1" x14ac:dyDescent="0.2">
      <c r="A139" s="21">
        <f t="shared" si="80"/>
        <v>0.32291666666666674</v>
      </c>
      <c r="B139" s="35">
        <v>59</v>
      </c>
      <c r="C139" s="35">
        <v>12</v>
      </c>
      <c r="D139" s="35">
        <v>0</v>
      </c>
      <c r="E139" s="35">
        <v>0</v>
      </c>
      <c r="F139" s="35">
        <v>0</v>
      </c>
      <c r="G139" s="35">
        <v>0</v>
      </c>
      <c r="H139" s="35">
        <v>3</v>
      </c>
      <c r="I139" s="149">
        <f t="shared" si="81"/>
        <v>74</v>
      </c>
      <c r="J139" s="244"/>
      <c r="K139" s="244"/>
      <c r="L139" s="244"/>
      <c r="M139" s="244"/>
      <c r="N139" s="244"/>
      <c r="O139" s="244"/>
      <c r="P139" s="244"/>
      <c r="Q139" s="149">
        <f t="shared" si="82"/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149">
        <f t="shared" si="83"/>
        <v>0</v>
      </c>
      <c r="Z139" s="21">
        <f t="shared" si="98"/>
        <v>0.32291666666666674</v>
      </c>
      <c r="AA139" s="19">
        <f t="shared" si="84"/>
        <v>0</v>
      </c>
      <c r="AB139" s="19">
        <f t="shared" si="85"/>
        <v>0</v>
      </c>
      <c r="AC139" s="19">
        <f t="shared" si="86"/>
        <v>0</v>
      </c>
      <c r="AD139" s="19">
        <f t="shared" si="87"/>
        <v>0</v>
      </c>
      <c r="AE139" s="19">
        <f t="shared" si="88"/>
        <v>0</v>
      </c>
      <c r="AF139" s="19">
        <f t="shared" si="89"/>
        <v>0</v>
      </c>
      <c r="AG139" s="19">
        <f t="shared" si="90"/>
        <v>0</v>
      </c>
      <c r="AH139" s="20">
        <f t="shared" si="99"/>
        <v>0</v>
      </c>
      <c r="AI139" s="19">
        <f t="shared" si="91"/>
        <v>92</v>
      </c>
      <c r="AJ139" s="19">
        <f t="shared" si="92"/>
        <v>18</v>
      </c>
      <c r="AK139" s="19">
        <f t="shared" si="93"/>
        <v>1</v>
      </c>
      <c r="AL139" s="19">
        <f t="shared" si="94"/>
        <v>0</v>
      </c>
      <c r="AM139" s="19">
        <f t="shared" si="95"/>
        <v>3</v>
      </c>
      <c r="AN139" s="19">
        <f t="shared" si="96"/>
        <v>0</v>
      </c>
      <c r="AO139" s="19">
        <f t="shared" si="97"/>
        <v>15</v>
      </c>
      <c r="AP139" s="20">
        <f t="shared" si="100"/>
        <v>129</v>
      </c>
    </row>
    <row r="140" spans="1:42" ht="13.5" customHeight="1" x14ac:dyDescent="0.2">
      <c r="A140" s="22">
        <f t="shared" si="80"/>
        <v>0.33333333333333343</v>
      </c>
      <c r="B140" s="35">
        <v>38</v>
      </c>
      <c r="C140" s="35">
        <v>13</v>
      </c>
      <c r="D140" s="35">
        <v>1</v>
      </c>
      <c r="E140" s="35">
        <v>0</v>
      </c>
      <c r="F140" s="35">
        <v>0</v>
      </c>
      <c r="G140" s="35">
        <v>0</v>
      </c>
      <c r="H140" s="35">
        <v>0</v>
      </c>
      <c r="I140" s="149">
        <f t="shared" si="81"/>
        <v>52</v>
      </c>
      <c r="J140" s="244"/>
      <c r="K140" s="244"/>
      <c r="L140" s="244"/>
      <c r="M140" s="244"/>
      <c r="N140" s="244"/>
      <c r="O140" s="244"/>
      <c r="P140" s="244"/>
      <c r="Q140" s="149">
        <f t="shared" si="82"/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149">
        <f t="shared" si="83"/>
        <v>0</v>
      </c>
      <c r="Z140" s="22">
        <f t="shared" si="98"/>
        <v>0.33333333333333343</v>
      </c>
      <c r="AA140" s="19">
        <f t="shared" si="84"/>
        <v>0</v>
      </c>
      <c r="AB140" s="19">
        <f t="shared" si="85"/>
        <v>0</v>
      </c>
      <c r="AC140" s="19">
        <f t="shared" si="86"/>
        <v>0</v>
      </c>
      <c r="AD140" s="19">
        <f t="shared" si="87"/>
        <v>0</v>
      </c>
      <c r="AE140" s="19">
        <f t="shared" si="88"/>
        <v>0</v>
      </c>
      <c r="AF140" s="19">
        <f t="shared" si="89"/>
        <v>0</v>
      </c>
      <c r="AG140" s="19">
        <f t="shared" si="90"/>
        <v>0</v>
      </c>
      <c r="AH140" s="20">
        <f t="shared" si="99"/>
        <v>0</v>
      </c>
      <c r="AI140" s="19">
        <f t="shared" si="91"/>
        <v>70</v>
      </c>
      <c r="AJ140" s="19">
        <f t="shared" si="92"/>
        <v>23</v>
      </c>
      <c r="AK140" s="19">
        <f t="shared" si="93"/>
        <v>1</v>
      </c>
      <c r="AL140" s="19">
        <f t="shared" si="94"/>
        <v>0</v>
      </c>
      <c r="AM140" s="19">
        <f t="shared" si="95"/>
        <v>5</v>
      </c>
      <c r="AN140" s="19">
        <f t="shared" si="96"/>
        <v>1</v>
      </c>
      <c r="AO140" s="19">
        <f t="shared" si="97"/>
        <v>19</v>
      </c>
      <c r="AP140" s="20">
        <f t="shared" si="100"/>
        <v>119</v>
      </c>
    </row>
    <row r="141" spans="1:42" ht="13.5" customHeight="1" x14ac:dyDescent="0.2">
      <c r="A141" s="22">
        <f t="shared" si="80"/>
        <v>0.34375000000000011</v>
      </c>
      <c r="B141" s="35">
        <v>50</v>
      </c>
      <c r="C141" s="35">
        <v>9</v>
      </c>
      <c r="D141" s="35">
        <v>2</v>
      </c>
      <c r="E141" s="35">
        <v>0</v>
      </c>
      <c r="F141" s="35">
        <v>0</v>
      </c>
      <c r="G141" s="35">
        <v>4</v>
      </c>
      <c r="H141" s="35">
        <v>2</v>
      </c>
      <c r="I141" s="149">
        <f t="shared" si="81"/>
        <v>67</v>
      </c>
      <c r="J141" s="244"/>
      <c r="K141" s="244"/>
      <c r="L141" s="244"/>
      <c r="M141" s="244"/>
      <c r="N141" s="244"/>
      <c r="O141" s="244"/>
      <c r="P141" s="244"/>
      <c r="Q141" s="149">
        <f t="shared" si="82"/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149">
        <f t="shared" si="83"/>
        <v>0</v>
      </c>
      <c r="Z141" s="22">
        <f t="shared" si="98"/>
        <v>0.34375000000000011</v>
      </c>
      <c r="AA141" s="19">
        <f t="shared" si="84"/>
        <v>0</v>
      </c>
      <c r="AB141" s="19">
        <f t="shared" si="85"/>
        <v>0</v>
      </c>
      <c r="AC141" s="19">
        <f t="shared" si="86"/>
        <v>0</v>
      </c>
      <c r="AD141" s="19">
        <f t="shared" si="87"/>
        <v>0</v>
      </c>
      <c r="AE141" s="19">
        <f t="shared" si="88"/>
        <v>0</v>
      </c>
      <c r="AF141" s="19">
        <f t="shared" si="89"/>
        <v>0</v>
      </c>
      <c r="AG141" s="19">
        <f t="shared" si="90"/>
        <v>0</v>
      </c>
      <c r="AH141" s="20">
        <f t="shared" si="99"/>
        <v>0</v>
      </c>
      <c r="AI141" s="19">
        <f t="shared" si="91"/>
        <v>77</v>
      </c>
      <c r="AJ141" s="19">
        <f t="shared" si="92"/>
        <v>16</v>
      </c>
      <c r="AK141" s="19">
        <f t="shared" si="93"/>
        <v>5</v>
      </c>
      <c r="AL141" s="19">
        <f t="shared" si="94"/>
        <v>0</v>
      </c>
      <c r="AM141" s="19">
        <f t="shared" si="95"/>
        <v>4</v>
      </c>
      <c r="AN141" s="19">
        <f t="shared" si="96"/>
        <v>5</v>
      </c>
      <c r="AO141" s="19">
        <f t="shared" si="97"/>
        <v>21</v>
      </c>
      <c r="AP141" s="20">
        <f t="shared" si="100"/>
        <v>128</v>
      </c>
    </row>
    <row r="142" spans="1:42" ht="13.5" customHeight="1" x14ac:dyDescent="0.2">
      <c r="A142" s="22">
        <f t="shared" si="80"/>
        <v>0.3541666666666668</v>
      </c>
      <c r="B142" s="35">
        <v>38</v>
      </c>
      <c r="C142" s="35">
        <v>8</v>
      </c>
      <c r="D142" s="35">
        <v>2</v>
      </c>
      <c r="E142" s="35">
        <v>0</v>
      </c>
      <c r="F142" s="35">
        <v>0</v>
      </c>
      <c r="G142" s="35">
        <v>1</v>
      </c>
      <c r="H142" s="35">
        <v>4</v>
      </c>
      <c r="I142" s="149">
        <f t="shared" si="81"/>
        <v>53</v>
      </c>
      <c r="J142" s="244"/>
      <c r="K142" s="244"/>
      <c r="L142" s="244"/>
      <c r="M142" s="244"/>
      <c r="N142" s="244"/>
      <c r="O142" s="244"/>
      <c r="P142" s="244"/>
      <c r="Q142" s="149">
        <f t="shared" si="82"/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149">
        <f t="shared" si="83"/>
        <v>0</v>
      </c>
      <c r="Z142" s="22">
        <f t="shared" si="98"/>
        <v>0.3541666666666668</v>
      </c>
      <c r="AA142" s="19">
        <f t="shared" si="84"/>
        <v>0</v>
      </c>
      <c r="AB142" s="19">
        <f t="shared" si="85"/>
        <v>0</v>
      </c>
      <c r="AC142" s="19">
        <f t="shared" si="86"/>
        <v>0</v>
      </c>
      <c r="AD142" s="19">
        <f t="shared" si="87"/>
        <v>0</v>
      </c>
      <c r="AE142" s="19">
        <f t="shared" si="88"/>
        <v>0</v>
      </c>
      <c r="AF142" s="19">
        <f t="shared" si="89"/>
        <v>0</v>
      </c>
      <c r="AG142" s="19">
        <f t="shared" si="90"/>
        <v>0</v>
      </c>
      <c r="AH142" s="20">
        <f t="shared" si="99"/>
        <v>0</v>
      </c>
      <c r="AI142" s="19">
        <f t="shared" si="91"/>
        <v>80</v>
      </c>
      <c r="AJ142" s="19">
        <f t="shared" si="92"/>
        <v>23</v>
      </c>
      <c r="AK142" s="19">
        <f t="shared" si="93"/>
        <v>2</v>
      </c>
      <c r="AL142" s="19">
        <f t="shared" si="94"/>
        <v>0</v>
      </c>
      <c r="AM142" s="19">
        <f t="shared" si="95"/>
        <v>6</v>
      </c>
      <c r="AN142" s="19">
        <f t="shared" si="96"/>
        <v>2</v>
      </c>
      <c r="AO142" s="19">
        <f t="shared" si="97"/>
        <v>29</v>
      </c>
      <c r="AP142" s="20">
        <f t="shared" si="100"/>
        <v>142</v>
      </c>
    </row>
    <row r="143" spans="1:42" ht="13.5" customHeight="1" x14ac:dyDescent="0.2">
      <c r="A143" s="22">
        <f t="shared" si="80"/>
        <v>0.36458333333333348</v>
      </c>
      <c r="B143" s="35">
        <v>41</v>
      </c>
      <c r="C143" s="35">
        <v>9</v>
      </c>
      <c r="D143" s="35">
        <v>2</v>
      </c>
      <c r="E143" s="35">
        <v>0</v>
      </c>
      <c r="F143" s="35">
        <v>1</v>
      </c>
      <c r="G143" s="35">
        <v>2</v>
      </c>
      <c r="H143" s="35">
        <v>5</v>
      </c>
      <c r="I143" s="149">
        <f t="shared" si="81"/>
        <v>60</v>
      </c>
      <c r="J143" s="244"/>
      <c r="K143" s="244"/>
      <c r="L143" s="244"/>
      <c r="M143" s="244"/>
      <c r="N143" s="244"/>
      <c r="O143" s="244"/>
      <c r="P143" s="244"/>
      <c r="Q143" s="149">
        <f t="shared" si="82"/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149">
        <f t="shared" si="83"/>
        <v>0</v>
      </c>
      <c r="Z143" s="22">
        <f t="shared" si="98"/>
        <v>0.36458333333333348</v>
      </c>
      <c r="AA143" s="19">
        <f t="shared" si="84"/>
        <v>0</v>
      </c>
      <c r="AB143" s="19">
        <f t="shared" si="85"/>
        <v>0</v>
      </c>
      <c r="AC143" s="19">
        <f t="shared" si="86"/>
        <v>0</v>
      </c>
      <c r="AD143" s="19">
        <f t="shared" si="87"/>
        <v>0</v>
      </c>
      <c r="AE143" s="19">
        <f t="shared" si="88"/>
        <v>0</v>
      </c>
      <c r="AF143" s="19">
        <f t="shared" si="89"/>
        <v>0</v>
      </c>
      <c r="AG143" s="19">
        <f t="shared" si="90"/>
        <v>0</v>
      </c>
      <c r="AH143" s="20">
        <f t="shared" si="99"/>
        <v>0</v>
      </c>
      <c r="AI143" s="19">
        <f t="shared" si="91"/>
        <v>65</v>
      </c>
      <c r="AJ143" s="19">
        <f t="shared" si="92"/>
        <v>12</v>
      </c>
      <c r="AK143" s="19">
        <f t="shared" si="93"/>
        <v>3</v>
      </c>
      <c r="AL143" s="19">
        <f t="shared" si="94"/>
        <v>0</v>
      </c>
      <c r="AM143" s="19">
        <f t="shared" si="95"/>
        <v>5</v>
      </c>
      <c r="AN143" s="19">
        <f t="shared" si="96"/>
        <v>3</v>
      </c>
      <c r="AO143" s="19">
        <f t="shared" si="97"/>
        <v>29</v>
      </c>
      <c r="AP143" s="20">
        <f t="shared" si="100"/>
        <v>117</v>
      </c>
    </row>
    <row r="144" spans="1:42" ht="13.5" customHeight="1" x14ac:dyDescent="0.2">
      <c r="A144" s="22">
        <f t="shared" si="80"/>
        <v>0.37500000000000017</v>
      </c>
      <c r="B144" s="35">
        <v>40</v>
      </c>
      <c r="C144" s="35">
        <v>12</v>
      </c>
      <c r="D144" s="35">
        <v>1</v>
      </c>
      <c r="E144" s="35">
        <v>0</v>
      </c>
      <c r="F144" s="35">
        <v>0</v>
      </c>
      <c r="G144" s="35">
        <v>4</v>
      </c>
      <c r="H144" s="35">
        <v>5</v>
      </c>
      <c r="I144" s="149">
        <f t="shared" si="81"/>
        <v>62</v>
      </c>
      <c r="J144" s="244"/>
      <c r="K144" s="244"/>
      <c r="L144" s="244"/>
      <c r="M144" s="244"/>
      <c r="N144" s="244"/>
      <c r="O144" s="244"/>
      <c r="P144" s="244"/>
      <c r="Q144" s="149">
        <f t="shared" si="82"/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149">
        <f t="shared" si="83"/>
        <v>0</v>
      </c>
      <c r="Z144" s="22">
        <f t="shared" si="98"/>
        <v>0.37500000000000017</v>
      </c>
      <c r="AA144" s="19">
        <f t="shared" si="84"/>
        <v>0</v>
      </c>
      <c r="AB144" s="19">
        <f t="shared" si="85"/>
        <v>0</v>
      </c>
      <c r="AC144" s="19">
        <f t="shared" si="86"/>
        <v>0</v>
      </c>
      <c r="AD144" s="19">
        <f t="shared" si="87"/>
        <v>0</v>
      </c>
      <c r="AE144" s="19">
        <f t="shared" si="88"/>
        <v>0</v>
      </c>
      <c r="AF144" s="19">
        <f t="shared" si="89"/>
        <v>0</v>
      </c>
      <c r="AG144" s="19">
        <f t="shared" si="90"/>
        <v>0</v>
      </c>
      <c r="AH144" s="20">
        <f t="shared" si="99"/>
        <v>0</v>
      </c>
      <c r="AI144" s="19">
        <f t="shared" si="91"/>
        <v>62</v>
      </c>
      <c r="AJ144" s="19">
        <f t="shared" si="92"/>
        <v>17</v>
      </c>
      <c r="AK144" s="19">
        <f t="shared" si="93"/>
        <v>4</v>
      </c>
      <c r="AL144" s="19">
        <f t="shared" si="94"/>
        <v>0</v>
      </c>
      <c r="AM144" s="19">
        <f t="shared" si="95"/>
        <v>4</v>
      </c>
      <c r="AN144" s="19">
        <f t="shared" si="96"/>
        <v>4</v>
      </c>
      <c r="AO144" s="19">
        <f t="shared" si="97"/>
        <v>22</v>
      </c>
      <c r="AP144" s="20">
        <f t="shared" si="100"/>
        <v>113</v>
      </c>
    </row>
    <row r="145" spans="1:42" ht="13.5" customHeight="1" x14ac:dyDescent="0.2">
      <c r="A145" s="18">
        <f t="shared" si="80"/>
        <v>0.38541666666666685</v>
      </c>
      <c r="B145" s="35">
        <v>45</v>
      </c>
      <c r="C145" s="35">
        <v>4</v>
      </c>
      <c r="D145" s="35">
        <v>2</v>
      </c>
      <c r="E145" s="35">
        <v>0</v>
      </c>
      <c r="F145" s="35">
        <v>0</v>
      </c>
      <c r="G145" s="35">
        <v>3</v>
      </c>
      <c r="H145" s="35">
        <v>2</v>
      </c>
      <c r="I145" s="149">
        <f t="shared" si="81"/>
        <v>56</v>
      </c>
      <c r="J145" s="244"/>
      <c r="K145" s="244"/>
      <c r="L145" s="244"/>
      <c r="M145" s="244"/>
      <c r="N145" s="244"/>
      <c r="O145" s="244"/>
      <c r="P145" s="244"/>
      <c r="Q145" s="149">
        <f t="shared" si="82"/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149">
        <f t="shared" si="83"/>
        <v>0</v>
      </c>
      <c r="Z145" s="22">
        <f t="shared" si="98"/>
        <v>0.38541666666666685</v>
      </c>
      <c r="AA145" s="19">
        <f t="shared" si="84"/>
        <v>0</v>
      </c>
      <c r="AB145" s="19">
        <f t="shared" si="85"/>
        <v>0</v>
      </c>
      <c r="AC145" s="19">
        <f t="shared" si="86"/>
        <v>0</v>
      </c>
      <c r="AD145" s="19">
        <f t="shared" si="87"/>
        <v>0</v>
      </c>
      <c r="AE145" s="19">
        <f t="shared" si="88"/>
        <v>0</v>
      </c>
      <c r="AF145" s="19">
        <f t="shared" si="89"/>
        <v>0</v>
      </c>
      <c r="AG145" s="19">
        <f t="shared" si="90"/>
        <v>0</v>
      </c>
      <c r="AH145" s="20">
        <f t="shared" si="99"/>
        <v>0</v>
      </c>
      <c r="AI145" s="19">
        <f t="shared" si="91"/>
        <v>81</v>
      </c>
      <c r="AJ145" s="19">
        <f t="shared" si="92"/>
        <v>10</v>
      </c>
      <c r="AK145" s="19">
        <f t="shared" si="93"/>
        <v>3</v>
      </c>
      <c r="AL145" s="19">
        <f t="shared" si="94"/>
        <v>0</v>
      </c>
      <c r="AM145" s="19">
        <f t="shared" si="95"/>
        <v>8</v>
      </c>
      <c r="AN145" s="19">
        <f t="shared" si="96"/>
        <v>5</v>
      </c>
      <c r="AO145" s="19">
        <f t="shared" si="97"/>
        <v>12</v>
      </c>
      <c r="AP145" s="20">
        <f t="shared" si="100"/>
        <v>119</v>
      </c>
    </row>
    <row r="146" spans="1:42" s="135" customFormat="1" ht="13.5" customHeight="1" x14ac:dyDescent="0.2">
      <c r="A146" s="21">
        <f t="shared" si="80"/>
        <v>0.39583333333333354</v>
      </c>
      <c r="B146" s="35">
        <v>39</v>
      </c>
      <c r="C146" s="35">
        <v>5</v>
      </c>
      <c r="D146" s="35">
        <v>0</v>
      </c>
      <c r="E146" s="35">
        <v>0</v>
      </c>
      <c r="F146" s="35">
        <v>0</v>
      </c>
      <c r="G146" s="35">
        <v>2</v>
      </c>
      <c r="H146" s="35">
        <v>1</v>
      </c>
      <c r="I146" s="149">
        <f t="shared" si="81"/>
        <v>47</v>
      </c>
      <c r="J146" s="244"/>
      <c r="K146" s="244"/>
      <c r="L146" s="244"/>
      <c r="M146" s="244"/>
      <c r="N146" s="244"/>
      <c r="O146" s="244"/>
      <c r="P146" s="244"/>
      <c r="Q146" s="149">
        <f t="shared" si="82"/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149">
        <f t="shared" si="83"/>
        <v>0</v>
      </c>
      <c r="Z146" s="18">
        <f t="shared" si="98"/>
        <v>0.39583333333333354</v>
      </c>
      <c r="AA146" s="19">
        <f t="shared" si="84"/>
        <v>0</v>
      </c>
      <c r="AB146" s="19">
        <f t="shared" si="85"/>
        <v>0</v>
      </c>
      <c r="AC146" s="19">
        <f t="shared" si="86"/>
        <v>0</v>
      </c>
      <c r="AD146" s="19">
        <f t="shared" si="87"/>
        <v>0</v>
      </c>
      <c r="AE146" s="19">
        <f t="shared" si="88"/>
        <v>0</v>
      </c>
      <c r="AF146" s="19">
        <f t="shared" si="89"/>
        <v>0</v>
      </c>
      <c r="AG146" s="19">
        <f t="shared" si="90"/>
        <v>0</v>
      </c>
      <c r="AH146" s="20">
        <f t="shared" si="99"/>
        <v>0</v>
      </c>
      <c r="AI146" s="19">
        <f t="shared" si="91"/>
        <v>57</v>
      </c>
      <c r="AJ146" s="19">
        <f t="shared" si="92"/>
        <v>13</v>
      </c>
      <c r="AK146" s="19">
        <f t="shared" si="93"/>
        <v>0</v>
      </c>
      <c r="AL146" s="19">
        <f t="shared" si="94"/>
        <v>0</v>
      </c>
      <c r="AM146" s="19">
        <f t="shared" si="95"/>
        <v>3</v>
      </c>
      <c r="AN146" s="19">
        <f t="shared" si="96"/>
        <v>3</v>
      </c>
      <c r="AO146" s="19">
        <f t="shared" si="97"/>
        <v>11</v>
      </c>
      <c r="AP146" s="20">
        <f t="shared" si="100"/>
        <v>87</v>
      </c>
    </row>
    <row r="147" spans="1:42" s="135" customFormat="1" ht="13.5" customHeight="1" x14ac:dyDescent="0.2">
      <c r="A147" s="22">
        <f t="shared" si="80"/>
        <v>0.40625000000000022</v>
      </c>
      <c r="B147" s="35">
        <v>44</v>
      </c>
      <c r="C147" s="35">
        <v>11</v>
      </c>
      <c r="D147" s="35">
        <v>2</v>
      </c>
      <c r="E147" s="35">
        <v>0</v>
      </c>
      <c r="F147" s="35">
        <v>0</v>
      </c>
      <c r="G147" s="35">
        <v>2</v>
      </c>
      <c r="H147" s="35">
        <v>1</v>
      </c>
      <c r="I147" s="149">
        <f t="shared" si="81"/>
        <v>60</v>
      </c>
      <c r="J147" s="244"/>
      <c r="K147" s="244"/>
      <c r="L147" s="244"/>
      <c r="M147" s="244"/>
      <c r="N147" s="244"/>
      <c r="O147" s="244"/>
      <c r="P147" s="244"/>
      <c r="Q147" s="149">
        <f t="shared" si="82"/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149">
        <f t="shared" si="83"/>
        <v>0</v>
      </c>
      <c r="Z147" s="21">
        <f t="shared" si="98"/>
        <v>0.40625000000000022</v>
      </c>
      <c r="AA147" s="19">
        <f t="shared" si="84"/>
        <v>0</v>
      </c>
      <c r="AB147" s="19">
        <f t="shared" si="85"/>
        <v>0</v>
      </c>
      <c r="AC147" s="19">
        <f t="shared" si="86"/>
        <v>0</v>
      </c>
      <c r="AD147" s="19">
        <f t="shared" si="87"/>
        <v>0</v>
      </c>
      <c r="AE147" s="19">
        <f t="shared" si="88"/>
        <v>0</v>
      </c>
      <c r="AF147" s="19">
        <f t="shared" si="89"/>
        <v>0</v>
      </c>
      <c r="AG147" s="19">
        <f t="shared" si="90"/>
        <v>0</v>
      </c>
      <c r="AH147" s="20">
        <f t="shared" si="99"/>
        <v>0</v>
      </c>
      <c r="AI147" s="19">
        <f t="shared" si="91"/>
        <v>73</v>
      </c>
      <c r="AJ147" s="19">
        <f t="shared" si="92"/>
        <v>20</v>
      </c>
      <c r="AK147" s="19">
        <f t="shared" si="93"/>
        <v>3</v>
      </c>
      <c r="AL147" s="19">
        <f t="shared" si="94"/>
        <v>0</v>
      </c>
      <c r="AM147" s="19">
        <f t="shared" si="95"/>
        <v>3</v>
      </c>
      <c r="AN147" s="19">
        <f t="shared" si="96"/>
        <v>3</v>
      </c>
      <c r="AO147" s="19">
        <f t="shared" si="97"/>
        <v>5</v>
      </c>
      <c r="AP147" s="20">
        <f t="shared" si="100"/>
        <v>107</v>
      </c>
    </row>
    <row r="148" spans="1:42" s="135" customFormat="1" ht="13.5" customHeight="1" x14ac:dyDescent="0.2">
      <c r="A148" s="21">
        <f t="shared" si="80"/>
        <v>0.41666666666666691</v>
      </c>
      <c r="B148" s="35">
        <v>23</v>
      </c>
      <c r="C148" s="35">
        <v>4</v>
      </c>
      <c r="D148" s="35">
        <v>3</v>
      </c>
      <c r="E148" s="35">
        <v>1</v>
      </c>
      <c r="F148" s="35">
        <v>0</v>
      </c>
      <c r="G148" s="35">
        <v>1</v>
      </c>
      <c r="H148" s="35">
        <v>1</v>
      </c>
      <c r="I148" s="149">
        <f t="shared" si="81"/>
        <v>33</v>
      </c>
      <c r="J148" s="244"/>
      <c r="K148" s="244"/>
      <c r="L148" s="244"/>
      <c r="M148" s="244"/>
      <c r="N148" s="244"/>
      <c r="O148" s="244"/>
      <c r="P148" s="244"/>
      <c r="Q148" s="149">
        <f t="shared" si="82"/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149">
        <f t="shared" si="83"/>
        <v>0</v>
      </c>
      <c r="Z148" s="22">
        <f t="shared" si="98"/>
        <v>0.41666666666666691</v>
      </c>
      <c r="AA148" s="19">
        <f t="shared" si="84"/>
        <v>0</v>
      </c>
      <c r="AB148" s="19">
        <f t="shared" si="85"/>
        <v>0</v>
      </c>
      <c r="AC148" s="19">
        <f t="shared" si="86"/>
        <v>0</v>
      </c>
      <c r="AD148" s="19">
        <f t="shared" si="87"/>
        <v>0</v>
      </c>
      <c r="AE148" s="19">
        <f t="shared" si="88"/>
        <v>0</v>
      </c>
      <c r="AF148" s="19">
        <f t="shared" si="89"/>
        <v>0</v>
      </c>
      <c r="AG148" s="19">
        <f t="shared" si="90"/>
        <v>0</v>
      </c>
      <c r="AH148" s="20">
        <f t="shared" si="99"/>
        <v>0</v>
      </c>
      <c r="AI148" s="19">
        <f t="shared" si="91"/>
        <v>67</v>
      </c>
      <c r="AJ148" s="19">
        <f t="shared" si="92"/>
        <v>11</v>
      </c>
      <c r="AK148" s="19">
        <f t="shared" si="93"/>
        <v>8</v>
      </c>
      <c r="AL148" s="19">
        <f t="shared" si="94"/>
        <v>1</v>
      </c>
      <c r="AM148" s="19">
        <f t="shared" si="95"/>
        <v>5</v>
      </c>
      <c r="AN148" s="19">
        <f t="shared" si="96"/>
        <v>4</v>
      </c>
      <c r="AO148" s="19">
        <f t="shared" si="97"/>
        <v>11</v>
      </c>
      <c r="AP148" s="20">
        <f t="shared" si="100"/>
        <v>107</v>
      </c>
    </row>
    <row r="149" spans="1:42" s="135" customFormat="1" ht="13.5" customHeight="1" x14ac:dyDescent="0.2">
      <c r="A149" s="22">
        <f t="shared" si="80"/>
        <v>0.42708333333333359</v>
      </c>
      <c r="B149" s="35">
        <v>26</v>
      </c>
      <c r="C149" s="35">
        <v>5</v>
      </c>
      <c r="D149" s="35">
        <v>1</v>
      </c>
      <c r="E149" s="35">
        <v>0</v>
      </c>
      <c r="F149" s="35">
        <v>0</v>
      </c>
      <c r="G149" s="35">
        <v>1</v>
      </c>
      <c r="H149" s="35">
        <v>0</v>
      </c>
      <c r="I149" s="149">
        <f t="shared" si="81"/>
        <v>33</v>
      </c>
      <c r="J149" s="244"/>
      <c r="K149" s="244"/>
      <c r="L149" s="244"/>
      <c r="M149" s="244"/>
      <c r="N149" s="244"/>
      <c r="O149" s="244"/>
      <c r="P149" s="244"/>
      <c r="Q149" s="149">
        <f t="shared" si="82"/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149">
        <f t="shared" si="83"/>
        <v>0</v>
      </c>
      <c r="Z149" s="21">
        <f t="shared" si="98"/>
        <v>0.42708333333333359</v>
      </c>
      <c r="AA149" s="19">
        <f t="shared" si="84"/>
        <v>0</v>
      </c>
      <c r="AB149" s="19">
        <f t="shared" si="85"/>
        <v>0</v>
      </c>
      <c r="AC149" s="19">
        <f t="shared" si="86"/>
        <v>0</v>
      </c>
      <c r="AD149" s="19">
        <f t="shared" si="87"/>
        <v>0</v>
      </c>
      <c r="AE149" s="19">
        <f t="shared" si="88"/>
        <v>0</v>
      </c>
      <c r="AF149" s="19">
        <f t="shared" si="89"/>
        <v>0</v>
      </c>
      <c r="AG149" s="19">
        <f t="shared" si="90"/>
        <v>0</v>
      </c>
      <c r="AH149" s="20">
        <f t="shared" si="99"/>
        <v>0</v>
      </c>
      <c r="AI149" s="19">
        <f t="shared" si="91"/>
        <v>61</v>
      </c>
      <c r="AJ149" s="19">
        <f t="shared" si="92"/>
        <v>15</v>
      </c>
      <c r="AK149" s="19">
        <f t="shared" si="93"/>
        <v>1</v>
      </c>
      <c r="AL149" s="19">
        <f t="shared" si="94"/>
        <v>0</v>
      </c>
      <c r="AM149" s="19">
        <f t="shared" si="95"/>
        <v>3</v>
      </c>
      <c r="AN149" s="19">
        <f t="shared" si="96"/>
        <v>2</v>
      </c>
      <c r="AO149" s="19">
        <f t="shared" si="97"/>
        <v>7</v>
      </c>
      <c r="AP149" s="20">
        <f t="shared" si="100"/>
        <v>89</v>
      </c>
    </row>
    <row r="150" spans="1:42" s="135" customFormat="1" ht="13.5" customHeight="1" x14ac:dyDescent="0.2">
      <c r="A150" s="22">
        <f t="shared" si="80"/>
        <v>0.43750000000000028</v>
      </c>
      <c r="B150" s="35">
        <v>25</v>
      </c>
      <c r="C150" s="35">
        <v>7</v>
      </c>
      <c r="D150" s="35">
        <v>6</v>
      </c>
      <c r="E150" s="35">
        <v>0</v>
      </c>
      <c r="F150" s="35">
        <v>0</v>
      </c>
      <c r="G150" s="35">
        <v>1</v>
      </c>
      <c r="H150" s="35">
        <v>0</v>
      </c>
      <c r="I150" s="149">
        <f t="shared" si="81"/>
        <v>39</v>
      </c>
      <c r="J150" s="244"/>
      <c r="K150" s="244"/>
      <c r="L150" s="244"/>
      <c r="M150" s="244"/>
      <c r="N150" s="244"/>
      <c r="O150" s="244"/>
      <c r="P150" s="244"/>
      <c r="Q150" s="149">
        <f t="shared" si="82"/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149">
        <f t="shared" si="83"/>
        <v>0</v>
      </c>
      <c r="Z150" s="22">
        <f t="shared" si="98"/>
        <v>0.43750000000000028</v>
      </c>
      <c r="AA150" s="19">
        <f t="shared" si="84"/>
        <v>0</v>
      </c>
      <c r="AB150" s="19">
        <f t="shared" si="85"/>
        <v>0</v>
      </c>
      <c r="AC150" s="19">
        <f t="shared" si="86"/>
        <v>0</v>
      </c>
      <c r="AD150" s="19">
        <f t="shared" si="87"/>
        <v>0</v>
      </c>
      <c r="AE150" s="19">
        <f t="shared" si="88"/>
        <v>0</v>
      </c>
      <c r="AF150" s="19">
        <f t="shared" si="89"/>
        <v>0</v>
      </c>
      <c r="AG150" s="19">
        <f t="shared" si="90"/>
        <v>0</v>
      </c>
      <c r="AH150" s="20">
        <f t="shared" si="99"/>
        <v>0</v>
      </c>
      <c r="AI150" s="19">
        <f t="shared" si="91"/>
        <v>51</v>
      </c>
      <c r="AJ150" s="19">
        <f t="shared" si="92"/>
        <v>16</v>
      </c>
      <c r="AK150" s="19">
        <f t="shared" si="93"/>
        <v>10</v>
      </c>
      <c r="AL150" s="19">
        <f t="shared" si="94"/>
        <v>0</v>
      </c>
      <c r="AM150" s="19">
        <f t="shared" si="95"/>
        <v>3</v>
      </c>
      <c r="AN150" s="19">
        <f t="shared" si="96"/>
        <v>3</v>
      </c>
      <c r="AO150" s="19">
        <f t="shared" si="97"/>
        <v>1</v>
      </c>
      <c r="AP150" s="20">
        <f t="shared" si="100"/>
        <v>84</v>
      </c>
    </row>
    <row r="151" spans="1:42" s="135" customFormat="1" ht="13.5" customHeight="1" x14ac:dyDescent="0.2">
      <c r="A151" s="22">
        <f t="shared" si="80"/>
        <v>0.44791666666666696</v>
      </c>
      <c r="B151" s="35">
        <v>34</v>
      </c>
      <c r="C151" s="35">
        <v>6</v>
      </c>
      <c r="D151" s="35">
        <v>2</v>
      </c>
      <c r="E151" s="35">
        <v>0</v>
      </c>
      <c r="F151" s="35">
        <v>1</v>
      </c>
      <c r="G151" s="35">
        <v>2</v>
      </c>
      <c r="H151" s="35">
        <v>1</v>
      </c>
      <c r="I151" s="149">
        <f t="shared" si="81"/>
        <v>46</v>
      </c>
      <c r="J151" s="244"/>
      <c r="K151" s="244"/>
      <c r="L151" s="244"/>
      <c r="M151" s="244"/>
      <c r="N151" s="244"/>
      <c r="O151" s="244"/>
      <c r="P151" s="244"/>
      <c r="Q151" s="149">
        <f t="shared" si="82"/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149">
        <f t="shared" si="83"/>
        <v>0</v>
      </c>
      <c r="Z151" s="22">
        <f t="shared" si="98"/>
        <v>0.44791666666666696</v>
      </c>
      <c r="AA151" s="19">
        <f t="shared" si="84"/>
        <v>0</v>
      </c>
      <c r="AB151" s="19">
        <f t="shared" si="85"/>
        <v>0</v>
      </c>
      <c r="AC151" s="19">
        <f t="shared" si="86"/>
        <v>0</v>
      </c>
      <c r="AD151" s="19">
        <f t="shared" si="87"/>
        <v>0</v>
      </c>
      <c r="AE151" s="19">
        <f t="shared" si="88"/>
        <v>0</v>
      </c>
      <c r="AF151" s="19">
        <f t="shared" si="89"/>
        <v>0</v>
      </c>
      <c r="AG151" s="19">
        <f t="shared" si="90"/>
        <v>0</v>
      </c>
      <c r="AH151" s="20">
        <f t="shared" si="99"/>
        <v>0</v>
      </c>
      <c r="AI151" s="19">
        <f t="shared" si="91"/>
        <v>71</v>
      </c>
      <c r="AJ151" s="19">
        <f t="shared" si="92"/>
        <v>17</v>
      </c>
      <c r="AK151" s="19">
        <f t="shared" si="93"/>
        <v>3</v>
      </c>
      <c r="AL151" s="19">
        <f t="shared" si="94"/>
        <v>0</v>
      </c>
      <c r="AM151" s="19">
        <f t="shared" si="95"/>
        <v>5</v>
      </c>
      <c r="AN151" s="19">
        <f t="shared" si="96"/>
        <v>4</v>
      </c>
      <c r="AO151" s="19">
        <f t="shared" si="97"/>
        <v>10</v>
      </c>
      <c r="AP151" s="20">
        <f t="shared" si="100"/>
        <v>110</v>
      </c>
    </row>
    <row r="152" spans="1:42" s="135" customFormat="1" ht="13.5" customHeight="1" x14ac:dyDescent="0.2">
      <c r="A152" s="22">
        <f t="shared" si="80"/>
        <v>0.45833333333333365</v>
      </c>
      <c r="B152" s="35">
        <v>31</v>
      </c>
      <c r="C152" s="35">
        <v>8</v>
      </c>
      <c r="D152" s="35">
        <v>4</v>
      </c>
      <c r="E152" s="35">
        <v>0</v>
      </c>
      <c r="F152" s="35">
        <v>0</v>
      </c>
      <c r="G152" s="35">
        <v>1</v>
      </c>
      <c r="H152" s="35">
        <v>1</v>
      </c>
      <c r="I152" s="149">
        <f t="shared" si="81"/>
        <v>45</v>
      </c>
      <c r="J152" s="244"/>
      <c r="K152" s="244"/>
      <c r="L152" s="244"/>
      <c r="M152" s="244"/>
      <c r="N152" s="244"/>
      <c r="O152" s="244"/>
      <c r="P152" s="244"/>
      <c r="Q152" s="149">
        <f t="shared" si="82"/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149">
        <f t="shared" si="83"/>
        <v>0</v>
      </c>
      <c r="Z152" s="22">
        <f t="shared" si="98"/>
        <v>0.45833333333333365</v>
      </c>
      <c r="AA152" s="19">
        <f t="shared" si="84"/>
        <v>0</v>
      </c>
      <c r="AB152" s="19">
        <f t="shared" si="85"/>
        <v>0</v>
      </c>
      <c r="AC152" s="19">
        <f t="shared" si="86"/>
        <v>0</v>
      </c>
      <c r="AD152" s="19">
        <f t="shared" si="87"/>
        <v>0</v>
      </c>
      <c r="AE152" s="19">
        <f t="shared" si="88"/>
        <v>0</v>
      </c>
      <c r="AF152" s="19">
        <f t="shared" si="89"/>
        <v>0</v>
      </c>
      <c r="AG152" s="19">
        <f t="shared" si="90"/>
        <v>0</v>
      </c>
      <c r="AH152" s="20">
        <f t="shared" si="99"/>
        <v>0</v>
      </c>
      <c r="AI152" s="19">
        <f t="shared" si="91"/>
        <v>70</v>
      </c>
      <c r="AJ152" s="19">
        <f t="shared" si="92"/>
        <v>11</v>
      </c>
      <c r="AK152" s="19">
        <f t="shared" si="93"/>
        <v>6</v>
      </c>
      <c r="AL152" s="19">
        <f t="shared" si="94"/>
        <v>0</v>
      </c>
      <c r="AM152" s="19">
        <f t="shared" si="95"/>
        <v>4</v>
      </c>
      <c r="AN152" s="19">
        <f t="shared" si="96"/>
        <v>4</v>
      </c>
      <c r="AO152" s="19">
        <f t="shared" si="97"/>
        <v>3</v>
      </c>
      <c r="AP152" s="20">
        <f t="shared" si="100"/>
        <v>98</v>
      </c>
    </row>
    <row r="153" spans="1:42" s="135" customFormat="1" ht="13.5" customHeight="1" x14ac:dyDescent="0.2">
      <c r="A153" s="22">
        <f t="shared" si="80"/>
        <v>0.46875000000000033</v>
      </c>
      <c r="B153" s="35">
        <v>29</v>
      </c>
      <c r="C153" s="35">
        <v>8</v>
      </c>
      <c r="D153" s="35">
        <v>2</v>
      </c>
      <c r="E153" s="35">
        <v>1</v>
      </c>
      <c r="F153" s="35">
        <v>0</v>
      </c>
      <c r="G153" s="35">
        <v>2</v>
      </c>
      <c r="H153" s="35">
        <v>1</v>
      </c>
      <c r="I153" s="149">
        <f t="shared" si="81"/>
        <v>43</v>
      </c>
      <c r="J153" s="244"/>
      <c r="K153" s="244"/>
      <c r="L153" s="244"/>
      <c r="M153" s="244"/>
      <c r="N153" s="244"/>
      <c r="O153" s="244"/>
      <c r="P153" s="244"/>
      <c r="Q153" s="149">
        <f t="shared" si="82"/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149">
        <f t="shared" si="83"/>
        <v>0</v>
      </c>
      <c r="Z153" s="22">
        <f t="shared" si="98"/>
        <v>0.46875000000000033</v>
      </c>
      <c r="AA153" s="19">
        <f t="shared" si="84"/>
        <v>0</v>
      </c>
      <c r="AB153" s="19">
        <f t="shared" si="85"/>
        <v>0</v>
      </c>
      <c r="AC153" s="19">
        <f t="shared" si="86"/>
        <v>0</v>
      </c>
      <c r="AD153" s="19">
        <f t="shared" si="87"/>
        <v>0</v>
      </c>
      <c r="AE153" s="19">
        <f t="shared" si="88"/>
        <v>0</v>
      </c>
      <c r="AF153" s="19">
        <f t="shared" si="89"/>
        <v>0</v>
      </c>
      <c r="AG153" s="19">
        <f t="shared" si="90"/>
        <v>0</v>
      </c>
      <c r="AH153" s="20">
        <f t="shared" si="99"/>
        <v>0</v>
      </c>
      <c r="AI153" s="19">
        <f t="shared" si="91"/>
        <v>58</v>
      </c>
      <c r="AJ153" s="19">
        <f t="shared" si="92"/>
        <v>19</v>
      </c>
      <c r="AK153" s="19">
        <f t="shared" si="93"/>
        <v>3</v>
      </c>
      <c r="AL153" s="19">
        <f t="shared" si="94"/>
        <v>1</v>
      </c>
      <c r="AM153" s="19">
        <f t="shared" si="95"/>
        <v>5</v>
      </c>
      <c r="AN153" s="19">
        <f t="shared" si="96"/>
        <v>4</v>
      </c>
      <c r="AO153" s="19">
        <f t="shared" si="97"/>
        <v>4</v>
      </c>
      <c r="AP153" s="20">
        <f t="shared" si="100"/>
        <v>94</v>
      </c>
    </row>
    <row r="154" spans="1:42" s="135" customFormat="1" ht="13.5" customHeight="1" x14ac:dyDescent="0.2">
      <c r="A154" s="18">
        <f t="shared" si="80"/>
        <v>0.47916666666666702</v>
      </c>
      <c r="B154" s="35">
        <v>28</v>
      </c>
      <c r="C154" s="35">
        <v>7</v>
      </c>
      <c r="D154" s="35">
        <v>2</v>
      </c>
      <c r="E154" s="35">
        <v>1</v>
      </c>
      <c r="F154" s="35">
        <v>0</v>
      </c>
      <c r="G154" s="35">
        <v>2</v>
      </c>
      <c r="H154" s="35">
        <v>1</v>
      </c>
      <c r="I154" s="149">
        <f t="shared" si="81"/>
        <v>41</v>
      </c>
      <c r="J154" s="244"/>
      <c r="K154" s="244"/>
      <c r="L154" s="244"/>
      <c r="M154" s="244"/>
      <c r="N154" s="244"/>
      <c r="O154" s="244"/>
      <c r="P154" s="244"/>
      <c r="Q154" s="149">
        <f t="shared" si="82"/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149">
        <f t="shared" si="83"/>
        <v>0</v>
      </c>
      <c r="Z154" s="22">
        <f t="shared" si="98"/>
        <v>0.47916666666666702</v>
      </c>
      <c r="AA154" s="19">
        <f t="shared" si="84"/>
        <v>0</v>
      </c>
      <c r="AB154" s="19">
        <f t="shared" si="85"/>
        <v>0</v>
      </c>
      <c r="AC154" s="19">
        <f t="shared" si="86"/>
        <v>0</v>
      </c>
      <c r="AD154" s="19">
        <f t="shared" si="87"/>
        <v>0</v>
      </c>
      <c r="AE154" s="19">
        <f t="shared" si="88"/>
        <v>0</v>
      </c>
      <c r="AF154" s="19">
        <f t="shared" si="89"/>
        <v>0</v>
      </c>
      <c r="AG154" s="19">
        <f t="shared" si="90"/>
        <v>0</v>
      </c>
      <c r="AH154" s="20">
        <f t="shared" si="99"/>
        <v>0</v>
      </c>
      <c r="AI154" s="19">
        <f t="shared" si="91"/>
        <v>65</v>
      </c>
      <c r="AJ154" s="19">
        <f t="shared" si="92"/>
        <v>11</v>
      </c>
      <c r="AK154" s="19">
        <f t="shared" si="93"/>
        <v>5</v>
      </c>
      <c r="AL154" s="19">
        <f t="shared" si="94"/>
        <v>2</v>
      </c>
      <c r="AM154" s="19">
        <f t="shared" si="95"/>
        <v>5</v>
      </c>
      <c r="AN154" s="19">
        <f t="shared" si="96"/>
        <v>4</v>
      </c>
      <c r="AO154" s="19">
        <f t="shared" si="97"/>
        <v>4</v>
      </c>
      <c r="AP154" s="20">
        <f t="shared" si="100"/>
        <v>96</v>
      </c>
    </row>
    <row r="155" spans="1:42" s="135" customFormat="1" ht="13.5" customHeight="1" x14ac:dyDescent="0.2">
      <c r="A155" s="21">
        <f t="shared" si="80"/>
        <v>0.4895833333333337</v>
      </c>
      <c r="B155" s="35">
        <v>26</v>
      </c>
      <c r="C155" s="35">
        <v>10</v>
      </c>
      <c r="D155" s="35">
        <v>2</v>
      </c>
      <c r="E155" s="35">
        <v>0</v>
      </c>
      <c r="F155" s="35">
        <v>0</v>
      </c>
      <c r="G155" s="35">
        <v>2</v>
      </c>
      <c r="H155" s="35">
        <v>3</v>
      </c>
      <c r="I155" s="149">
        <f t="shared" si="81"/>
        <v>43</v>
      </c>
      <c r="J155" s="244"/>
      <c r="K155" s="244"/>
      <c r="L155" s="244"/>
      <c r="M155" s="244"/>
      <c r="N155" s="244"/>
      <c r="O155" s="244"/>
      <c r="P155" s="244"/>
      <c r="Q155" s="149">
        <f t="shared" si="82"/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149">
        <f t="shared" si="83"/>
        <v>0</v>
      </c>
      <c r="Z155" s="22">
        <f t="shared" si="98"/>
        <v>0.4895833333333337</v>
      </c>
      <c r="AA155" s="19">
        <f t="shared" si="84"/>
        <v>0</v>
      </c>
      <c r="AB155" s="19">
        <f t="shared" si="85"/>
        <v>0</v>
      </c>
      <c r="AC155" s="19">
        <f t="shared" si="86"/>
        <v>0</v>
      </c>
      <c r="AD155" s="19">
        <f t="shared" si="87"/>
        <v>0</v>
      </c>
      <c r="AE155" s="19">
        <f t="shared" si="88"/>
        <v>0</v>
      </c>
      <c r="AF155" s="19">
        <f t="shared" si="89"/>
        <v>0</v>
      </c>
      <c r="AG155" s="19">
        <f t="shared" si="90"/>
        <v>0</v>
      </c>
      <c r="AH155" s="20">
        <f t="shared" si="99"/>
        <v>0</v>
      </c>
      <c r="AI155" s="19">
        <f t="shared" si="91"/>
        <v>63</v>
      </c>
      <c r="AJ155" s="19">
        <f t="shared" si="92"/>
        <v>20</v>
      </c>
      <c r="AK155" s="19">
        <f t="shared" si="93"/>
        <v>2</v>
      </c>
      <c r="AL155" s="19">
        <f t="shared" si="94"/>
        <v>0</v>
      </c>
      <c r="AM155" s="19">
        <f t="shared" si="95"/>
        <v>4</v>
      </c>
      <c r="AN155" s="19">
        <f t="shared" si="96"/>
        <v>2</v>
      </c>
      <c r="AO155" s="19">
        <f t="shared" si="97"/>
        <v>10</v>
      </c>
      <c r="AP155" s="20">
        <f t="shared" si="100"/>
        <v>101</v>
      </c>
    </row>
    <row r="156" spans="1:42" s="135" customFormat="1" ht="13.5" customHeight="1" x14ac:dyDescent="0.2">
      <c r="A156" s="22">
        <f t="shared" si="80"/>
        <v>0.50000000000000033</v>
      </c>
      <c r="B156" s="35">
        <v>25</v>
      </c>
      <c r="C156" s="35">
        <v>5</v>
      </c>
      <c r="D156" s="35">
        <v>1</v>
      </c>
      <c r="E156" s="35">
        <v>1</v>
      </c>
      <c r="F156" s="35">
        <v>0</v>
      </c>
      <c r="G156" s="35">
        <v>1</v>
      </c>
      <c r="H156" s="35">
        <v>1</v>
      </c>
      <c r="I156" s="149">
        <f t="shared" si="81"/>
        <v>34</v>
      </c>
      <c r="J156" s="244"/>
      <c r="K156" s="244"/>
      <c r="L156" s="244"/>
      <c r="M156" s="244"/>
      <c r="N156" s="244"/>
      <c r="O156" s="244"/>
      <c r="P156" s="244"/>
      <c r="Q156" s="149">
        <f t="shared" si="82"/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149">
        <f t="shared" si="83"/>
        <v>0</v>
      </c>
      <c r="Z156" s="18">
        <f t="shared" si="98"/>
        <v>0.50000000000000033</v>
      </c>
      <c r="AA156" s="19">
        <f t="shared" si="84"/>
        <v>0</v>
      </c>
      <c r="AB156" s="19">
        <f t="shared" si="85"/>
        <v>0</v>
      </c>
      <c r="AC156" s="19">
        <f t="shared" si="86"/>
        <v>0</v>
      </c>
      <c r="AD156" s="19">
        <f t="shared" si="87"/>
        <v>0</v>
      </c>
      <c r="AE156" s="19">
        <f t="shared" si="88"/>
        <v>0</v>
      </c>
      <c r="AF156" s="19">
        <f t="shared" si="89"/>
        <v>0</v>
      </c>
      <c r="AG156" s="19">
        <f t="shared" si="90"/>
        <v>0</v>
      </c>
      <c r="AH156" s="20">
        <f t="shared" si="99"/>
        <v>0</v>
      </c>
      <c r="AI156" s="19">
        <f t="shared" si="91"/>
        <v>63</v>
      </c>
      <c r="AJ156" s="19">
        <f t="shared" si="92"/>
        <v>11</v>
      </c>
      <c r="AK156" s="19">
        <f t="shared" si="93"/>
        <v>5</v>
      </c>
      <c r="AL156" s="19">
        <f t="shared" si="94"/>
        <v>1</v>
      </c>
      <c r="AM156" s="19">
        <f t="shared" si="95"/>
        <v>5</v>
      </c>
      <c r="AN156" s="19">
        <f t="shared" si="96"/>
        <v>3</v>
      </c>
      <c r="AO156" s="19">
        <f t="shared" si="97"/>
        <v>9</v>
      </c>
      <c r="AP156" s="20">
        <f t="shared" si="100"/>
        <v>97</v>
      </c>
    </row>
    <row r="157" spans="1:42" s="135" customFormat="1" ht="13.5" customHeight="1" x14ac:dyDescent="0.2">
      <c r="A157" s="21">
        <f t="shared" si="80"/>
        <v>0.51041666666666696</v>
      </c>
      <c r="B157" s="35">
        <v>29</v>
      </c>
      <c r="C157" s="35">
        <v>7</v>
      </c>
      <c r="D157" s="35">
        <v>3</v>
      </c>
      <c r="E157" s="35">
        <v>0</v>
      </c>
      <c r="F157" s="35">
        <v>0</v>
      </c>
      <c r="G157" s="35">
        <v>1</v>
      </c>
      <c r="H157" s="35">
        <v>1</v>
      </c>
      <c r="I157" s="149">
        <f t="shared" si="81"/>
        <v>41</v>
      </c>
      <c r="J157" s="244"/>
      <c r="K157" s="244"/>
      <c r="L157" s="244"/>
      <c r="M157" s="244"/>
      <c r="N157" s="244"/>
      <c r="O157" s="244"/>
      <c r="P157" s="244"/>
      <c r="Q157" s="149">
        <f t="shared" si="82"/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0</v>
      </c>
      <c r="X157" s="35">
        <v>0</v>
      </c>
      <c r="Y157" s="149">
        <f t="shared" si="83"/>
        <v>0</v>
      </c>
      <c r="Z157" s="21">
        <f t="shared" si="98"/>
        <v>0.51041666666666696</v>
      </c>
      <c r="AA157" s="19">
        <f t="shared" si="84"/>
        <v>0</v>
      </c>
      <c r="AB157" s="19">
        <f t="shared" si="85"/>
        <v>0</v>
      </c>
      <c r="AC157" s="19">
        <f t="shared" si="86"/>
        <v>0</v>
      </c>
      <c r="AD157" s="19">
        <f t="shared" si="87"/>
        <v>0</v>
      </c>
      <c r="AE157" s="19">
        <f t="shared" si="88"/>
        <v>0</v>
      </c>
      <c r="AF157" s="19">
        <f t="shared" si="89"/>
        <v>0</v>
      </c>
      <c r="AG157" s="19">
        <f t="shared" si="90"/>
        <v>0</v>
      </c>
      <c r="AH157" s="20">
        <f t="shared" si="99"/>
        <v>0</v>
      </c>
      <c r="AI157" s="19">
        <f t="shared" si="91"/>
        <v>62</v>
      </c>
      <c r="AJ157" s="19">
        <f t="shared" si="92"/>
        <v>15</v>
      </c>
      <c r="AK157" s="19">
        <f t="shared" si="93"/>
        <v>6</v>
      </c>
      <c r="AL157" s="19">
        <f t="shared" si="94"/>
        <v>0</v>
      </c>
      <c r="AM157" s="19">
        <f t="shared" si="95"/>
        <v>6</v>
      </c>
      <c r="AN157" s="19">
        <f t="shared" si="96"/>
        <v>5</v>
      </c>
      <c r="AO157" s="19">
        <f t="shared" si="97"/>
        <v>4</v>
      </c>
      <c r="AP157" s="20">
        <f t="shared" si="100"/>
        <v>98</v>
      </c>
    </row>
    <row r="158" spans="1:42" s="135" customFormat="1" ht="13.5" customHeight="1" x14ac:dyDescent="0.2">
      <c r="A158" s="22">
        <f t="shared" si="80"/>
        <v>0.52083333333333359</v>
      </c>
      <c r="B158" s="35">
        <v>27</v>
      </c>
      <c r="C158" s="35">
        <v>6</v>
      </c>
      <c r="D158" s="35">
        <v>3</v>
      </c>
      <c r="E158" s="35">
        <v>3</v>
      </c>
      <c r="F158" s="35">
        <v>0</v>
      </c>
      <c r="G158" s="35">
        <v>3</v>
      </c>
      <c r="H158" s="35">
        <v>0</v>
      </c>
      <c r="I158" s="149">
        <f t="shared" si="81"/>
        <v>42</v>
      </c>
      <c r="J158" s="244"/>
      <c r="K158" s="244"/>
      <c r="L158" s="244"/>
      <c r="M158" s="244"/>
      <c r="N158" s="244"/>
      <c r="O158" s="244"/>
      <c r="P158" s="244"/>
      <c r="Q158" s="149">
        <f t="shared" si="82"/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149">
        <f t="shared" si="83"/>
        <v>0</v>
      </c>
      <c r="Z158" s="22">
        <f t="shared" si="98"/>
        <v>0.52083333333333359</v>
      </c>
      <c r="AA158" s="19">
        <f t="shared" si="84"/>
        <v>0</v>
      </c>
      <c r="AB158" s="19">
        <f t="shared" si="85"/>
        <v>0</v>
      </c>
      <c r="AC158" s="19">
        <f t="shared" si="86"/>
        <v>0</v>
      </c>
      <c r="AD158" s="19">
        <f t="shared" si="87"/>
        <v>0</v>
      </c>
      <c r="AE158" s="19">
        <f t="shared" si="88"/>
        <v>0</v>
      </c>
      <c r="AF158" s="19">
        <f t="shared" si="89"/>
        <v>0</v>
      </c>
      <c r="AG158" s="19">
        <f t="shared" si="90"/>
        <v>0</v>
      </c>
      <c r="AH158" s="20">
        <f t="shared" si="99"/>
        <v>0</v>
      </c>
      <c r="AI158" s="19">
        <f t="shared" si="91"/>
        <v>56</v>
      </c>
      <c r="AJ158" s="19">
        <f t="shared" si="92"/>
        <v>11</v>
      </c>
      <c r="AK158" s="19">
        <f t="shared" si="93"/>
        <v>5</v>
      </c>
      <c r="AL158" s="19">
        <f t="shared" si="94"/>
        <v>3</v>
      </c>
      <c r="AM158" s="19">
        <f t="shared" si="95"/>
        <v>2</v>
      </c>
      <c r="AN158" s="19">
        <f t="shared" si="96"/>
        <v>5</v>
      </c>
      <c r="AO158" s="19">
        <f t="shared" si="97"/>
        <v>2</v>
      </c>
      <c r="AP158" s="20">
        <f t="shared" si="100"/>
        <v>84</v>
      </c>
    </row>
    <row r="159" spans="1:42" s="135" customFormat="1" ht="13.5" customHeight="1" x14ac:dyDescent="0.2">
      <c r="A159" s="22">
        <f t="shared" si="80"/>
        <v>0.53125000000000022</v>
      </c>
      <c r="B159" s="35">
        <v>32</v>
      </c>
      <c r="C159" s="35">
        <v>6</v>
      </c>
      <c r="D159" s="35">
        <v>0</v>
      </c>
      <c r="E159" s="35">
        <v>0</v>
      </c>
      <c r="F159" s="35">
        <v>0</v>
      </c>
      <c r="G159" s="35">
        <v>2</v>
      </c>
      <c r="H159" s="35">
        <v>0</v>
      </c>
      <c r="I159" s="149">
        <f t="shared" si="81"/>
        <v>40</v>
      </c>
      <c r="J159" s="244"/>
      <c r="K159" s="244"/>
      <c r="L159" s="244"/>
      <c r="M159" s="244"/>
      <c r="N159" s="244"/>
      <c r="O159" s="244"/>
      <c r="P159" s="244"/>
      <c r="Q159" s="149">
        <f t="shared" si="82"/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149">
        <f t="shared" si="83"/>
        <v>0</v>
      </c>
      <c r="Z159" s="21">
        <f t="shared" si="98"/>
        <v>0.53125000000000022</v>
      </c>
      <c r="AA159" s="19">
        <f t="shared" si="84"/>
        <v>0</v>
      </c>
      <c r="AB159" s="19">
        <f t="shared" si="85"/>
        <v>0</v>
      </c>
      <c r="AC159" s="19">
        <f t="shared" si="86"/>
        <v>0</v>
      </c>
      <c r="AD159" s="19">
        <f t="shared" si="87"/>
        <v>0</v>
      </c>
      <c r="AE159" s="19">
        <f t="shared" si="88"/>
        <v>0</v>
      </c>
      <c r="AF159" s="19">
        <f t="shared" si="89"/>
        <v>0</v>
      </c>
      <c r="AG159" s="19">
        <f t="shared" si="90"/>
        <v>0</v>
      </c>
      <c r="AH159" s="20">
        <f t="shared" si="99"/>
        <v>0</v>
      </c>
      <c r="AI159" s="19">
        <f t="shared" si="91"/>
        <v>60</v>
      </c>
      <c r="AJ159" s="19">
        <f t="shared" si="92"/>
        <v>18</v>
      </c>
      <c r="AK159" s="19">
        <f t="shared" si="93"/>
        <v>0</v>
      </c>
      <c r="AL159" s="19">
        <f t="shared" si="94"/>
        <v>0</v>
      </c>
      <c r="AM159" s="19">
        <f t="shared" si="95"/>
        <v>4</v>
      </c>
      <c r="AN159" s="19">
        <f t="shared" si="96"/>
        <v>6</v>
      </c>
      <c r="AO159" s="19">
        <f t="shared" si="97"/>
        <v>2</v>
      </c>
      <c r="AP159" s="20">
        <f t="shared" si="100"/>
        <v>90</v>
      </c>
    </row>
    <row r="160" spans="1:42" s="135" customFormat="1" ht="13.5" customHeight="1" x14ac:dyDescent="0.2">
      <c r="A160" s="22">
        <f t="shared" si="80"/>
        <v>0.54166666666666685</v>
      </c>
      <c r="B160" s="35">
        <v>24</v>
      </c>
      <c r="C160" s="35">
        <v>6</v>
      </c>
      <c r="D160" s="35">
        <v>3</v>
      </c>
      <c r="E160" s="35">
        <v>1</v>
      </c>
      <c r="F160" s="35">
        <v>0</v>
      </c>
      <c r="G160" s="35">
        <v>2</v>
      </c>
      <c r="H160" s="35">
        <v>1</v>
      </c>
      <c r="I160" s="149">
        <f t="shared" si="81"/>
        <v>37</v>
      </c>
      <c r="J160" s="244"/>
      <c r="K160" s="244"/>
      <c r="L160" s="244"/>
      <c r="M160" s="244"/>
      <c r="N160" s="244"/>
      <c r="O160" s="244"/>
      <c r="P160" s="244"/>
      <c r="Q160" s="149">
        <f t="shared" si="82"/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149">
        <f t="shared" si="83"/>
        <v>0</v>
      </c>
      <c r="Z160" s="22">
        <f t="shared" si="98"/>
        <v>0.54166666666666685</v>
      </c>
      <c r="AA160" s="19">
        <f t="shared" si="84"/>
        <v>0</v>
      </c>
      <c r="AB160" s="19">
        <f t="shared" si="85"/>
        <v>0</v>
      </c>
      <c r="AC160" s="19">
        <f t="shared" si="86"/>
        <v>0</v>
      </c>
      <c r="AD160" s="19">
        <f t="shared" si="87"/>
        <v>0</v>
      </c>
      <c r="AE160" s="19">
        <f t="shared" si="88"/>
        <v>0</v>
      </c>
      <c r="AF160" s="19">
        <f t="shared" si="89"/>
        <v>0</v>
      </c>
      <c r="AG160" s="19">
        <f t="shared" si="90"/>
        <v>0</v>
      </c>
      <c r="AH160" s="20">
        <f t="shared" si="99"/>
        <v>0</v>
      </c>
      <c r="AI160" s="19">
        <f t="shared" si="91"/>
        <v>65</v>
      </c>
      <c r="AJ160" s="19">
        <f t="shared" si="92"/>
        <v>9</v>
      </c>
      <c r="AK160" s="19">
        <f t="shared" si="93"/>
        <v>5</v>
      </c>
      <c r="AL160" s="19">
        <f t="shared" si="94"/>
        <v>1</v>
      </c>
      <c r="AM160" s="19">
        <f t="shared" si="95"/>
        <v>4</v>
      </c>
      <c r="AN160" s="19">
        <f t="shared" si="96"/>
        <v>6</v>
      </c>
      <c r="AO160" s="19">
        <f t="shared" si="97"/>
        <v>2</v>
      </c>
      <c r="AP160" s="20">
        <f t="shared" si="100"/>
        <v>92</v>
      </c>
    </row>
    <row r="161" spans="1:42" s="135" customFormat="1" ht="13.5" customHeight="1" x14ac:dyDescent="0.2">
      <c r="A161" s="22">
        <f t="shared" si="80"/>
        <v>0.55208333333333348</v>
      </c>
      <c r="B161" s="35">
        <v>15</v>
      </c>
      <c r="C161" s="35">
        <v>3</v>
      </c>
      <c r="D161" s="35">
        <v>1</v>
      </c>
      <c r="E161" s="35">
        <v>0</v>
      </c>
      <c r="F161" s="35">
        <v>0</v>
      </c>
      <c r="G161" s="35">
        <v>3</v>
      </c>
      <c r="H161" s="35">
        <v>1</v>
      </c>
      <c r="I161" s="149">
        <f t="shared" si="81"/>
        <v>23</v>
      </c>
      <c r="J161" s="244"/>
      <c r="K161" s="244"/>
      <c r="L161" s="244"/>
      <c r="M161" s="244"/>
      <c r="N161" s="244"/>
      <c r="O161" s="244"/>
      <c r="P161" s="244"/>
      <c r="Q161" s="149">
        <f t="shared" si="82"/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149">
        <f t="shared" si="83"/>
        <v>0</v>
      </c>
      <c r="Z161" s="22">
        <f t="shared" si="98"/>
        <v>0.55208333333333348</v>
      </c>
      <c r="AA161" s="19">
        <f t="shared" si="84"/>
        <v>0</v>
      </c>
      <c r="AB161" s="19">
        <f t="shared" si="85"/>
        <v>0</v>
      </c>
      <c r="AC161" s="19">
        <f t="shared" si="86"/>
        <v>0</v>
      </c>
      <c r="AD161" s="19">
        <f t="shared" si="87"/>
        <v>0</v>
      </c>
      <c r="AE161" s="19">
        <f t="shared" si="88"/>
        <v>0</v>
      </c>
      <c r="AF161" s="19">
        <f t="shared" si="89"/>
        <v>0</v>
      </c>
      <c r="AG161" s="19">
        <f t="shared" si="90"/>
        <v>0</v>
      </c>
      <c r="AH161" s="20">
        <f t="shared" si="99"/>
        <v>0</v>
      </c>
      <c r="AI161" s="19">
        <f t="shared" si="91"/>
        <v>50</v>
      </c>
      <c r="AJ161" s="19">
        <f t="shared" si="92"/>
        <v>8</v>
      </c>
      <c r="AK161" s="19">
        <f t="shared" si="93"/>
        <v>2</v>
      </c>
      <c r="AL161" s="19">
        <f t="shared" si="94"/>
        <v>0</v>
      </c>
      <c r="AM161" s="19">
        <f t="shared" si="95"/>
        <v>6</v>
      </c>
      <c r="AN161" s="19">
        <f t="shared" si="96"/>
        <v>9</v>
      </c>
      <c r="AO161" s="19">
        <f t="shared" si="97"/>
        <v>5</v>
      </c>
      <c r="AP161" s="20">
        <f t="shared" si="100"/>
        <v>80</v>
      </c>
    </row>
    <row r="162" spans="1:42" s="135" customFormat="1" ht="13.5" customHeight="1" x14ac:dyDescent="0.2">
      <c r="A162" s="22">
        <f t="shared" si="80"/>
        <v>0.56250000000000011</v>
      </c>
      <c r="B162" s="35">
        <v>30</v>
      </c>
      <c r="C162" s="35">
        <v>5</v>
      </c>
      <c r="D162" s="35">
        <v>1</v>
      </c>
      <c r="E162" s="35">
        <v>0</v>
      </c>
      <c r="F162" s="35">
        <v>0</v>
      </c>
      <c r="G162" s="35">
        <v>1</v>
      </c>
      <c r="H162" s="35">
        <v>1</v>
      </c>
      <c r="I162" s="149">
        <f t="shared" si="81"/>
        <v>38</v>
      </c>
      <c r="J162" s="244"/>
      <c r="K162" s="244"/>
      <c r="L162" s="244"/>
      <c r="M162" s="244"/>
      <c r="N162" s="244"/>
      <c r="O162" s="244"/>
      <c r="P162" s="244"/>
      <c r="Q162" s="149">
        <f t="shared" si="82"/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149">
        <f t="shared" si="83"/>
        <v>0</v>
      </c>
      <c r="Z162" s="22">
        <f t="shared" si="98"/>
        <v>0.56250000000000011</v>
      </c>
      <c r="AA162" s="19">
        <f t="shared" si="84"/>
        <v>0</v>
      </c>
      <c r="AB162" s="19">
        <f t="shared" si="85"/>
        <v>0</v>
      </c>
      <c r="AC162" s="19">
        <f t="shared" si="86"/>
        <v>0</v>
      </c>
      <c r="AD162" s="19">
        <f t="shared" si="87"/>
        <v>0</v>
      </c>
      <c r="AE162" s="19">
        <f t="shared" si="88"/>
        <v>0</v>
      </c>
      <c r="AF162" s="19">
        <f t="shared" si="89"/>
        <v>0</v>
      </c>
      <c r="AG162" s="19">
        <f t="shared" si="90"/>
        <v>0</v>
      </c>
      <c r="AH162" s="20">
        <f>SUM(AA162:AG162)</f>
        <v>0</v>
      </c>
      <c r="AI162" s="19">
        <f t="shared" si="91"/>
        <v>73</v>
      </c>
      <c r="AJ162" s="19">
        <f t="shared" si="92"/>
        <v>15</v>
      </c>
      <c r="AK162" s="19">
        <f t="shared" si="93"/>
        <v>3</v>
      </c>
      <c r="AL162" s="19">
        <f t="shared" si="94"/>
        <v>0</v>
      </c>
      <c r="AM162" s="19">
        <f t="shared" si="95"/>
        <v>4</v>
      </c>
      <c r="AN162" s="19">
        <f t="shared" si="96"/>
        <v>7</v>
      </c>
      <c r="AO162" s="19">
        <f t="shared" si="97"/>
        <v>3</v>
      </c>
      <c r="AP162" s="20">
        <f>SUM(AI162:AO162)</f>
        <v>105</v>
      </c>
    </row>
    <row r="163" spans="1:42" s="135" customFormat="1" ht="13.5" customHeight="1" x14ac:dyDescent="0.2">
      <c r="A163" s="18">
        <f t="shared" si="80"/>
        <v>0.57291666666666674</v>
      </c>
      <c r="B163" s="35">
        <v>20</v>
      </c>
      <c r="C163" s="35">
        <v>9</v>
      </c>
      <c r="D163" s="35">
        <v>4</v>
      </c>
      <c r="E163" s="35">
        <v>0</v>
      </c>
      <c r="F163" s="35">
        <v>0</v>
      </c>
      <c r="G163" s="35">
        <v>3</v>
      </c>
      <c r="H163" s="35">
        <v>2</v>
      </c>
      <c r="I163" s="149">
        <f t="shared" si="81"/>
        <v>38</v>
      </c>
      <c r="J163" s="244"/>
      <c r="K163" s="244"/>
      <c r="L163" s="244"/>
      <c r="M163" s="244"/>
      <c r="N163" s="244"/>
      <c r="O163" s="244"/>
      <c r="P163" s="244"/>
      <c r="Q163" s="149">
        <f t="shared" si="82"/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0</v>
      </c>
      <c r="X163" s="35">
        <v>0</v>
      </c>
      <c r="Y163" s="149">
        <f t="shared" si="83"/>
        <v>0</v>
      </c>
      <c r="Z163" s="22">
        <f t="shared" si="98"/>
        <v>0.57291666666666674</v>
      </c>
      <c r="AA163" s="19">
        <f t="shared" si="84"/>
        <v>0</v>
      </c>
      <c r="AB163" s="19">
        <f t="shared" si="85"/>
        <v>0</v>
      </c>
      <c r="AC163" s="19">
        <f t="shared" si="86"/>
        <v>0</v>
      </c>
      <c r="AD163" s="19">
        <f t="shared" si="87"/>
        <v>0</v>
      </c>
      <c r="AE163" s="19">
        <f t="shared" si="88"/>
        <v>0</v>
      </c>
      <c r="AF163" s="19">
        <f t="shared" si="89"/>
        <v>0</v>
      </c>
      <c r="AG163" s="19">
        <f t="shared" si="90"/>
        <v>0</v>
      </c>
      <c r="AH163" s="20">
        <f t="shared" si="99"/>
        <v>0</v>
      </c>
      <c r="AI163" s="19">
        <f t="shared" si="91"/>
        <v>55</v>
      </c>
      <c r="AJ163" s="19">
        <f t="shared" si="92"/>
        <v>18</v>
      </c>
      <c r="AK163" s="19">
        <f t="shared" si="93"/>
        <v>4</v>
      </c>
      <c r="AL163" s="19">
        <f t="shared" si="94"/>
        <v>0</v>
      </c>
      <c r="AM163" s="19">
        <f t="shared" si="95"/>
        <v>4</v>
      </c>
      <c r="AN163" s="19">
        <f t="shared" si="96"/>
        <v>6</v>
      </c>
      <c r="AO163" s="19">
        <f t="shared" si="97"/>
        <v>5</v>
      </c>
      <c r="AP163" s="20">
        <f t="shared" si="100"/>
        <v>92</v>
      </c>
    </row>
    <row r="164" spans="1:42" s="135" customFormat="1" ht="13.5" customHeight="1" x14ac:dyDescent="0.2">
      <c r="A164" s="21">
        <f t="shared" si="80"/>
        <v>0.58333333333333337</v>
      </c>
      <c r="B164" s="35">
        <v>27</v>
      </c>
      <c r="C164" s="35">
        <v>6</v>
      </c>
      <c r="D164" s="35">
        <v>1</v>
      </c>
      <c r="E164" s="35">
        <v>0</v>
      </c>
      <c r="F164" s="35">
        <v>0</v>
      </c>
      <c r="G164" s="35">
        <v>1</v>
      </c>
      <c r="H164" s="35">
        <v>0</v>
      </c>
      <c r="I164" s="149">
        <f t="shared" si="81"/>
        <v>35</v>
      </c>
      <c r="J164" s="244"/>
      <c r="K164" s="244"/>
      <c r="L164" s="244"/>
      <c r="M164" s="244"/>
      <c r="N164" s="244"/>
      <c r="O164" s="244"/>
      <c r="P164" s="244"/>
      <c r="Q164" s="149">
        <f t="shared" si="82"/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149">
        <f t="shared" si="83"/>
        <v>0</v>
      </c>
      <c r="Z164" s="22">
        <f t="shared" si="98"/>
        <v>0.58333333333333337</v>
      </c>
      <c r="AA164" s="19">
        <f t="shared" si="84"/>
        <v>0</v>
      </c>
      <c r="AB164" s="19">
        <f t="shared" si="85"/>
        <v>0</v>
      </c>
      <c r="AC164" s="19">
        <f t="shared" si="86"/>
        <v>0</v>
      </c>
      <c r="AD164" s="19">
        <f t="shared" si="87"/>
        <v>0</v>
      </c>
      <c r="AE164" s="19">
        <f t="shared" si="88"/>
        <v>0</v>
      </c>
      <c r="AF164" s="19">
        <f t="shared" si="89"/>
        <v>0</v>
      </c>
      <c r="AG164" s="19">
        <f t="shared" si="90"/>
        <v>0</v>
      </c>
      <c r="AH164" s="20">
        <f>SUM(AA164:AG164)</f>
        <v>0</v>
      </c>
      <c r="AI164" s="19">
        <f t="shared" si="91"/>
        <v>71</v>
      </c>
      <c r="AJ164" s="19">
        <f t="shared" si="92"/>
        <v>8</v>
      </c>
      <c r="AK164" s="19">
        <f t="shared" si="93"/>
        <v>1</v>
      </c>
      <c r="AL164" s="19">
        <f t="shared" si="94"/>
        <v>0</v>
      </c>
      <c r="AM164" s="19">
        <f t="shared" si="95"/>
        <v>4</v>
      </c>
      <c r="AN164" s="19">
        <f t="shared" si="96"/>
        <v>5</v>
      </c>
      <c r="AO164" s="19">
        <f t="shared" si="97"/>
        <v>1</v>
      </c>
      <c r="AP164" s="20">
        <f>SUM(AI164:AO164)</f>
        <v>90</v>
      </c>
    </row>
    <row r="165" spans="1:42" s="135" customFormat="1" ht="13.5" customHeight="1" x14ac:dyDescent="0.2">
      <c r="A165" s="22">
        <f t="shared" si="80"/>
        <v>0.59375</v>
      </c>
      <c r="B165" s="35">
        <v>17</v>
      </c>
      <c r="C165" s="35">
        <v>6</v>
      </c>
      <c r="D165" s="35">
        <v>2</v>
      </c>
      <c r="E165" s="35">
        <v>1</v>
      </c>
      <c r="F165" s="35">
        <v>0</v>
      </c>
      <c r="G165" s="35">
        <v>4</v>
      </c>
      <c r="H165" s="35">
        <v>1</v>
      </c>
      <c r="I165" s="149">
        <f t="shared" si="81"/>
        <v>31</v>
      </c>
      <c r="J165" s="244"/>
      <c r="K165" s="244"/>
      <c r="L165" s="244"/>
      <c r="M165" s="244"/>
      <c r="N165" s="244"/>
      <c r="O165" s="244"/>
      <c r="P165" s="244"/>
      <c r="Q165" s="149">
        <f t="shared" si="82"/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149">
        <f t="shared" si="83"/>
        <v>0</v>
      </c>
      <c r="Z165" s="22">
        <f t="shared" si="98"/>
        <v>0.59375</v>
      </c>
      <c r="AA165" s="19">
        <f t="shared" si="84"/>
        <v>0</v>
      </c>
      <c r="AB165" s="19">
        <f t="shared" si="85"/>
        <v>0</v>
      </c>
      <c r="AC165" s="19">
        <f t="shared" si="86"/>
        <v>0</v>
      </c>
      <c r="AD165" s="19">
        <f t="shared" si="87"/>
        <v>0</v>
      </c>
      <c r="AE165" s="19">
        <f t="shared" si="88"/>
        <v>0</v>
      </c>
      <c r="AF165" s="19">
        <f t="shared" si="89"/>
        <v>0</v>
      </c>
      <c r="AG165" s="19">
        <f t="shared" si="90"/>
        <v>0</v>
      </c>
      <c r="AH165" s="20">
        <f t="shared" si="99"/>
        <v>0</v>
      </c>
      <c r="AI165" s="19">
        <f t="shared" si="91"/>
        <v>67</v>
      </c>
      <c r="AJ165" s="19">
        <f t="shared" si="92"/>
        <v>15</v>
      </c>
      <c r="AK165" s="19">
        <f t="shared" si="93"/>
        <v>5</v>
      </c>
      <c r="AL165" s="19">
        <f t="shared" si="94"/>
        <v>1</v>
      </c>
      <c r="AM165" s="19">
        <f t="shared" si="95"/>
        <v>6</v>
      </c>
      <c r="AN165" s="19">
        <f t="shared" si="96"/>
        <v>8</v>
      </c>
      <c r="AO165" s="19">
        <f t="shared" si="97"/>
        <v>3</v>
      </c>
      <c r="AP165" s="20">
        <f t="shared" si="100"/>
        <v>105</v>
      </c>
    </row>
    <row r="166" spans="1:42" s="135" customFormat="1" ht="13.5" customHeight="1" x14ac:dyDescent="0.2">
      <c r="A166" s="21">
        <f t="shared" si="80"/>
        <v>0.60416666666666663</v>
      </c>
      <c r="B166" s="35">
        <v>32</v>
      </c>
      <c r="C166" s="35">
        <v>5</v>
      </c>
      <c r="D166" s="35">
        <v>0</v>
      </c>
      <c r="E166" s="35">
        <v>0</v>
      </c>
      <c r="F166" s="35">
        <v>0</v>
      </c>
      <c r="G166" s="35">
        <v>2</v>
      </c>
      <c r="H166" s="35">
        <v>0</v>
      </c>
      <c r="I166" s="149">
        <f t="shared" si="81"/>
        <v>39</v>
      </c>
      <c r="J166" s="244"/>
      <c r="K166" s="244"/>
      <c r="L166" s="244"/>
      <c r="M166" s="244"/>
      <c r="N166" s="244"/>
      <c r="O166" s="244"/>
      <c r="P166" s="244"/>
      <c r="Q166" s="149">
        <f t="shared" si="82"/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0</v>
      </c>
      <c r="X166" s="35">
        <v>0</v>
      </c>
      <c r="Y166" s="149">
        <f t="shared" si="83"/>
        <v>0</v>
      </c>
      <c r="Z166" s="18">
        <f t="shared" si="98"/>
        <v>0.60416666666666663</v>
      </c>
      <c r="AA166" s="19">
        <f t="shared" si="84"/>
        <v>0</v>
      </c>
      <c r="AB166" s="19">
        <f t="shared" si="85"/>
        <v>0</v>
      </c>
      <c r="AC166" s="19">
        <f t="shared" si="86"/>
        <v>0</v>
      </c>
      <c r="AD166" s="19">
        <f t="shared" si="87"/>
        <v>0</v>
      </c>
      <c r="AE166" s="19">
        <f t="shared" si="88"/>
        <v>0</v>
      </c>
      <c r="AF166" s="19">
        <f t="shared" si="89"/>
        <v>0</v>
      </c>
      <c r="AG166" s="19">
        <f t="shared" si="90"/>
        <v>0</v>
      </c>
      <c r="AH166" s="20">
        <f t="shared" si="99"/>
        <v>0</v>
      </c>
      <c r="AI166" s="19">
        <f t="shared" si="91"/>
        <v>71</v>
      </c>
      <c r="AJ166" s="19">
        <f t="shared" si="92"/>
        <v>14</v>
      </c>
      <c r="AK166" s="19">
        <f t="shared" si="93"/>
        <v>2</v>
      </c>
      <c r="AL166" s="19">
        <f t="shared" si="94"/>
        <v>0</v>
      </c>
      <c r="AM166" s="19">
        <f t="shared" si="95"/>
        <v>4</v>
      </c>
      <c r="AN166" s="19">
        <f t="shared" si="96"/>
        <v>5</v>
      </c>
      <c r="AO166" s="19">
        <f t="shared" si="97"/>
        <v>2</v>
      </c>
      <c r="AP166" s="20">
        <f t="shared" si="100"/>
        <v>98</v>
      </c>
    </row>
    <row r="167" spans="1:42" s="135" customFormat="1" ht="13.5" customHeight="1" x14ac:dyDescent="0.2">
      <c r="A167" s="22">
        <f t="shared" si="80"/>
        <v>0.61458333333333326</v>
      </c>
      <c r="B167" s="35">
        <v>27</v>
      </c>
      <c r="C167" s="35">
        <v>8</v>
      </c>
      <c r="D167" s="35">
        <v>0</v>
      </c>
      <c r="E167" s="35">
        <v>0</v>
      </c>
      <c r="F167" s="35">
        <v>0</v>
      </c>
      <c r="G167" s="35">
        <v>0</v>
      </c>
      <c r="H167" s="35">
        <v>0</v>
      </c>
      <c r="I167" s="149">
        <f t="shared" si="81"/>
        <v>35</v>
      </c>
      <c r="J167" s="244"/>
      <c r="K167" s="244"/>
      <c r="L167" s="244"/>
      <c r="M167" s="244"/>
      <c r="N167" s="244"/>
      <c r="O167" s="244"/>
      <c r="P167" s="244"/>
      <c r="Q167" s="149">
        <f t="shared" si="82"/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149">
        <f t="shared" si="83"/>
        <v>0</v>
      </c>
      <c r="Z167" s="21">
        <f t="shared" si="98"/>
        <v>0.61458333333333326</v>
      </c>
      <c r="AA167" s="19">
        <f t="shared" si="84"/>
        <v>0</v>
      </c>
      <c r="AB167" s="19">
        <f t="shared" si="85"/>
        <v>0</v>
      </c>
      <c r="AC167" s="19">
        <f t="shared" si="86"/>
        <v>0</v>
      </c>
      <c r="AD167" s="19">
        <f t="shared" si="87"/>
        <v>0</v>
      </c>
      <c r="AE167" s="19">
        <f t="shared" si="88"/>
        <v>0</v>
      </c>
      <c r="AF167" s="19">
        <f t="shared" si="89"/>
        <v>0</v>
      </c>
      <c r="AG167" s="19">
        <f t="shared" si="90"/>
        <v>0</v>
      </c>
      <c r="AH167" s="20">
        <f t="shared" si="99"/>
        <v>0</v>
      </c>
      <c r="AI167" s="19">
        <f t="shared" si="91"/>
        <v>58</v>
      </c>
      <c r="AJ167" s="19">
        <f t="shared" si="92"/>
        <v>18</v>
      </c>
      <c r="AK167" s="19">
        <f t="shared" si="93"/>
        <v>1</v>
      </c>
      <c r="AL167" s="19">
        <f t="shared" si="94"/>
        <v>0</v>
      </c>
      <c r="AM167" s="19">
        <f t="shared" si="95"/>
        <v>4</v>
      </c>
      <c r="AN167" s="19">
        <f t="shared" si="96"/>
        <v>4</v>
      </c>
      <c r="AO167" s="19">
        <f t="shared" si="97"/>
        <v>5</v>
      </c>
      <c r="AP167" s="20">
        <f t="shared" si="100"/>
        <v>90</v>
      </c>
    </row>
    <row r="168" spans="1:42" s="135" customFormat="1" ht="13.5" customHeight="1" x14ac:dyDescent="0.2">
      <c r="A168" s="22">
        <f t="shared" ref="A168:A195" si="101">A41</f>
        <v>0.62499999999999989</v>
      </c>
      <c r="B168" s="35">
        <v>36</v>
      </c>
      <c r="C168" s="35">
        <v>7</v>
      </c>
      <c r="D168" s="35">
        <v>0</v>
      </c>
      <c r="E168" s="35">
        <v>0</v>
      </c>
      <c r="F168" s="35">
        <v>0</v>
      </c>
      <c r="G168" s="35">
        <v>4</v>
      </c>
      <c r="H168" s="35">
        <v>1</v>
      </c>
      <c r="I168" s="149">
        <f t="shared" si="81"/>
        <v>48</v>
      </c>
      <c r="J168" s="244"/>
      <c r="K168" s="244"/>
      <c r="L168" s="244"/>
      <c r="M168" s="244"/>
      <c r="N168" s="244"/>
      <c r="O168" s="244"/>
      <c r="P168" s="244"/>
      <c r="Q168" s="149">
        <f t="shared" si="82"/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149">
        <f t="shared" si="83"/>
        <v>0</v>
      </c>
      <c r="Z168" s="22">
        <f t="shared" si="98"/>
        <v>0.62499999999999989</v>
      </c>
      <c r="AA168" s="19">
        <f t="shared" ref="AA168:AA195" si="102">J168+R168+B295+J295</f>
        <v>0</v>
      </c>
      <c r="AB168" s="19">
        <f t="shared" ref="AB168:AB195" si="103">K168+S168+C295+K295</f>
        <v>0</v>
      </c>
      <c r="AC168" s="19">
        <f t="shared" ref="AC168:AC195" si="104">L168+T168+D295+L295</f>
        <v>0</v>
      </c>
      <c r="AD168" s="19">
        <f t="shared" ref="AD168:AD195" si="105">M168+U168+E295+M295</f>
        <v>0</v>
      </c>
      <c r="AE168" s="19">
        <f t="shared" ref="AE168:AE195" si="106">N168+V168+F295+N295</f>
        <v>0</v>
      </c>
      <c r="AF168" s="19">
        <f t="shared" ref="AF168:AF195" si="107">O168+W168+G295+O295</f>
        <v>0</v>
      </c>
      <c r="AG168" s="19">
        <f t="shared" ref="AG168:AG195" si="108">P168+X168+H295+P295</f>
        <v>0</v>
      </c>
      <c r="AH168" s="20">
        <f t="shared" si="99"/>
        <v>0</v>
      </c>
      <c r="AI168" s="19">
        <f t="shared" ref="AI168:AI195" si="109">B168+J168+B422+R549</f>
        <v>82</v>
      </c>
      <c r="AJ168" s="19">
        <f t="shared" ref="AJ168:AJ195" si="110">C168+K168+C422+S549</f>
        <v>17</v>
      </c>
      <c r="AK168" s="19">
        <f t="shared" ref="AK168:AK195" si="111">D168+L168+D422+T549</f>
        <v>0</v>
      </c>
      <c r="AL168" s="19">
        <f t="shared" ref="AL168:AL195" si="112">E168+M168+E422+U549</f>
        <v>0</v>
      </c>
      <c r="AM168" s="19">
        <f t="shared" ref="AM168:AM195" si="113">F168+N168+F422+V549</f>
        <v>4</v>
      </c>
      <c r="AN168" s="19">
        <f t="shared" ref="AN168:AN195" si="114">G168+O168+G422+W549</f>
        <v>9</v>
      </c>
      <c r="AO168" s="19">
        <f t="shared" ref="AO168:AO195" si="115">H168+P168+H422+X549</f>
        <v>3</v>
      </c>
      <c r="AP168" s="20">
        <f t="shared" si="100"/>
        <v>115</v>
      </c>
    </row>
    <row r="169" spans="1:42" s="135" customFormat="1" ht="13.5" customHeight="1" x14ac:dyDescent="0.2">
      <c r="A169" s="22">
        <f t="shared" si="101"/>
        <v>0.63541666666666652</v>
      </c>
      <c r="B169" s="35">
        <v>26</v>
      </c>
      <c r="C169" s="35">
        <v>5</v>
      </c>
      <c r="D169" s="35">
        <v>2</v>
      </c>
      <c r="E169" s="35">
        <v>0</v>
      </c>
      <c r="F169" s="35">
        <v>0</v>
      </c>
      <c r="G169" s="35">
        <v>1</v>
      </c>
      <c r="H169" s="35">
        <v>1</v>
      </c>
      <c r="I169" s="149">
        <f t="shared" si="81"/>
        <v>35</v>
      </c>
      <c r="J169" s="244"/>
      <c r="K169" s="244"/>
      <c r="L169" s="244"/>
      <c r="M169" s="244"/>
      <c r="N169" s="244"/>
      <c r="O169" s="244"/>
      <c r="P169" s="244"/>
      <c r="Q169" s="149">
        <f t="shared" si="82"/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149">
        <f t="shared" si="83"/>
        <v>0</v>
      </c>
      <c r="Z169" s="21">
        <f t="shared" si="98"/>
        <v>0.63541666666666652</v>
      </c>
      <c r="AA169" s="19">
        <f t="shared" si="102"/>
        <v>0</v>
      </c>
      <c r="AB169" s="19">
        <f t="shared" si="103"/>
        <v>0</v>
      </c>
      <c r="AC169" s="19">
        <f t="shared" si="104"/>
        <v>0</v>
      </c>
      <c r="AD169" s="19">
        <f t="shared" si="105"/>
        <v>0</v>
      </c>
      <c r="AE169" s="19">
        <f t="shared" si="106"/>
        <v>0</v>
      </c>
      <c r="AF169" s="19">
        <f t="shared" si="107"/>
        <v>0</v>
      </c>
      <c r="AG169" s="19">
        <f t="shared" si="108"/>
        <v>0</v>
      </c>
      <c r="AH169" s="20">
        <f t="shared" si="99"/>
        <v>0</v>
      </c>
      <c r="AI169" s="19">
        <f t="shared" si="109"/>
        <v>70</v>
      </c>
      <c r="AJ169" s="19">
        <f t="shared" si="110"/>
        <v>18</v>
      </c>
      <c r="AK169" s="19">
        <f t="shared" si="111"/>
        <v>4</v>
      </c>
      <c r="AL169" s="19">
        <f t="shared" si="112"/>
        <v>0</v>
      </c>
      <c r="AM169" s="19">
        <f t="shared" si="113"/>
        <v>5</v>
      </c>
      <c r="AN169" s="19">
        <f t="shared" si="114"/>
        <v>4</v>
      </c>
      <c r="AO169" s="19">
        <f t="shared" si="115"/>
        <v>3</v>
      </c>
      <c r="AP169" s="20">
        <f t="shared" si="100"/>
        <v>104</v>
      </c>
    </row>
    <row r="170" spans="1:42" s="135" customFormat="1" ht="13.5" customHeight="1" x14ac:dyDescent="0.2">
      <c r="A170" s="22">
        <f t="shared" si="101"/>
        <v>0.64583333333333315</v>
      </c>
      <c r="B170" s="35">
        <v>42</v>
      </c>
      <c r="C170" s="35">
        <v>6</v>
      </c>
      <c r="D170" s="35">
        <v>0</v>
      </c>
      <c r="E170" s="35">
        <v>1</v>
      </c>
      <c r="F170" s="35">
        <v>0</v>
      </c>
      <c r="G170" s="35">
        <v>4</v>
      </c>
      <c r="H170" s="35">
        <v>1</v>
      </c>
      <c r="I170" s="149">
        <f t="shared" si="81"/>
        <v>54</v>
      </c>
      <c r="J170" s="244"/>
      <c r="K170" s="244"/>
      <c r="L170" s="244"/>
      <c r="M170" s="244"/>
      <c r="N170" s="244"/>
      <c r="O170" s="244"/>
      <c r="P170" s="244"/>
      <c r="Q170" s="149">
        <f t="shared" si="82"/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149">
        <f t="shared" si="83"/>
        <v>0</v>
      </c>
      <c r="Z170" s="22">
        <f t="shared" si="98"/>
        <v>0.64583333333333315</v>
      </c>
      <c r="AA170" s="19">
        <f t="shared" si="102"/>
        <v>0</v>
      </c>
      <c r="AB170" s="19">
        <f t="shared" si="103"/>
        <v>0</v>
      </c>
      <c r="AC170" s="19">
        <f t="shared" si="104"/>
        <v>0</v>
      </c>
      <c r="AD170" s="19">
        <f t="shared" si="105"/>
        <v>0</v>
      </c>
      <c r="AE170" s="19">
        <f t="shared" si="106"/>
        <v>0</v>
      </c>
      <c r="AF170" s="19">
        <f t="shared" si="107"/>
        <v>0</v>
      </c>
      <c r="AG170" s="19">
        <f t="shared" si="108"/>
        <v>0</v>
      </c>
      <c r="AH170" s="20">
        <f>SUM(AA170:AG170)</f>
        <v>0</v>
      </c>
      <c r="AI170" s="19">
        <f t="shared" si="109"/>
        <v>84</v>
      </c>
      <c r="AJ170" s="19">
        <f t="shared" si="110"/>
        <v>8</v>
      </c>
      <c r="AK170" s="19">
        <f t="shared" si="111"/>
        <v>3</v>
      </c>
      <c r="AL170" s="19">
        <f t="shared" si="112"/>
        <v>1</v>
      </c>
      <c r="AM170" s="19">
        <f t="shared" si="113"/>
        <v>4</v>
      </c>
      <c r="AN170" s="19">
        <f t="shared" si="114"/>
        <v>5</v>
      </c>
      <c r="AO170" s="19">
        <f t="shared" si="115"/>
        <v>3</v>
      </c>
      <c r="AP170" s="20">
        <f>SUM(AI170:AO170)</f>
        <v>108</v>
      </c>
    </row>
    <row r="171" spans="1:42" s="135" customFormat="1" ht="13.5" customHeight="1" x14ac:dyDescent="0.2">
      <c r="A171" s="22">
        <f t="shared" si="101"/>
        <v>0.65624999999999978</v>
      </c>
      <c r="B171" s="35">
        <v>39</v>
      </c>
      <c r="C171" s="35">
        <v>6</v>
      </c>
      <c r="D171" s="35">
        <v>0</v>
      </c>
      <c r="E171" s="35">
        <v>2</v>
      </c>
      <c r="F171" s="35">
        <v>0</v>
      </c>
      <c r="G171" s="35">
        <v>1</v>
      </c>
      <c r="H171" s="35">
        <v>0</v>
      </c>
      <c r="I171" s="149">
        <f t="shared" si="81"/>
        <v>48</v>
      </c>
      <c r="J171" s="244"/>
      <c r="K171" s="244"/>
      <c r="L171" s="244"/>
      <c r="M171" s="244"/>
      <c r="N171" s="244"/>
      <c r="O171" s="244"/>
      <c r="P171" s="244"/>
      <c r="Q171" s="149">
        <f t="shared" si="82"/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149">
        <f t="shared" si="83"/>
        <v>0</v>
      </c>
      <c r="Z171" s="22">
        <f t="shared" si="98"/>
        <v>0.65624999999999978</v>
      </c>
      <c r="AA171" s="19">
        <f t="shared" si="102"/>
        <v>0</v>
      </c>
      <c r="AB171" s="19">
        <f t="shared" si="103"/>
        <v>0</v>
      </c>
      <c r="AC171" s="19">
        <f t="shared" si="104"/>
        <v>0</v>
      </c>
      <c r="AD171" s="19">
        <f t="shared" si="105"/>
        <v>0</v>
      </c>
      <c r="AE171" s="19">
        <f t="shared" si="106"/>
        <v>0</v>
      </c>
      <c r="AF171" s="19">
        <f t="shared" si="107"/>
        <v>0</v>
      </c>
      <c r="AG171" s="19">
        <f t="shared" si="108"/>
        <v>0</v>
      </c>
      <c r="AH171" s="20">
        <f t="shared" ref="AH171:AH195" si="116">SUM(AA171:AG171)</f>
        <v>0</v>
      </c>
      <c r="AI171" s="19">
        <f t="shared" si="109"/>
        <v>81</v>
      </c>
      <c r="AJ171" s="19">
        <f t="shared" si="110"/>
        <v>12</v>
      </c>
      <c r="AK171" s="19">
        <f t="shared" si="111"/>
        <v>1</v>
      </c>
      <c r="AL171" s="19">
        <f t="shared" si="112"/>
        <v>2</v>
      </c>
      <c r="AM171" s="19">
        <f t="shared" si="113"/>
        <v>4</v>
      </c>
      <c r="AN171" s="19">
        <f t="shared" si="114"/>
        <v>4</v>
      </c>
      <c r="AO171" s="19">
        <f t="shared" si="115"/>
        <v>3</v>
      </c>
      <c r="AP171" s="20">
        <f t="shared" ref="AP171:AP195" si="117">SUM(AI171:AO171)</f>
        <v>107</v>
      </c>
    </row>
    <row r="172" spans="1:42" s="135" customFormat="1" ht="13.5" customHeight="1" x14ac:dyDescent="0.2">
      <c r="A172" s="18">
        <f t="shared" si="101"/>
        <v>0.66666666666666641</v>
      </c>
      <c r="B172" s="35">
        <v>42</v>
      </c>
      <c r="C172" s="35">
        <v>10</v>
      </c>
      <c r="D172" s="35">
        <v>2</v>
      </c>
      <c r="E172" s="35">
        <v>0</v>
      </c>
      <c r="F172" s="35">
        <v>0</v>
      </c>
      <c r="G172" s="35">
        <v>0</v>
      </c>
      <c r="H172" s="35">
        <v>0</v>
      </c>
      <c r="I172" s="149">
        <f t="shared" si="81"/>
        <v>54</v>
      </c>
      <c r="J172" s="244"/>
      <c r="K172" s="244"/>
      <c r="L172" s="244"/>
      <c r="M172" s="244"/>
      <c r="N172" s="244"/>
      <c r="O172" s="244"/>
      <c r="P172" s="244"/>
      <c r="Q172" s="149">
        <f t="shared" si="82"/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149">
        <f t="shared" si="83"/>
        <v>0</v>
      </c>
      <c r="Z172" s="22">
        <f t="shared" si="98"/>
        <v>0.66666666666666641</v>
      </c>
      <c r="AA172" s="19">
        <f t="shared" si="102"/>
        <v>0</v>
      </c>
      <c r="AB172" s="19">
        <f t="shared" si="103"/>
        <v>0</v>
      </c>
      <c r="AC172" s="19">
        <f t="shared" si="104"/>
        <v>0</v>
      </c>
      <c r="AD172" s="19">
        <f t="shared" si="105"/>
        <v>0</v>
      </c>
      <c r="AE172" s="19">
        <f t="shared" si="106"/>
        <v>0</v>
      </c>
      <c r="AF172" s="19">
        <f t="shared" si="107"/>
        <v>0</v>
      </c>
      <c r="AG172" s="19">
        <f t="shared" si="108"/>
        <v>0</v>
      </c>
      <c r="AH172" s="20">
        <f t="shared" si="116"/>
        <v>0</v>
      </c>
      <c r="AI172" s="19">
        <f t="shared" si="109"/>
        <v>73</v>
      </c>
      <c r="AJ172" s="19">
        <f t="shared" si="110"/>
        <v>12</v>
      </c>
      <c r="AK172" s="19">
        <f t="shared" si="111"/>
        <v>2</v>
      </c>
      <c r="AL172" s="19">
        <f t="shared" si="112"/>
        <v>0</v>
      </c>
      <c r="AM172" s="19">
        <f t="shared" si="113"/>
        <v>6</v>
      </c>
      <c r="AN172" s="19">
        <f t="shared" si="114"/>
        <v>2</v>
      </c>
      <c r="AO172" s="19">
        <f t="shared" si="115"/>
        <v>5</v>
      </c>
      <c r="AP172" s="20">
        <f t="shared" si="117"/>
        <v>100</v>
      </c>
    </row>
    <row r="173" spans="1:42" s="135" customFormat="1" ht="13.5" customHeight="1" x14ac:dyDescent="0.2">
      <c r="A173" s="21">
        <f t="shared" si="101"/>
        <v>0.67708333333333304</v>
      </c>
      <c r="B173" s="35">
        <v>37</v>
      </c>
      <c r="C173" s="35">
        <v>7</v>
      </c>
      <c r="D173" s="35">
        <v>1</v>
      </c>
      <c r="E173" s="35">
        <v>0</v>
      </c>
      <c r="F173" s="35">
        <v>0</v>
      </c>
      <c r="G173" s="35">
        <v>7</v>
      </c>
      <c r="H173" s="35">
        <v>0</v>
      </c>
      <c r="I173" s="149">
        <f t="shared" si="81"/>
        <v>52</v>
      </c>
      <c r="J173" s="244"/>
      <c r="K173" s="244"/>
      <c r="L173" s="244"/>
      <c r="M173" s="244"/>
      <c r="N173" s="244"/>
      <c r="O173" s="244"/>
      <c r="P173" s="244"/>
      <c r="Q173" s="149">
        <f t="shared" si="82"/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149">
        <f t="shared" si="83"/>
        <v>0</v>
      </c>
      <c r="Z173" s="22">
        <f t="shared" si="98"/>
        <v>0.67708333333333304</v>
      </c>
      <c r="AA173" s="19">
        <f t="shared" si="102"/>
        <v>0</v>
      </c>
      <c r="AB173" s="19">
        <f t="shared" si="103"/>
        <v>0</v>
      </c>
      <c r="AC173" s="19">
        <f t="shared" si="104"/>
        <v>0</v>
      </c>
      <c r="AD173" s="19">
        <f t="shared" si="105"/>
        <v>0</v>
      </c>
      <c r="AE173" s="19">
        <f t="shared" si="106"/>
        <v>0</v>
      </c>
      <c r="AF173" s="19">
        <f t="shared" si="107"/>
        <v>0</v>
      </c>
      <c r="AG173" s="19">
        <f t="shared" si="108"/>
        <v>0</v>
      </c>
      <c r="AH173" s="20">
        <f t="shared" si="116"/>
        <v>0</v>
      </c>
      <c r="AI173" s="19">
        <f t="shared" si="109"/>
        <v>64</v>
      </c>
      <c r="AJ173" s="19">
        <f t="shared" si="110"/>
        <v>10</v>
      </c>
      <c r="AK173" s="19">
        <f t="shared" si="111"/>
        <v>1</v>
      </c>
      <c r="AL173" s="19">
        <f t="shared" si="112"/>
        <v>0</v>
      </c>
      <c r="AM173" s="19">
        <f t="shared" si="113"/>
        <v>3</v>
      </c>
      <c r="AN173" s="19">
        <f t="shared" si="114"/>
        <v>12</v>
      </c>
      <c r="AO173" s="19">
        <f t="shared" si="115"/>
        <v>4</v>
      </c>
      <c r="AP173" s="20">
        <f t="shared" si="117"/>
        <v>94</v>
      </c>
    </row>
    <row r="174" spans="1:42" s="135" customFormat="1" ht="13.5" customHeight="1" x14ac:dyDescent="0.2">
      <c r="A174" s="22">
        <f t="shared" si="101"/>
        <v>0.68749999999999967</v>
      </c>
      <c r="B174" s="35">
        <v>34</v>
      </c>
      <c r="C174" s="35">
        <v>4</v>
      </c>
      <c r="D174" s="35">
        <v>1</v>
      </c>
      <c r="E174" s="35">
        <v>0</v>
      </c>
      <c r="F174" s="35">
        <v>0</v>
      </c>
      <c r="G174" s="35">
        <v>2</v>
      </c>
      <c r="H174" s="35">
        <v>0</v>
      </c>
      <c r="I174" s="149">
        <f t="shared" si="81"/>
        <v>41</v>
      </c>
      <c r="J174" s="244"/>
      <c r="K174" s="244"/>
      <c r="L174" s="244"/>
      <c r="M174" s="244"/>
      <c r="N174" s="244"/>
      <c r="O174" s="244"/>
      <c r="P174" s="244"/>
      <c r="Q174" s="149">
        <f t="shared" si="82"/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149">
        <f t="shared" si="83"/>
        <v>0</v>
      </c>
      <c r="Z174" s="22">
        <f t="shared" si="98"/>
        <v>0.68749999999999967</v>
      </c>
      <c r="AA174" s="19">
        <f t="shared" si="102"/>
        <v>0</v>
      </c>
      <c r="AB174" s="19">
        <f t="shared" si="103"/>
        <v>0</v>
      </c>
      <c r="AC174" s="19">
        <f t="shared" si="104"/>
        <v>0</v>
      </c>
      <c r="AD174" s="19">
        <f t="shared" si="105"/>
        <v>0</v>
      </c>
      <c r="AE174" s="19">
        <f t="shared" si="106"/>
        <v>0</v>
      </c>
      <c r="AF174" s="19">
        <f t="shared" si="107"/>
        <v>0</v>
      </c>
      <c r="AG174" s="19">
        <f t="shared" si="108"/>
        <v>0</v>
      </c>
      <c r="AH174" s="20">
        <f t="shared" si="116"/>
        <v>0</v>
      </c>
      <c r="AI174" s="19">
        <f t="shared" si="109"/>
        <v>70</v>
      </c>
      <c r="AJ174" s="19">
        <f t="shared" si="110"/>
        <v>14</v>
      </c>
      <c r="AK174" s="19">
        <f t="shared" si="111"/>
        <v>2</v>
      </c>
      <c r="AL174" s="19">
        <f t="shared" si="112"/>
        <v>0</v>
      </c>
      <c r="AM174" s="19">
        <f t="shared" si="113"/>
        <v>5</v>
      </c>
      <c r="AN174" s="19">
        <f t="shared" si="114"/>
        <v>7</v>
      </c>
      <c r="AO174" s="19">
        <f t="shared" si="115"/>
        <v>5</v>
      </c>
      <c r="AP174" s="20">
        <f t="shared" si="117"/>
        <v>103</v>
      </c>
    </row>
    <row r="175" spans="1:42" s="135" customFormat="1" ht="13.5" customHeight="1" x14ac:dyDescent="0.2">
      <c r="A175" s="21">
        <f t="shared" si="101"/>
        <v>0.6979166666666663</v>
      </c>
      <c r="B175" s="35">
        <v>41</v>
      </c>
      <c r="C175" s="35">
        <v>3</v>
      </c>
      <c r="D175" s="35">
        <v>1</v>
      </c>
      <c r="E175" s="35">
        <v>1</v>
      </c>
      <c r="F175" s="35">
        <v>0</v>
      </c>
      <c r="G175" s="35">
        <v>2</v>
      </c>
      <c r="H175" s="35">
        <v>0</v>
      </c>
      <c r="I175" s="149">
        <f t="shared" si="81"/>
        <v>48</v>
      </c>
      <c r="J175" s="244"/>
      <c r="K175" s="244"/>
      <c r="L175" s="244"/>
      <c r="M175" s="244"/>
      <c r="N175" s="244"/>
      <c r="O175" s="244"/>
      <c r="P175" s="244"/>
      <c r="Q175" s="149">
        <f t="shared" si="82"/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149">
        <f t="shared" si="83"/>
        <v>0</v>
      </c>
      <c r="Z175" s="22">
        <f t="shared" si="98"/>
        <v>0.6979166666666663</v>
      </c>
      <c r="AA175" s="19">
        <f t="shared" si="102"/>
        <v>0</v>
      </c>
      <c r="AB175" s="19">
        <f t="shared" si="103"/>
        <v>0</v>
      </c>
      <c r="AC175" s="19">
        <f t="shared" si="104"/>
        <v>0</v>
      </c>
      <c r="AD175" s="19">
        <f t="shared" si="105"/>
        <v>0</v>
      </c>
      <c r="AE175" s="19">
        <f t="shared" si="106"/>
        <v>0</v>
      </c>
      <c r="AF175" s="19">
        <f t="shared" si="107"/>
        <v>0</v>
      </c>
      <c r="AG175" s="19">
        <f t="shared" si="108"/>
        <v>0</v>
      </c>
      <c r="AH175" s="20">
        <f t="shared" si="116"/>
        <v>0</v>
      </c>
      <c r="AI175" s="19">
        <f t="shared" si="109"/>
        <v>86</v>
      </c>
      <c r="AJ175" s="19">
        <f t="shared" si="110"/>
        <v>10</v>
      </c>
      <c r="AK175" s="19">
        <f t="shared" si="111"/>
        <v>1</v>
      </c>
      <c r="AL175" s="19">
        <f t="shared" si="112"/>
        <v>1</v>
      </c>
      <c r="AM175" s="19">
        <f t="shared" si="113"/>
        <v>2</v>
      </c>
      <c r="AN175" s="19">
        <f t="shared" si="114"/>
        <v>4</v>
      </c>
      <c r="AO175" s="19">
        <f t="shared" si="115"/>
        <v>4</v>
      </c>
      <c r="AP175" s="20">
        <f t="shared" si="117"/>
        <v>108</v>
      </c>
    </row>
    <row r="176" spans="1:42" s="135" customFormat="1" ht="13.5" customHeight="1" x14ac:dyDescent="0.2">
      <c r="A176" s="22">
        <f t="shared" si="101"/>
        <v>0.70833333333333293</v>
      </c>
      <c r="B176" s="35">
        <v>45</v>
      </c>
      <c r="C176" s="35">
        <v>4</v>
      </c>
      <c r="D176" s="35">
        <v>1</v>
      </c>
      <c r="E176" s="35">
        <v>0</v>
      </c>
      <c r="F176" s="35">
        <v>0</v>
      </c>
      <c r="G176" s="35">
        <v>1</v>
      </c>
      <c r="H176" s="35">
        <v>2</v>
      </c>
      <c r="I176" s="149">
        <f t="shared" si="81"/>
        <v>53</v>
      </c>
      <c r="J176" s="244"/>
      <c r="K176" s="244"/>
      <c r="L176" s="244"/>
      <c r="M176" s="244"/>
      <c r="N176" s="244"/>
      <c r="O176" s="244"/>
      <c r="P176" s="244"/>
      <c r="Q176" s="149">
        <f t="shared" si="82"/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149">
        <f t="shared" si="83"/>
        <v>0</v>
      </c>
      <c r="Z176" s="18">
        <f t="shared" si="98"/>
        <v>0.70833333333333293</v>
      </c>
      <c r="AA176" s="19">
        <f t="shared" si="102"/>
        <v>0</v>
      </c>
      <c r="AB176" s="19">
        <f t="shared" si="103"/>
        <v>0</v>
      </c>
      <c r="AC176" s="19">
        <f t="shared" si="104"/>
        <v>0</v>
      </c>
      <c r="AD176" s="19">
        <f t="shared" si="105"/>
        <v>0</v>
      </c>
      <c r="AE176" s="19">
        <f t="shared" si="106"/>
        <v>0</v>
      </c>
      <c r="AF176" s="19">
        <f t="shared" si="107"/>
        <v>0</v>
      </c>
      <c r="AG176" s="19">
        <f t="shared" si="108"/>
        <v>0</v>
      </c>
      <c r="AH176" s="20">
        <f t="shared" si="116"/>
        <v>0</v>
      </c>
      <c r="AI176" s="19">
        <f t="shared" si="109"/>
        <v>92</v>
      </c>
      <c r="AJ176" s="19">
        <f t="shared" si="110"/>
        <v>10</v>
      </c>
      <c r="AK176" s="19">
        <f t="shared" si="111"/>
        <v>1</v>
      </c>
      <c r="AL176" s="19">
        <f t="shared" si="112"/>
        <v>0</v>
      </c>
      <c r="AM176" s="19">
        <f t="shared" si="113"/>
        <v>5</v>
      </c>
      <c r="AN176" s="19">
        <f t="shared" si="114"/>
        <v>6</v>
      </c>
      <c r="AO176" s="19">
        <f t="shared" si="115"/>
        <v>7</v>
      </c>
      <c r="AP176" s="20">
        <f t="shared" si="117"/>
        <v>121</v>
      </c>
    </row>
    <row r="177" spans="1:42" s="135" customFormat="1" ht="13.5" customHeight="1" x14ac:dyDescent="0.2">
      <c r="A177" s="22">
        <f t="shared" si="101"/>
        <v>0.71874999999999956</v>
      </c>
      <c r="B177" s="35">
        <v>35</v>
      </c>
      <c r="C177" s="35">
        <v>7</v>
      </c>
      <c r="D177" s="35">
        <v>1</v>
      </c>
      <c r="E177" s="35">
        <v>0</v>
      </c>
      <c r="F177" s="35">
        <v>1</v>
      </c>
      <c r="G177" s="35">
        <v>2</v>
      </c>
      <c r="H177" s="35">
        <v>1</v>
      </c>
      <c r="I177" s="149">
        <f t="shared" si="81"/>
        <v>47</v>
      </c>
      <c r="J177" s="244"/>
      <c r="K177" s="244"/>
      <c r="L177" s="244"/>
      <c r="M177" s="244"/>
      <c r="N177" s="244"/>
      <c r="O177" s="244"/>
      <c r="P177" s="244"/>
      <c r="Q177" s="149">
        <f t="shared" si="82"/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149">
        <f t="shared" si="83"/>
        <v>0</v>
      </c>
      <c r="Z177" s="21">
        <f t="shared" si="98"/>
        <v>0.71874999999999956</v>
      </c>
      <c r="AA177" s="19">
        <f t="shared" si="102"/>
        <v>0</v>
      </c>
      <c r="AB177" s="19">
        <f t="shared" si="103"/>
        <v>0</v>
      </c>
      <c r="AC177" s="19">
        <f t="shared" si="104"/>
        <v>0</v>
      </c>
      <c r="AD177" s="19">
        <f t="shared" si="105"/>
        <v>0</v>
      </c>
      <c r="AE177" s="19">
        <f t="shared" si="106"/>
        <v>0</v>
      </c>
      <c r="AF177" s="19">
        <f t="shared" si="107"/>
        <v>0</v>
      </c>
      <c r="AG177" s="19">
        <f t="shared" si="108"/>
        <v>0</v>
      </c>
      <c r="AH177" s="20">
        <f t="shared" si="116"/>
        <v>0</v>
      </c>
      <c r="AI177" s="19">
        <f t="shared" si="109"/>
        <v>78</v>
      </c>
      <c r="AJ177" s="19">
        <f t="shared" si="110"/>
        <v>12</v>
      </c>
      <c r="AK177" s="19">
        <f t="shared" si="111"/>
        <v>1</v>
      </c>
      <c r="AL177" s="19">
        <f t="shared" si="112"/>
        <v>0</v>
      </c>
      <c r="AM177" s="19">
        <f t="shared" si="113"/>
        <v>4</v>
      </c>
      <c r="AN177" s="19">
        <f t="shared" si="114"/>
        <v>6</v>
      </c>
      <c r="AO177" s="19">
        <f t="shared" si="115"/>
        <v>10</v>
      </c>
      <c r="AP177" s="20">
        <f t="shared" si="117"/>
        <v>111</v>
      </c>
    </row>
    <row r="178" spans="1:42" s="135" customFormat="1" ht="13.5" customHeight="1" x14ac:dyDescent="0.2">
      <c r="A178" s="22">
        <f t="shared" si="101"/>
        <v>0.72916666666666619</v>
      </c>
      <c r="B178" s="35">
        <v>40</v>
      </c>
      <c r="C178" s="35">
        <v>3</v>
      </c>
      <c r="D178" s="35">
        <v>0</v>
      </c>
      <c r="E178" s="35">
        <v>0</v>
      </c>
      <c r="F178" s="35">
        <v>0</v>
      </c>
      <c r="G178" s="35">
        <v>1</v>
      </c>
      <c r="H178" s="35">
        <v>1</v>
      </c>
      <c r="I178" s="149">
        <f t="shared" si="81"/>
        <v>45</v>
      </c>
      <c r="J178" s="244"/>
      <c r="K178" s="244"/>
      <c r="L178" s="244"/>
      <c r="M178" s="244"/>
      <c r="N178" s="244"/>
      <c r="O178" s="244"/>
      <c r="P178" s="244"/>
      <c r="Q178" s="149">
        <f t="shared" si="82"/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149">
        <f t="shared" si="83"/>
        <v>0</v>
      </c>
      <c r="Z178" s="22">
        <f t="shared" si="98"/>
        <v>0.72916666666666619</v>
      </c>
      <c r="AA178" s="19">
        <f t="shared" si="102"/>
        <v>0</v>
      </c>
      <c r="AB178" s="19">
        <f t="shared" si="103"/>
        <v>0</v>
      </c>
      <c r="AC178" s="19">
        <f t="shared" si="104"/>
        <v>0</v>
      </c>
      <c r="AD178" s="19">
        <f t="shared" si="105"/>
        <v>0</v>
      </c>
      <c r="AE178" s="19">
        <f t="shared" si="106"/>
        <v>0</v>
      </c>
      <c r="AF178" s="19">
        <f t="shared" si="107"/>
        <v>0</v>
      </c>
      <c r="AG178" s="19">
        <f t="shared" si="108"/>
        <v>0</v>
      </c>
      <c r="AH178" s="20">
        <f t="shared" si="116"/>
        <v>0</v>
      </c>
      <c r="AI178" s="19">
        <f t="shared" si="109"/>
        <v>81</v>
      </c>
      <c r="AJ178" s="19">
        <f t="shared" si="110"/>
        <v>4</v>
      </c>
      <c r="AK178" s="19">
        <f t="shared" si="111"/>
        <v>1</v>
      </c>
      <c r="AL178" s="19">
        <f t="shared" si="112"/>
        <v>1</v>
      </c>
      <c r="AM178" s="19">
        <f t="shared" si="113"/>
        <v>4</v>
      </c>
      <c r="AN178" s="19">
        <f t="shared" si="114"/>
        <v>5</v>
      </c>
      <c r="AO178" s="19">
        <f t="shared" si="115"/>
        <v>5</v>
      </c>
      <c r="AP178" s="20">
        <f t="shared" si="117"/>
        <v>101</v>
      </c>
    </row>
    <row r="179" spans="1:42" s="135" customFormat="1" ht="13.5" customHeight="1" x14ac:dyDescent="0.2">
      <c r="A179" s="22">
        <f t="shared" si="101"/>
        <v>0.73958333333333282</v>
      </c>
      <c r="B179" s="35">
        <v>39</v>
      </c>
      <c r="C179" s="35">
        <v>2</v>
      </c>
      <c r="D179" s="35">
        <v>0</v>
      </c>
      <c r="E179" s="35">
        <v>0</v>
      </c>
      <c r="F179" s="35">
        <v>0</v>
      </c>
      <c r="G179" s="35">
        <v>4</v>
      </c>
      <c r="H179" s="35">
        <v>0</v>
      </c>
      <c r="I179" s="149">
        <f t="shared" si="81"/>
        <v>45</v>
      </c>
      <c r="J179" s="244"/>
      <c r="K179" s="244"/>
      <c r="L179" s="244"/>
      <c r="M179" s="244"/>
      <c r="N179" s="244"/>
      <c r="O179" s="244"/>
      <c r="P179" s="244"/>
      <c r="Q179" s="149">
        <f t="shared" si="82"/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149">
        <f t="shared" si="83"/>
        <v>0</v>
      </c>
      <c r="Z179" s="21">
        <f t="shared" si="98"/>
        <v>0.73958333333333282</v>
      </c>
      <c r="AA179" s="19">
        <f t="shared" si="102"/>
        <v>0</v>
      </c>
      <c r="AB179" s="19">
        <f t="shared" si="103"/>
        <v>0</v>
      </c>
      <c r="AC179" s="19">
        <f t="shared" si="104"/>
        <v>0</v>
      </c>
      <c r="AD179" s="19">
        <f t="shared" si="105"/>
        <v>0</v>
      </c>
      <c r="AE179" s="19">
        <f t="shared" si="106"/>
        <v>0</v>
      </c>
      <c r="AF179" s="19">
        <f t="shared" si="107"/>
        <v>0</v>
      </c>
      <c r="AG179" s="19">
        <f t="shared" si="108"/>
        <v>0</v>
      </c>
      <c r="AH179" s="20">
        <f t="shared" si="116"/>
        <v>0</v>
      </c>
      <c r="AI179" s="19">
        <f t="shared" si="109"/>
        <v>66</v>
      </c>
      <c r="AJ179" s="19">
        <f t="shared" si="110"/>
        <v>5</v>
      </c>
      <c r="AK179" s="19">
        <f t="shared" si="111"/>
        <v>0</v>
      </c>
      <c r="AL179" s="19">
        <f t="shared" si="112"/>
        <v>0</v>
      </c>
      <c r="AM179" s="19">
        <f t="shared" si="113"/>
        <v>3</v>
      </c>
      <c r="AN179" s="19">
        <f t="shared" si="114"/>
        <v>7</v>
      </c>
      <c r="AO179" s="19">
        <f t="shared" si="115"/>
        <v>8</v>
      </c>
      <c r="AP179" s="20">
        <f t="shared" si="117"/>
        <v>89</v>
      </c>
    </row>
    <row r="180" spans="1:42" s="135" customFormat="1" ht="13.5" customHeight="1" x14ac:dyDescent="0.2">
      <c r="A180" s="22">
        <f t="shared" si="101"/>
        <v>0.74999999999999944</v>
      </c>
      <c r="B180" s="35">
        <v>55</v>
      </c>
      <c r="C180" s="35">
        <v>1</v>
      </c>
      <c r="D180" s="35">
        <v>0</v>
      </c>
      <c r="E180" s="35">
        <v>0</v>
      </c>
      <c r="F180" s="35">
        <v>0</v>
      </c>
      <c r="G180" s="35">
        <v>6</v>
      </c>
      <c r="H180" s="35">
        <v>1</v>
      </c>
      <c r="I180" s="149">
        <f t="shared" si="81"/>
        <v>63</v>
      </c>
      <c r="J180" s="244"/>
      <c r="K180" s="244"/>
      <c r="L180" s="244"/>
      <c r="M180" s="244"/>
      <c r="N180" s="244"/>
      <c r="O180" s="244"/>
      <c r="P180" s="244"/>
      <c r="Q180" s="149">
        <f t="shared" si="82"/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149">
        <f t="shared" si="83"/>
        <v>0</v>
      </c>
      <c r="Z180" s="22">
        <f t="shared" si="98"/>
        <v>0.74999999999999944</v>
      </c>
      <c r="AA180" s="19">
        <f t="shared" si="102"/>
        <v>0</v>
      </c>
      <c r="AB180" s="19">
        <f t="shared" si="103"/>
        <v>0</v>
      </c>
      <c r="AC180" s="19">
        <f t="shared" si="104"/>
        <v>0</v>
      </c>
      <c r="AD180" s="19">
        <f t="shared" si="105"/>
        <v>0</v>
      </c>
      <c r="AE180" s="19">
        <f t="shared" si="106"/>
        <v>0</v>
      </c>
      <c r="AF180" s="19">
        <f t="shared" si="107"/>
        <v>0</v>
      </c>
      <c r="AG180" s="19">
        <f t="shared" si="108"/>
        <v>0</v>
      </c>
      <c r="AH180" s="20">
        <f t="shared" si="116"/>
        <v>0</v>
      </c>
      <c r="AI180" s="19">
        <f t="shared" si="109"/>
        <v>98</v>
      </c>
      <c r="AJ180" s="19">
        <f t="shared" si="110"/>
        <v>3</v>
      </c>
      <c r="AK180" s="19">
        <f t="shared" si="111"/>
        <v>0</v>
      </c>
      <c r="AL180" s="19">
        <f t="shared" si="112"/>
        <v>0</v>
      </c>
      <c r="AM180" s="19">
        <f t="shared" si="113"/>
        <v>3</v>
      </c>
      <c r="AN180" s="19">
        <f t="shared" si="114"/>
        <v>11</v>
      </c>
      <c r="AO180" s="19">
        <f t="shared" si="115"/>
        <v>9</v>
      </c>
      <c r="AP180" s="20">
        <f t="shared" si="117"/>
        <v>124</v>
      </c>
    </row>
    <row r="181" spans="1:42" s="135" customFormat="1" ht="13.5" customHeight="1" x14ac:dyDescent="0.2">
      <c r="A181" s="18">
        <f t="shared" si="101"/>
        <v>0.76041666666666607</v>
      </c>
      <c r="B181" s="35">
        <v>44</v>
      </c>
      <c r="C181" s="35">
        <v>3</v>
      </c>
      <c r="D181" s="35">
        <v>1</v>
      </c>
      <c r="E181" s="35">
        <v>0</v>
      </c>
      <c r="F181" s="35">
        <v>0</v>
      </c>
      <c r="G181" s="35">
        <v>3</v>
      </c>
      <c r="H181" s="35">
        <v>2</v>
      </c>
      <c r="I181" s="149">
        <f t="shared" si="81"/>
        <v>53</v>
      </c>
      <c r="J181" s="244"/>
      <c r="K181" s="244"/>
      <c r="L181" s="244"/>
      <c r="M181" s="244"/>
      <c r="N181" s="244"/>
      <c r="O181" s="244"/>
      <c r="P181" s="244"/>
      <c r="Q181" s="149">
        <f t="shared" si="82"/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149">
        <f t="shared" si="83"/>
        <v>0</v>
      </c>
      <c r="Z181" s="22">
        <f t="shared" si="98"/>
        <v>0.76041666666666607</v>
      </c>
      <c r="AA181" s="19">
        <f t="shared" si="102"/>
        <v>0</v>
      </c>
      <c r="AB181" s="19">
        <f t="shared" si="103"/>
        <v>0</v>
      </c>
      <c r="AC181" s="19">
        <f t="shared" si="104"/>
        <v>0</v>
      </c>
      <c r="AD181" s="19">
        <f t="shared" si="105"/>
        <v>0</v>
      </c>
      <c r="AE181" s="19">
        <f t="shared" si="106"/>
        <v>0</v>
      </c>
      <c r="AF181" s="19">
        <f t="shared" si="107"/>
        <v>0</v>
      </c>
      <c r="AG181" s="19">
        <f t="shared" si="108"/>
        <v>0</v>
      </c>
      <c r="AH181" s="20">
        <f t="shared" si="116"/>
        <v>0</v>
      </c>
      <c r="AI181" s="19">
        <f t="shared" si="109"/>
        <v>93</v>
      </c>
      <c r="AJ181" s="19">
        <f t="shared" si="110"/>
        <v>8</v>
      </c>
      <c r="AK181" s="19">
        <f t="shared" si="111"/>
        <v>1</v>
      </c>
      <c r="AL181" s="19">
        <f t="shared" si="112"/>
        <v>0</v>
      </c>
      <c r="AM181" s="19">
        <f t="shared" si="113"/>
        <v>4</v>
      </c>
      <c r="AN181" s="19">
        <f t="shared" si="114"/>
        <v>9</v>
      </c>
      <c r="AO181" s="19">
        <f t="shared" si="115"/>
        <v>7</v>
      </c>
      <c r="AP181" s="20">
        <f t="shared" si="117"/>
        <v>122</v>
      </c>
    </row>
    <row r="182" spans="1:42" s="135" customFormat="1" ht="13.5" customHeight="1" x14ac:dyDescent="0.2">
      <c r="A182" s="21">
        <f t="shared" si="101"/>
        <v>0.7708333333333327</v>
      </c>
      <c r="B182" s="35">
        <v>52</v>
      </c>
      <c r="C182" s="35">
        <v>1</v>
      </c>
      <c r="D182" s="35">
        <v>0</v>
      </c>
      <c r="E182" s="35">
        <v>0</v>
      </c>
      <c r="F182" s="35">
        <v>0</v>
      </c>
      <c r="G182" s="35">
        <v>6</v>
      </c>
      <c r="H182" s="35">
        <v>2</v>
      </c>
      <c r="I182" s="149">
        <f t="shared" si="81"/>
        <v>61</v>
      </c>
      <c r="J182" s="244"/>
      <c r="K182" s="244"/>
      <c r="L182" s="244"/>
      <c r="M182" s="244"/>
      <c r="N182" s="244"/>
      <c r="O182" s="244"/>
      <c r="P182" s="244"/>
      <c r="Q182" s="149">
        <f t="shared" si="82"/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149">
        <f t="shared" si="83"/>
        <v>0</v>
      </c>
      <c r="Z182" s="22">
        <f t="shared" si="98"/>
        <v>0.7708333333333327</v>
      </c>
      <c r="AA182" s="19">
        <f t="shared" si="102"/>
        <v>0</v>
      </c>
      <c r="AB182" s="19">
        <f t="shared" si="103"/>
        <v>0</v>
      </c>
      <c r="AC182" s="19">
        <f t="shared" si="104"/>
        <v>0</v>
      </c>
      <c r="AD182" s="19">
        <f t="shared" si="105"/>
        <v>0</v>
      </c>
      <c r="AE182" s="19">
        <f t="shared" si="106"/>
        <v>0</v>
      </c>
      <c r="AF182" s="19">
        <f t="shared" si="107"/>
        <v>0</v>
      </c>
      <c r="AG182" s="19">
        <f t="shared" si="108"/>
        <v>0</v>
      </c>
      <c r="AH182" s="20">
        <f t="shared" si="116"/>
        <v>0</v>
      </c>
      <c r="AI182" s="19">
        <f t="shared" si="109"/>
        <v>96</v>
      </c>
      <c r="AJ182" s="19">
        <f t="shared" si="110"/>
        <v>6</v>
      </c>
      <c r="AK182" s="19">
        <f t="shared" si="111"/>
        <v>0</v>
      </c>
      <c r="AL182" s="19">
        <f t="shared" si="112"/>
        <v>0</v>
      </c>
      <c r="AM182" s="19">
        <f t="shared" si="113"/>
        <v>6</v>
      </c>
      <c r="AN182" s="19">
        <f t="shared" si="114"/>
        <v>10</v>
      </c>
      <c r="AO182" s="19">
        <f t="shared" si="115"/>
        <v>12</v>
      </c>
      <c r="AP182" s="20">
        <f t="shared" si="117"/>
        <v>130</v>
      </c>
    </row>
    <row r="183" spans="1:42" s="135" customFormat="1" ht="13.5" customHeight="1" x14ac:dyDescent="0.2">
      <c r="A183" s="22">
        <f t="shared" si="101"/>
        <v>0.78124999999999933</v>
      </c>
      <c r="B183" s="35">
        <v>45</v>
      </c>
      <c r="C183" s="35">
        <v>1</v>
      </c>
      <c r="D183" s="35">
        <v>0</v>
      </c>
      <c r="E183" s="35">
        <v>0</v>
      </c>
      <c r="F183" s="35">
        <v>0</v>
      </c>
      <c r="G183" s="35">
        <v>2</v>
      </c>
      <c r="H183" s="35">
        <v>1</v>
      </c>
      <c r="I183" s="149">
        <f t="shared" si="81"/>
        <v>49</v>
      </c>
      <c r="J183" s="244"/>
      <c r="K183" s="244"/>
      <c r="L183" s="244"/>
      <c r="M183" s="244"/>
      <c r="N183" s="244"/>
      <c r="O183" s="244"/>
      <c r="P183" s="244"/>
      <c r="Q183" s="149">
        <f t="shared" si="82"/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149">
        <f t="shared" si="83"/>
        <v>0</v>
      </c>
      <c r="Z183" s="22">
        <f t="shared" si="98"/>
        <v>0.78124999999999933</v>
      </c>
      <c r="AA183" s="19">
        <f t="shared" si="102"/>
        <v>0</v>
      </c>
      <c r="AB183" s="19">
        <f t="shared" si="103"/>
        <v>0</v>
      </c>
      <c r="AC183" s="19">
        <f t="shared" si="104"/>
        <v>0</v>
      </c>
      <c r="AD183" s="19">
        <f t="shared" si="105"/>
        <v>0</v>
      </c>
      <c r="AE183" s="19">
        <f t="shared" si="106"/>
        <v>0</v>
      </c>
      <c r="AF183" s="19">
        <f t="shared" si="107"/>
        <v>0</v>
      </c>
      <c r="AG183" s="19">
        <f t="shared" si="108"/>
        <v>0</v>
      </c>
      <c r="AH183" s="20">
        <f>SUM(AA183:AG183)</f>
        <v>0</v>
      </c>
      <c r="AI183" s="19">
        <f t="shared" si="109"/>
        <v>96</v>
      </c>
      <c r="AJ183" s="19">
        <f t="shared" si="110"/>
        <v>3</v>
      </c>
      <c r="AK183" s="19">
        <f t="shared" si="111"/>
        <v>0</v>
      </c>
      <c r="AL183" s="19">
        <f t="shared" si="112"/>
        <v>0</v>
      </c>
      <c r="AM183" s="19">
        <f t="shared" si="113"/>
        <v>3</v>
      </c>
      <c r="AN183" s="19">
        <f t="shared" si="114"/>
        <v>10</v>
      </c>
      <c r="AO183" s="19">
        <f t="shared" si="115"/>
        <v>13</v>
      </c>
      <c r="AP183" s="20">
        <f>SUM(AI183:AO183)</f>
        <v>125</v>
      </c>
    </row>
    <row r="184" spans="1:42" s="135" customFormat="1" ht="13.5" customHeight="1" x14ac:dyDescent="0.2">
      <c r="A184" s="18">
        <f t="shared" si="101"/>
        <v>0.79166666666666596</v>
      </c>
      <c r="B184" s="35">
        <v>38</v>
      </c>
      <c r="C184" s="35">
        <v>5</v>
      </c>
      <c r="D184" s="35">
        <v>0</v>
      </c>
      <c r="E184" s="35">
        <v>0</v>
      </c>
      <c r="F184" s="35">
        <v>1</v>
      </c>
      <c r="G184" s="35">
        <v>3</v>
      </c>
      <c r="H184" s="35">
        <v>0</v>
      </c>
      <c r="I184" s="149">
        <f t="shared" si="81"/>
        <v>47</v>
      </c>
      <c r="J184" s="244"/>
      <c r="K184" s="244"/>
      <c r="L184" s="244"/>
      <c r="M184" s="244"/>
      <c r="N184" s="244"/>
      <c r="O184" s="244"/>
      <c r="P184" s="244"/>
      <c r="Q184" s="149">
        <f t="shared" si="82"/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149">
        <f t="shared" si="83"/>
        <v>0</v>
      </c>
      <c r="Z184" s="22">
        <f t="shared" si="98"/>
        <v>0.79166666666666596</v>
      </c>
      <c r="AA184" s="19">
        <f t="shared" si="102"/>
        <v>0</v>
      </c>
      <c r="AB184" s="19">
        <f t="shared" si="103"/>
        <v>0</v>
      </c>
      <c r="AC184" s="19">
        <f t="shared" si="104"/>
        <v>0</v>
      </c>
      <c r="AD184" s="19">
        <f t="shared" si="105"/>
        <v>0</v>
      </c>
      <c r="AE184" s="19">
        <f t="shared" si="106"/>
        <v>0</v>
      </c>
      <c r="AF184" s="19">
        <f t="shared" si="107"/>
        <v>0</v>
      </c>
      <c r="AG184" s="19">
        <f t="shared" si="108"/>
        <v>0</v>
      </c>
      <c r="AH184" s="20">
        <f t="shared" si="116"/>
        <v>0</v>
      </c>
      <c r="AI184" s="19">
        <f t="shared" si="109"/>
        <v>73</v>
      </c>
      <c r="AJ184" s="19">
        <f t="shared" si="110"/>
        <v>7</v>
      </c>
      <c r="AK184" s="19">
        <f t="shared" si="111"/>
        <v>2</v>
      </c>
      <c r="AL184" s="19">
        <f t="shared" si="112"/>
        <v>0</v>
      </c>
      <c r="AM184" s="19">
        <f t="shared" si="113"/>
        <v>6</v>
      </c>
      <c r="AN184" s="19">
        <f t="shared" si="114"/>
        <v>8</v>
      </c>
      <c r="AO184" s="19">
        <f t="shared" si="115"/>
        <v>7</v>
      </c>
      <c r="AP184" s="20">
        <f t="shared" si="117"/>
        <v>103</v>
      </c>
    </row>
    <row r="185" spans="1:42" s="135" customFormat="1" ht="13.5" customHeight="1" x14ac:dyDescent="0.2">
      <c r="A185" s="21">
        <f t="shared" si="101"/>
        <v>0.80208333333333259</v>
      </c>
      <c r="B185" s="35">
        <v>48</v>
      </c>
      <c r="C185" s="35">
        <v>6</v>
      </c>
      <c r="D185" s="35">
        <v>1</v>
      </c>
      <c r="E185" s="35">
        <v>0</v>
      </c>
      <c r="F185" s="35">
        <v>0</v>
      </c>
      <c r="G185" s="35">
        <v>3</v>
      </c>
      <c r="H185" s="35">
        <v>2</v>
      </c>
      <c r="I185" s="149">
        <f t="shared" si="81"/>
        <v>60</v>
      </c>
      <c r="J185" s="244"/>
      <c r="K185" s="244"/>
      <c r="L185" s="244"/>
      <c r="M185" s="244"/>
      <c r="N185" s="244"/>
      <c r="O185" s="244"/>
      <c r="P185" s="244"/>
      <c r="Q185" s="149">
        <f t="shared" si="82"/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149">
        <f t="shared" si="83"/>
        <v>0</v>
      </c>
      <c r="Z185" s="22">
        <f t="shared" si="98"/>
        <v>0.80208333333333259</v>
      </c>
      <c r="AA185" s="19">
        <f t="shared" si="102"/>
        <v>0</v>
      </c>
      <c r="AB185" s="19">
        <f t="shared" si="103"/>
        <v>0</v>
      </c>
      <c r="AC185" s="19">
        <f t="shared" si="104"/>
        <v>0</v>
      </c>
      <c r="AD185" s="19">
        <f t="shared" si="105"/>
        <v>0</v>
      </c>
      <c r="AE185" s="19">
        <f t="shared" si="106"/>
        <v>0</v>
      </c>
      <c r="AF185" s="19">
        <f t="shared" si="107"/>
        <v>0</v>
      </c>
      <c r="AG185" s="19">
        <f t="shared" si="108"/>
        <v>0</v>
      </c>
      <c r="AH185" s="20">
        <f t="shared" si="116"/>
        <v>0</v>
      </c>
      <c r="AI185" s="19">
        <f t="shared" si="109"/>
        <v>88</v>
      </c>
      <c r="AJ185" s="19">
        <f t="shared" si="110"/>
        <v>9</v>
      </c>
      <c r="AK185" s="19">
        <f t="shared" si="111"/>
        <v>1</v>
      </c>
      <c r="AL185" s="19">
        <f t="shared" si="112"/>
        <v>0</v>
      </c>
      <c r="AM185" s="19">
        <f t="shared" si="113"/>
        <v>1</v>
      </c>
      <c r="AN185" s="19">
        <f t="shared" si="114"/>
        <v>8</v>
      </c>
      <c r="AO185" s="19">
        <f t="shared" si="115"/>
        <v>5</v>
      </c>
      <c r="AP185" s="20">
        <f t="shared" si="117"/>
        <v>112</v>
      </c>
    </row>
    <row r="186" spans="1:42" s="135" customFormat="1" ht="13.5" customHeight="1" x14ac:dyDescent="0.2">
      <c r="A186" s="22">
        <f t="shared" si="101"/>
        <v>0.81249999999999922</v>
      </c>
      <c r="B186" s="35">
        <v>40</v>
      </c>
      <c r="C186" s="35">
        <v>1</v>
      </c>
      <c r="D186" s="35">
        <v>0</v>
      </c>
      <c r="E186" s="35">
        <v>0</v>
      </c>
      <c r="F186" s="35">
        <v>0</v>
      </c>
      <c r="G186" s="35">
        <v>1</v>
      </c>
      <c r="H186" s="35">
        <v>0</v>
      </c>
      <c r="I186" s="149">
        <f t="shared" si="81"/>
        <v>42</v>
      </c>
      <c r="J186" s="244"/>
      <c r="K186" s="244"/>
      <c r="L186" s="244"/>
      <c r="M186" s="244"/>
      <c r="N186" s="244"/>
      <c r="O186" s="244"/>
      <c r="P186" s="244"/>
      <c r="Q186" s="149">
        <f t="shared" si="82"/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149">
        <f t="shared" si="83"/>
        <v>0</v>
      </c>
      <c r="Z186" s="22">
        <f t="shared" si="98"/>
        <v>0.81249999999999922</v>
      </c>
      <c r="AA186" s="19">
        <f t="shared" si="102"/>
        <v>0</v>
      </c>
      <c r="AB186" s="19">
        <f t="shared" si="103"/>
        <v>0</v>
      </c>
      <c r="AC186" s="19">
        <f t="shared" si="104"/>
        <v>0</v>
      </c>
      <c r="AD186" s="19">
        <f t="shared" si="105"/>
        <v>0</v>
      </c>
      <c r="AE186" s="19">
        <f t="shared" si="106"/>
        <v>0</v>
      </c>
      <c r="AF186" s="19">
        <f t="shared" si="107"/>
        <v>0</v>
      </c>
      <c r="AG186" s="19">
        <f t="shared" si="108"/>
        <v>0</v>
      </c>
      <c r="AH186" s="20">
        <f t="shared" si="116"/>
        <v>0</v>
      </c>
      <c r="AI186" s="19">
        <f t="shared" si="109"/>
        <v>83</v>
      </c>
      <c r="AJ186" s="19">
        <f t="shared" si="110"/>
        <v>4</v>
      </c>
      <c r="AK186" s="19">
        <f t="shared" si="111"/>
        <v>0</v>
      </c>
      <c r="AL186" s="19">
        <f t="shared" si="112"/>
        <v>0</v>
      </c>
      <c r="AM186" s="19">
        <f t="shared" si="113"/>
        <v>2</v>
      </c>
      <c r="AN186" s="19">
        <f t="shared" si="114"/>
        <v>2</v>
      </c>
      <c r="AO186" s="19">
        <f t="shared" si="115"/>
        <v>6</v>
      </c>
      <c r="AP186" s="20">
        <f t="shared" si="117"/>
        <v>97</v>
      </c>
    </row>
    <row r="187" spans="1:42" s="135" customFormat="1" ht="13.5" customHeight="1" x14ac:dyDescent="0.2">
      <c r="A187" s="18">
        <f t="shared" si="101"/>
        <v>0.82291666666666585</v>
      </c>
      <c r="B187" s="35">
        <v>39</v>
      </c>
      <c r="C187" s="35">
        <v>2</v>
      </c>
      <c r="D187" s="35">
        <v>0</v>
      </c>
      <c r="E187" s="35">
        <v>0</v>
      </c>
      <c r="F187" s="35">
        <v>0</v>
      </c>
      <c r="G187" s="35">
        <v>2</v>
      </c>
      <c r="H187" s="35">
        <v>0</v>
      </c>
      <c r="I187" s="149">
        <f t="shared" si="81"/>
        <v>43</v>
      </c>
      <c r="J187" s="244"/>
      <c r="K187" s="244"/>
      <c r="L187" s="244"/>
      <c r="M187" s="244"/>
      <c r="N187" s="244"/>
      <c r="O187" s="244"/>
      <c r="P187" s="244"/>
      <c r="Q187" s="149">
        <f t="shared" si="82"/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149">
        <f t="shared" si="83"/>
        <v>0</v>
      </c>
      <c r="Z187" s="22">
        <f t="shared" si="98"/>
        <v>0.82291666666666585</v>
      </c>
      <c r="AA187" s="19">
        <f t="shared" si="102"/>
        <v>0</v>
      </c>
      <c r="AB187" s="19">
        <f t="shared" si="103"/>
        <v>0</v>
      </c>
      <c r="AC187" s="19">
        <f t="shared" si="104"/>
        <v>0</v>
      </c>
      <c r="AD187" s="19">
        <f t="shared" si="105"/>
        <v>0</v>
      </c>
      <c r="AE187" s="19">
        <f t="shared" si="106"/>
        <v>0</v>
      </c>
      <c r="AF187" s="19">
        <f t="shared" si="107"/>
        <v>0</v>
      </c>
      <c r="AG187" s="19">
        <f t="shared" si="108"/>
        <v>0</v>
      </c>
      <c r="AH187" s="20">
        <f t="shared" si="116"/>
        <v>0</v>
      </c>
      <c r="AI187" s="19">
        <f t="shared" si="109"/>
        <v>77</v>
      </c>
      <c r="AJ187" s="19">
        <f t="shared" si="110"/>
        <v>4</v>
      </c>
      <c r="AK187" s="19">
        <f t="shared" si="111"/>
        <v>1</v>
      </c>
      <c r="AL187" s="19">
        <f t="shared" si="112"/>
        <v>0</v>
      </c>
      <c r="AM187" s="19">
        <f t="shared" si="113"/>
        <v>3</v>
      </c>
      <c r="AN187" s="19">
        <f t="shared" si="114"/>
        <v>6</v>
      </c>
      <c r="AO187" s="19">
        <f t="shared" si="115"/>
        <v>3</v>
      </c>
      <c r="AP187" s="20">
        <f t="shared" si="117"/>
        <v>94</v>
      </c>
    </row>
    <row r="188" spans="1:42" s="135" customFormat="1" ht="13.5" customHeight="1" x14ac:dyDescent="0.2">
      <c r="A188" s="21">
        <f t="shared" si="101"/>
        <v>0.83333333333333248</v>
      </c>
      <c r="B188" s="35">
        <v>39</v>
      </c>
      <c r="C188" s="35">
        <v>2</v>
      </c>
      <c r="D188" s="35">
        <v>0</v>
      </c>
      <c r="E188" s="35">
        <v>0</v>
      </c>
      <c r="F188" s="35">
        <v>0</v>
      </c>
      <c r="G188" s="35">
        <v>8</v>
      </c>
      <c r="H188" s="35">
        <v>0</v>
      </c>
      <c r="I188" s="149">
        <f t="shared" si="81"/>
        <v>49</v>
      </c>
      <c r="J188" s="244"/>
      <c r="K188" s="244"/>
      <c r="L188" s="244"/>
      <c r="M188" s="244"/>
      <c r="N188" s="244"/>
      <c r="O188" s="244"/>
      <c r="P188" s="244"/>
      <c r="Q188" s="149">
        <f t="shared" si="82"/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149">
        <f t="shared" si="83"/>
        <v>0</v>
      </c>
      <c r="Z188" s="22">
        <f t="shared" si="98"/>
        <v>0.83333333333333248</v>
      </c>
      <c r="AA188" s="19">
        <f t="shared" si="102"/>
        <v>0</v>
      </c>
      <c r="AB188" s="19">
        <f t="shared" si="103"/>
        <v>0</v>
      </c>
      <c r="AC188" s="19">
        <f t="shared" si="104"/>
        <v>0</v>
      </c>
      <c r="AD188" s="19">
        <f t="shared" si="105"/>
        <v>0</v>
      </c>
      <c r="AE188" s="19">
        <f t="shared" si="106"/>
        <v>0</v>
      </c>
      <c r="AF188" s="19">
        <f t="shared" si="107"/>
        <v>0</v>
      </c>
      <c r="AG188" s="19">
        <f t="shared" si="108"/>
        <v>0</v>
      </c>
      <c r="AH188" s="20">
        <f t="shared" si="116"/>
        <v>0</v>
      </c>
      <c r="AI188" s="19">
        <f t="shared" si="109"/>
        <v>81</v>
      </c>
      <c r="AJ188" s="19">
        <f t="shared" si="110"/>
        <v>8</v>
      </c>
      <c r="AK188" s="19">
        <f t="shared" si="111"/>
        <v>0</v>
      </c>
      <c r="AL188" s="19">
        <f t="shared" si="112"/>
        <v>0</v>
      </c>
      <c r="AM188" s="19">
        <f t="shared" si="113"/>
        <v>5</v>
      </c>
      <c r="AN188" s="19">
        <f t="shared" si="114"/>
        <v>12</v>
      </c>
      <c r="AO188" s="19">
        <f t="shared" si="115"/>
        <v>5</v>
      </c>
      <c r="AP188" s="20">
        <f t="shared" si="117"/>
        <v>111</v>
      </c>
    </row>
    <row r="189" spans="1:42" s="135" customFormat="1" ht="13.5" customHeight="1" x14ac:dyDescent="0.2">
      <c r="A189" s="22">
        <f t="shared" si="101"/>
        <v>0.84374999999999911</v>
      </c>
      <c r="B189" s="35">
        <v>40</v>
      </c>
      <c r="C189" s="35">
        <v>2</v>
      </c>
      <c r="D189" s="35">
        <v>0</v>
      </c>
      <c r="E189" s="35">
        <v>0</v>
      </c>
      <c r="F189" s="35">
        <v>0</v>
      </c>
      <c r="G189" s="35">
        <v>4</v>
      </c>
      <c r="H189" s="35">
        <v>1</v>
      </c>
      <c r="I189" s="149">
        <f t="shared" si="81"/>
        <v>47</v>
      </c>
      <c r="J189" s="244"/>
      <c r="K189" s="244"/>
      <c r="L189" s="244"/>
      <c r="M189" s="244"/>
      <c r="N189" s="244"/>
      <c r="O189" s="244"/>
      <c r="P189" s="244"/>
      <c r="Q189" s="149">
        <f t="shared" si="82"/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149">
        <f t="shared" si="83"/>
        <v>0</v>
      </c>
      <c r="Z189" s="22">
        <f t="shared" si="98"/>
        <v>0.84374999999999911</v>
      </c>
      <c r="AA189" s="19">
        <f t="shared" si="102"/>
        <v>0</v>
      </c>
      <c r="AB189" s="19">
        <f t="shared" si="103"/>
        <v>0</v>
      </c>
      <c r="AC189" s="19">
        <f t="shared" si="104"/>
        <v>0</v>
      </c>
      <c r="AD189" s="19">
        <f t="shared" si="105"/>
        <v>0</v>
      </c>
      <c r="AE189" s="19">
        <f t="shared" si="106"/>
        <v>0</v>
      </c>
      <c r="AF189" s="19">
        <f t="shared" si="107"/>
        <v>0</v>
      </c>
      <c r="AG189" s="19">
        <f t="shared" si="108"/>
        <v>0</v>
      </c>
      <c r="AH189" s="20">
        <f t="shared" si="116"/>
        <v>0</v>
      </c>
      <c r="AI189" s="19">
        <f t="shared" si="109"/>
        <v>77</v>
      </c>
      <c r="AJ189" s="19">
        <f t="shared" si="110"/>
        <v>4</v>
      </c>
      <c r="AK189" s="19">
        <f t="shared" si="111"/>
        <v>0</v>
      </c>
      <c r="AL189" s="19">
        <f t="shared" si="112"/>
        <v>0</v>
      </c>
      <c r="AM189" s="19">
        <f t="shared" si="113"/>
        <v>5</v>
      </c>
      <c r="AN189" s="19">
        <f t="shared" si="114"/>
        <v>6</v>
      </c>
      <c r="AO189" s="19">
        <f t="shared" si="115"/>
        <v>4</v>
      </c>
      <c r="AP189" s="20">
        <f t="shared" si="117"/>
        <v>96</v>
      </c>
    </row>
    <row r="190" spans="1:42" s="135" customFormat="1" ht="13.5" customHeight="1" x14ac:dyDescent="0.2">
      <c r="A190" s="18">
        <f t="shared" si="101"/>
        <v>0.85416666666666574</v>
      </c>
      <c r="B190" s="35">
        <v>32</v>
      </c>
      <c r="C190" s="35">
        <v>3</v>
      </c>
      <c r="D190" s="35">
        <v>1</v>
      </c>
      <c r="E190" s="35">
        <v>0</v>
      </c>
      <c r="F190" s="35">
        <v>0</v>
      </c>
      <c r="G190" s="35">
        <v>2</v>
      </c>
      <c r="H190" s="35">
        <v>0</v>
      </c>
      <c r="I190" s="149">
        <f t="shared" si="81"/>
        <v>38</v>
      </c>
      <c r="J190" s="244"/>
      <c r="K190" s="244"/>
      <c r="L190" s="244"/>
      <c r="M190" s="244"/>
      <c r="N190" s="244"/>
      <c r="O190" s="244"/>
      <c r="P190" s="244"/>
      <c r="Q190" s="149">
        <f t="shared" si="82"/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149">
        <f t="shared" si="83"/>
        <v>0</v>
      </c>
      <c r="Z190" s="22">
        <f t="shared" si="98"/>
        <v>0.85416666666666574</v>
      </c>
      <c r="AA190" s="19">
        <f t="shared" si="102"/>
        <v>0</v>
      </c>
      <c r="AB190" s="19">
        <f t="shared" si="103"/>
        <v>0</v>
      </c>
      <c r="AC190" s="19">
        <f t="shared" si="104"/>
        <v>0</v>
      </c>
      <c r="AD190" s="19">
        <f t="shared" si="105"/>
        <v>0</v>
      </c>
      <c r="AE190" s="19">
        <f t="shared" si="106"/>
        <v>0</v>
      </c>
      <c r="AF190" s="19">
        <f t="shared" si="107"/>
        <v>0</v>
      </c>
      <c r="AG190" s="19">
        <f t="shared" si="108"/>
        <v>0</v>
      </c>
      <c r="AH190" s="20">
        <f t="shared" si="116"/>
        <v>0</v>
      </c>
      <c r="AI190" s="19">
        <f t="shared" si="109"/>
        <v>59</v>
      </c>
      <c r="AJ190" s="19">
        <f t="shared" si="110"/>
        <v>7</v>
      </c>
      <c r="AK190" s="19">
        <f t="shared" si="111"/>
        <v>1</v>
      </c>
      <c r="AL190" s="19">
        <f t="shared" si="112"/>
        <v>0</v>
      </c>
      <c r="AM190" s="19">
        <f t="shared" si="113"/>
        <v>2</v>
      </c>
      <c r="AN190" s="19">
        <f t="shared" si="114"/>
        <v>6</v>
      </c>
      <c r="AO190" s="19">
        <f t="shared" si="115"/>
        <v>1</v>
      </c>
      <c r="AP190" s="20">
        <f t="shared" si="117"/>
        <v>76</v>
      </c>
    </row>
    <row r="191" spans="1:42" s="135" customFormat="1" ht="13.5" customHeight="1" x14ac:dyDescent="0.2">
      <c r="A191" s="21">
        <f t="shared" si="101"/>
        <v>0.86458333333333237</v>
      </c>
      <c r="B191" s="35">
        <v>21</v>
      </c>
      <c r="C191" s="35">
        <v>1</v>
      </c>
      <c r="D191" s="35">
        <v>0</v>
      </c>
      <c r="E191" s="35">
        <v>1</v>
      </c>
      <c r="F191" s="35">
        <v>0</v>
      </c>
      <c r="G191" s="35">
        <v>7</v>
      </c>
      <c r="H191" s="35">
        <v>0</v>
      </c>
      <c r="I191" s="149">
        <f t="shared" si="81"/>
        <v>30</v>
      </c>
      <c r="J191" s="244"/>
      <c r="K191" s="244"/>
      <c r="L191" s="244"/>
      <c r="M191" s="244"/>
      <c r="N191" s="244"/>
      <c r="O191" s="244"/>
      <c r="P191" s="244"/>
      <c r="Q191" s="149">
        <f t="shared" si="82"/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149">
        <f t="shared" si="83"/>
        <v>0</v>
      </c>
      <c r="Z191" s="22">
        <f t="shared" si="98"/>
        <v>0.86458333333333237</v>
      </c>
      <c r="AA191" s="19">
        <f t="shared" si="102"/>
        <v>0</v>
      </c>
      <c r="AB191" s="19">
        <f t="shared" si="103"/>
        <v>0</v>
      </c>
      <c r="AC191" s="19">
        <f t="shared" si="104"/>
        <v>0</v>
      </c>
      <c r="AD191" s="19">
        <f t="shared" si="105"/>
        <v>0</v>
      </c>
      <c r="AE191" s="19">
        <f t="shared" si="106"/>
        <v>0</v>
      </c>
      <c r="AF191" s="19">
        <f t="shared" si="107"/>
        <v>0</v>
      </c>
      <c r="AG191" s="19">
        <f t="shared" si="108"/>
        <v>0</v>
      </c>
      <c r="AH191" s="20">
        <f t="shared" si="116"/>
        <v>0</v>
      </c>
      <c r="AI191" s="19">
        <f t="shared" si="109"/>
        <v>65</v>
      </c>
      <c r="AJ191" s="19">
        <f t="shared" si="110"/>
        <v>2</v>
      </c>
      <c r="AK191" s="19">
        <f t="shared" si="111"/>
        <v>0</v>
      </c>
      <c r="AL191" s="19">
        <f t="shared" si="112"/>
        <v>1</v>
      </c>
      <c r="AM191" s="19">
        <f t="shared" si="113"/>
        <v>4</v>
      </c>
      <c r="AN191" s="19">
        <f t="shared" si="114"/>
        <v>12</v>
      </c>
      <c r="AO191" s="19">
        <f t="shared" si="115"/>
        <v>1</v>
      </c>
      <c r="AP191" s="20">
        <f t="shared" si="117"/>
        <v>85</v>
      </c>
    </row>
    <row r="192" spans="1:42" s="135" customFormat="1" ht="13.5" customHeight="1" x14ac:dyDescent="0.2">
      <c r="A192" s="22">
        <f t="shared" si="101"/>
        <v>0.874999999999999</v>
      </c>
      <c r="B192" s="35">
        <v>26</v>
      </c>
      <c r="C192" s="35">
        <v>1</v>
      </c>
      <c r="D192" s="35">
        <v>0</v>
      </c>
      <c r="E192" s="35">
        <v>0</v>
      </c>
      <c r="F192" s="35">
        <v>0</v>
      </c>
      <c r="G192" s="35">
        <v>2</v>
      </c>
      <c r="H192" s="35">
        <v>0</v>
      </c>
      <c r="I192" s="149">
        <f t="shared" si="81"/>
        <v>29</v>
      </c>
      <c r="J192" s="244"/>
      <c r="K192" s="244"/>
      <c r="L192" s="244"/>
      <c r="M192" s="244"/>
      <c r="N192" s="244"/>
      <c r="O192" s="244"/>
      <c r="P192" s="244"/>
      <c r="Q192" s="149">
        <f t="shared" si="82"/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149">
        <f t="shared" si="83"/>
        <v>0</v>
      </c>
      <c r="Z192" s="22">
        <f t="shared" si="98"/>
        <v>0.874999999999999</v>
      </c>
      <c r="AA192" s="19">
        <f t="shared" si="102"/>
        <v>0</v>
      </c>
      <c r="AB192" s="19">
        <f t="shared" si="103"/>
        <v>0</v>
      </c>
      <c r="AC192" s="19">
        <f t="shared" si="104"/>
        <v>0</v>
      </c>
      <c r="AD192" s="19">
        <f t="shared" si="105"/>
        <v>0</v>
      </c>
      <c r="AE192" s="19">
        <f t="shared" si="106"/>
        <v>0</v>
      </c>
      <c r="AF192" s="19">
        <f t="shared" si="107"/>
        <v>0</v>
      </c>
      <c r="AG192" s="19">
        <f t="shared" si="108"/>
        <v>0</v>
      </c>
      <c r="AH192" s="20">
        <f t="shared" si="116"/>
        <v>0</v>
      </c>
      <c r="AI192" s="19">
        <f t="shared" si="109"/>
        <v>58</v>
      </c>
      <c r="AJ192" s="19">
        <f t="shared" si="110"/>
        <v>2</v>
      </c>
      <c r="AK192" s="19">
        <f t="shared" si="111"/>
        <v>0</v>
      </c>
      <c r="AL192" s="19">
        <f t="shared" si="112"/>
        <v>0</v>
      </c>
      <c r="AM192" s="19">
        <f t="shared" si="113"/>
        <v>3</v>
      </c>
      <c r="AN192" s="19">
        <f t="shared" si="114"/>
        <v>6</v>
      </c>
      <c r="AO192" s="19">
        <f t="shared" si="115"/>
        <v>1</v>
      </c>
      <c r="AP192" s="20">
        <f t="shared" si="117"/>
        <v>70</v>
      </c>
    </row>
    <row r="193" spans="1:42" s="135" customFormat="1" ht="13.5" customHeight="1" x14ac:dyDescent="0.2">
      <c r="A193" s="18">
        <f t="shared" si="101"/>
        <v>0.88541666666666563</v>
      </c>
      <c r="B193" s="35">
        <v>16</v>
      </c>
      <c r="C193" s="35">
        <v>2</v>
      </c>
      <c r="D193" s="35">
        <v>0</v>
      </c>
      <c r="E193" s="35">
        <v>1</v>
      </c>
      <c r="F193" s="35">
        <v>0</v>
      </c>
      <c r="G193" s="35">
        <v>1</v>
      </c>
      <c r="H193" s="35">
        <v>0</v>
      </c>
      <c r="I193" s="149">
        <f t="shared" si="81"/>
        <v>20</v>
      </c>
      <c r="J193" s="244"/>
      <c r="K193" s="244"/>
      <c r="L193" s="244"/>
      <c r="M193" s="244"/>
      <c r="N193" s="244"/>
      <c r="O193" s="244"/>
      <c r="P193" s="244"/>
      <c r="Q193" s="149">
        <f t="shared" si="82"/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149">
        <f t="shared" si="83"/>
        <v>0</v>
      </c>
      <c r="Z193" s="22">
        <f t="shared" si="98"/>
        <v>0.88541666666666563</v>
      </c>
      <c r="AA193" s="19">
        <f t="shared" si="102"/>
        <v>0</v>
      </c>
      <c r="AB193" s="19">
        <f t="shared" si="103"/>
        <v>0</v>
      </c>
      <c r="AC193" s="19">
        <f t="shared" si="104"/>
        <v>0</v>
      </c>
      <c r="AD193" s="19">
        <f t="shared" si="105"/>
        <v>0</v>
      </c>
      <c r="AE193" s="19">
        <f t="shared" si="106"/>
        <v>0</v>
      </c>
      <c r="AF193" s="19">
        <f t="shared" si="107"/>
        <v>0</v>
      </c>
      <c r="AG193" s="19">
        <f t="shared" si="108"/>
        <v>0</v>
      </c>
      <c r="AH193" s="20">
        <f t="shared" si="116"/>
        <v>0</v>
      </c>
      <c r="AI193" s="19">
        <f t="shared" si="109"/>
        <v>44</v>
      </c>
      <c r="AJ193" s="19">
        <f t="shared" si="110"/>
        <v>6</v>
      </c>
      <c r="AK193" s="19">
        <f t="shared" si="111"/>
        <v>1</v>
      </c>
      <c r="AL193" s="19">
        <f t="shared" si="112"/>
        <v>1</v>
      </c>
      <c r="AM193" s="19">
        <f t="shared" si="113"/>
        <v>5</v>
      </c>
      <c r="AN193" s="19">
        <f t="shared" si="114"/>
        <v>4</v>
      </c>
      <c r="AO193" s="19">
        <f t="shared" si="115"/>
        <v>6</v>
      </c>
      <c r="AP193" s="20">
        <f t="shared" si="117"/>
        <v>67</v>
      </c>
    </row>
    <row r="194" spans="1:42" s="135" customFormat="1" ht="13.5" customHeight="1" x14ac:dyDescent="0.2">
      <c r="A194" s="21">
        <f t="shared" si="101"/>
        <v>0.89583333333333226</v>
      </c>
      <c r="B194" s="35">
        <v>21</v>
      </c>
      <c r="C194" s="35">
        <v>0</v>
      </c>
      <c r="D194" s="35">
        <v>0</v>
      </c>
      <c r="E194" s="35">
        <v>0</v>
      </c>
      <c r="F194" s="35">
        <v>0</v>
      </c>
      <c r="G194" s="35">
        <v>8</v>
      </c>
      <c r="H194" s="35">
        <v>0</v>
      </c>
      <c r="I194" s="149">
        <f t="shared" si="81"/>
        <v>29</v>
      </c>
      <c r="J194" s="244"/>
      <c r="K194" s="244"/>
      <c r="L194" s="244"/>
      <c r="M194" s="244"/>
      <c r="N194" s="244"/>
      <c r="O194" s="244"/>
      <c r="P194" s="244"/>
      <c r="Q194" s="149">
        <f t="shared" si="82"/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149">
        <f t="shared" si="83"/>
        <v>0</v>
      </c>
      <c r="Z194" s="22">
        <f t="shared" si="98"/>
        <v>0.89583333333333226</v>
      </c>
      <c r="AA194" s="19">
        <f t="shared" si="102"/>
        <v>0</v>
      </c>
      <c r="AB194" s="19">
        <f t="shared" si="103"/>
        <v>0</v>
      </c>
      <c r="AC194" s="19">
        <f t="shared" si="104"/>
        <v>0</v>
      </c>
      <c r="AD194" s="19">
        <f t="shared" si="105"/>
        <v>0</v>
      </c>
      <c r="AE194" s="19">
        <f t="shared" si="106"/>
        <v>0</v>
      </c>
      <c r="AF194" s="19">
        <f t="shared" si="107"/>
        <v>0</v>
      </c>
      <c r="AG194" s="19">
        <f t="shared" si="108"/>
        <v>0</v>
      </c>
      <c r="AH194" s="20">
        <f t="shared" si="116"/>
        <v>0</v>
      </c>
      <c r="AI194" s="19">
        <f t="shared" si="109"/>
        <v>58</v>
      </c>
      <c r="AJ194" s="19">
        <f t="shared" si="110"/>
        <v>5</v>
      </c>
      <c r="AK194" s="19">
        <f t="shared" si="111"/>
        <v>1</v>
      </c>
      <c r="AL194" s="19">
        <f t="shared" si="112"/>
        <v>0</v>
      </c>
      <c r="AM194" s="19">
        <f t="shared" si="113"/>
        <v>2</v>
      </c>
      <c r="AN194" s="19">
        <f t="shared" si="114"/>
        <v>11</v>
      </c>
      <c r="AO194" s="19">
        <f t="shared" si="115"/>
        <v>0</v>
      </c>
      <c r="AP194" s="20">
        <f t="shared" si="117"/>
        <v>77</v>
      </c>
    </row>
    <row r="195" spans="1:42" s="135" customFormat="1" ht="13.5" customHeight="1" thickBot="1" x14ac:dyDescent="0.25">
      <c r="A195" s="22">
        <f t="shared" si="101"/>
        <v>0.90624999999999889</v>
      </c>
      <c r="B195" s="35">
        <v>26</v>
      </c>
      <c r="C195" s="35">
        <v>1</v>
      </c>
      <c r="D195" s="35">
        <v>0</v>
      </c>
      <c r="E195" s="35">
        <v>0</v>
      </c>
      <c r="F195" s="35">
        <v>0</v>
      </c>
      <c r="G195" s="35">
        <v>2</v>
      </c>
      <c r="H195" s="35">
        <v>0</v>
      </c>
      <c r="I195" s="149">
        <f t="shared" si="81"/>
        <v>29</v>
      </c>
      <c r="J195" s="244"/>
      <c r="K195" s="244"/>
      <c r="L195" s="244"/>
      <c r="M195" s="244"/>
      <c r="N195" s="244"/>
      <c r="O195" s="244"/>
      <c r="P195" s="244"/>
      <c r="Q195" s="149">
        <f t="shared" si="82"/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5">
        <v>0</v>
      </c>
      <c r="Y195" s="149">
        <f t="shared" si="83"/>
        <v>0</v>
      </c>
      <c r="Z195" s="22">
        <f t="shared" si="98"/>
        <v>0.90624999999999889</v>
      </c>
      <c r="AA195" s="19">
        <f t="shared" si="102"/>
        <v>0</v>
      </c>
      <c r="AB195" s="19">
        <f t="shared" si="103"/>
        <v>0</v>
      </c>
      <c r="AC195" s="19">
        <f t="shared" si="104"/>
        <v>0</v>
      </c>
      <c r="AD195" s="19">
        <f t="shared" si="105"/>
        <v>0</v>
      </c>
      <c r="AE195" s="19">
        <f t="shared" si="106"/>
        <v>0</v>
      </c>
      <c r="AF195" s="19">
        <f t="shared" si="107"/>
        <v>0</v>
      </c>
      <c r="AG195" s="19">
        <f t="shared" si="108"/>
        <v>0</v>
      </c>
      <c r="AH195" s="20">
        <f t="shared" si="116"/>
        <v>0</v>
      </c>
      <c r="AI195" s="19">
        <f t="shared" si="109"/>
        <v>53</v>
      </c>
      <c r="AJ195" s="19">
        <f t="shared" si="110"/>
        <v>4</v>
      </c>
      <c r="AK195" s="19">
        <f t="shared" si="111"/>
        <v>0</v>
      </c>
      <c r="AL195" s="19">
        <f t="shared" si="112"/>
        <v>0</v>
      </c>
      <c r="AM195" s="19">
        <f t="shared" si="113"/>
        <v>4</v>
      </c>
      <c r="AN195" s="19">
        <f t="shared" si="114"/>
        <v>11</v>
      </c>
      <c r="AO195" s="19">
        <f t="shared" si="115"/>
        <v>1</v>
      </c>
      <c r="AP195" s="20">
        <f t="shared" si="117"/>
        <v>73</v>
      </c>
    </row>
    <row r="196" spans="1:42" ht="13.5" customHeight="1" thickTop="1" thickBot="1" x14ac:dyDescent="0.25">
      <c r="A196" s="54" t="s">
        <v>5</v>
      </c>
      <c r="B196" s="348" t="s">
        <v>6</v>
      </c>
      <c r="C196" s="349"/>
      <c r="D196" s="349"/>
      <c r="E196" s="349"/>
      <c r="F196" s="349"/>
      <c r="G196" s="349"/>
      <c r="H196" s="350"/>
      <c r="I196" s="17" t="s">
        <v>8</v>
      </c>
      <c r="J196" s="348" t="s">
        <v>6</v>
      </c>
      <c r="K196" s="349"/>
      <c r="L196" s="349"/>
      <c r="M196" s="349"/>
      <c r="N196" s="349"/>
      <c r="O196" s="349"/>
      <c r="P196" s="350"/>
      <c r="Q196" s="17" t="s">
        <v>8</v>
      </c>
      <c r="R196" s="348" t="s">
        <v>6</v>
      </c>
      <c r="S196" s="349"/>
      <c r="T196" s="349"/>
      <c r="U196" s="349"/>
      <c r="V196" s="349"/>
      <c r="W196" s="349"/>
      <c r="X196" s="350"/>
      <c r="Y196" s="17" t="s">
        <v>8</v>
      </c>
      <c r="Z196" s="54" t="s">
        <v>5</v>
      </c>
      <c r="AA196" s="348" t="s">
        <v>6</v>
      </c>
      <c r="AB196" s="349"/>
      <c r="AC196" s="349"/>
      <c r="AD196" s="349"/>
      <c r="AE196" s="349"/>
      <c r="AF196" s="349"/>
      <c r="AG196" s="350"/>
      <c r="AH196" s="17" t="s">
        <v>8</v>
      </c>
      <c r="AI196" s="348" t="s">
        <v>6</v>
      </c>
      <c r="AJ196" s="349"/>
      <c r="AK196" s="349"/>
      <c r="AL196" s="349"/>
      <c r="AM196" s="349"/>
      <c r="AN196" s="349"/>
      <c r="AO196" s="350"/>
      <c r="AP196" s="17" t="s">
        <v>8</v>
      </c>
    </row>
    <row r="197" spans="1:42" s="135" customFormat="1" ht="13.5" customHeight="1" thickTop="1" x14ac:dyDescent="0.2">
      <c r="A197" s="23">
        <f t="shared" ref="A197:A228" si="118">A70</f>
        <v>0.29166666666666669</v>
      </c>
      <c r="B197" s="29">
        <f t="shared" ref="B197:H206" si="119">SUM(B136:B139)</f>
        <v>151</v>
      </c>
      <c r="C197" s="29">
        <f t="shared" si="119"/>
        <v>36</v>
      </c>
      <c r="D197" s="29">
        <f t="shared" si="119"/>
        <v>2</v>
      </c>
      <c r="E197" s="29">
        <f t="shared" si="119"/>
        <v>0</v>
      </c>
      <c r="F197" s="29">
        <f t="shared" si="119"/>
        <v>1</v>
      </c>
      <c r="G197" s="29">
        <f t="shared" si="119"/>
        <v>8</v>
      </c>
      <c r="H197" s="29">
        <f t="shared" si="119"/>
        <v>6</v>
      </c>
      <c r="I197" s="30">
        <f>SUM(B197:H197)</f>
        <v>204</v>
      </c>
      <c r="J197" s="29">
        <f t="shared" ref="J197:P206" si="120">SUM(J136:J139)</f>
        <v>0</v>
      </c>
      <c r="K197" s="29">
        <f t="shared" si="120"/>
        <v>0</v>
      </c>
      <c r="L197" s="29">
        <f t="shared" si="120"/>
        <v>0</v>
      </c>
      <c r="M197" s="29">
        <f t="shared" si="120"/>
        <v>0</v>
      </c>
      <c r="N197" s="29">
        <f t="shared" si="120"/>
        <v>0</v>
      </c>
      <c r="O197" s="29">
        <f t="shared" si="120"/>
        <v>0</v>
      </c>
      <c r="P197" s="29">
        <f t="shared" si="120"/>
        <v>0</v>
      </c>
      <c r="Q197" s="30">
        <f>SUM(J197:P197)</f>
        <v>0</v>
      </c>
      <c r="R197" s="29">
        <f t="shared" ref="R197:X206" si="121">SUM(R136:R139)</f>
        <v>0</v>
      </c>
      <c r="S197" s="29">
        <f t="shared" si="121"/>
        <v>0</v>
      </c>
      <c r="T197" s="29">
        <f t="shared" si="121"/>
        <v>0</v>
      </c>
      <c r="U197" s="29">
        <f t="shared" si="121"/>
        <v>0</v>
      </c>
      <c r="V197" s="29">
        <f t="shared" si="121"/>
        <v>0</v>
      </c>
      <c r="W197" s="29">
        <f t="shared" si="121"/>
        <v>0</v>
      </c>
      <c r="X197" s="29">
        <f t="shared" si="121"/>
        <v>0</v>
      </c>
      <c r="Y197" s="30">
        <f>SUM(R197:X197)</f>
        <v>0</v>
      </c>
      <c r="Z197" s="23">
        <f>A197</f>
        <v>0.29166666666666669</v>
      </c>
      <c r="AA197" s="29">
        <f t="shared" ref="AA197:AG206" si="122">SUM(AA136:AA139)</f>
        <v>0</v>
      </c>
      <c r="AB197" s="29">
        <f t="shared" si="122"/>
        <v>0</v>
      </c>
      <c r="AC197" s="29">
        <f t="shared" si="122"/>
        <v>0</v>
      </c>
      <c r="AD197" s="29">
        <f t="shared" si="122"/>
        <v>0</v>
      </c>
      <c r="AE197" s="29">
        <f t="shared" si="122"/>
        <v>0</v>
      </c>
      <c r="AF197" s="29">
        <f t="shared" si="122"/>
        <v>0</v>
      </c>
      <c r="AG197" s="29">
        <f t="shared" si="122"/>
        <v>0</v>
      </c>
      <c r="AH197" s="30">
        <f>SUM(AA197:AG197)</f>
        <v>0</v>
      </c>
      <c r="AI197" s="29">
        <f t="shared" ref="AI197:AO206" si="123">SUM(AI136:AI139)</f>
        <v>228</v>
      </c>
      <c r="AJ197" s="29">
        <f t="shared" si="123"/>
        <v>59</v>
      </c>
      <c r="AK197" s="29">
        <f t="shared" si="123"/>
        <v>9</v>
      </c>
      <c r="AL197" s="29">
        <f t="shared" si="123"/>
        <v>2</v>
      </c>
      <c r="AM197" s="29">
        <f t="shared" si="123"/>
        <v>16</v>
      </c>
      <c r="AN197" s="29">
        <f t="shared" si="123"/>
        <v>9</v>
      </c>
      <c r="AO197" s="29">
        <f t="shared" si="123"/>
        <v>62</v>
      </c>
      <c r="AP197" s="30">
        <f>SUM(AI197:AO197)</f>
        <v>385</v>
      </c>
    </row>
    <row r="198" spans="1:42" s="135" customFormat="1" ht="13.5" customHeight="1" x14ac:dyDescent="0.2">
      <c r="A198" s="21">
        <f t="shared" si="118"/>
        <v>0.30208333333333337</v>
      </c>
      <c r="B198" s="19">
        <f t="shared" si="119"/>
        <v>169</v>
      </c>
      <c r="C198" s="19">
        <f t="shared" si="119"/>
        <v>44</v>
      </c>
      <c r="D198" s="19">
        <f t="shared" si="119"/>
        <v>2</v>
      </c>
      <c r="E198" s="19">
        <f t="shared" si="119"/>
        <v>0</v>
      </c>
      <c r="F198" s="19">
        <f t="shared" si="119"/>
        <v>1</v>
      </c>
      <c r="G198" s="19">
        <f t="shared" si="119"/>
        <v>5</v>
      </c>
      <c r="H198" s="19">
        <f t="shared" si="119"/>
        <v>5</v>
      </c>
      <c r="I198" s="20">
        <f t="shared" ref="I198:I240" si="124">SUM(B198:H198)</f>
        <v>226</v>
      </c>
      <c r="J198" s="19">
        <f t="shared" si="120"/>
        <v>0</v>
      </c>
      <c r="K198" s="19">
        <f t="shared" si="120"/>
        <v>0</v>
      </c>
      <c r="L198" s="19">
        <f t="shared" si="120"/>
        <v>0</v>
      </c>
      <c r="M198" s="19">
        <f t="shared" si="120"/>
        <v>0</v>
      </c>
      <c r="N198" s="19">
        <f t="shared" si="120"/>
        <v>0</v>
      </c>
      <c r="O198" s="19">
        <f t="shared" si="120"/>
        <v>0</v>
      </c>
      <c r="P198" s="19">
        <f t="shared" si="120"/>
        <v>0</v>
      </c>
      <c r="Q198" s="20">
        <f t="shared" ref="Q198:Q240" si="125">SUM(J198:P198)</f>
        <v>0</v>
      </c>
      <c r="R198" s="19">
        <f t="shared" si="121"/>
        <v>0</v>
      </c>
      <c r="S198" s="19">
        <f t="shared" si="121"/>
        <v>0</v>
      </c>
      <c r="T198" s="19">
        <f t="shared" si="121"/>
        <v>0</v>
      </c>
      <c r="U198" s="19">
        <f t="shared" si="121"/>
        <v>0</v>
      </c>
      <c r="V198" s="19">
        <f t="shared" si="121"/>
        <v>0</v>
      </c>
      <c r="W198" s="19">
        <f t="shared" si="121"/>
        <v>0</v>
      </c>
      <c r="X198" s="19">
        <f t="shared" si="121"/>
        <v>0</v>
      </c>
      <c r="Y198" s="20">
        <f t="shared" ref="Y198:Y240" si="126">SUM(R198:X198)</f>
        <v>0</v>
      </c>
      <c r="Z198" s="21">
        <f t="shared" ref="Z198:Z240" si="127">A198</f>
        <v>0.30208333333333337</v>
      </c>
      <c r="AA198" s="19">
        <f t="shared" si="122"/>
        <v>0</v>
      </c>
      <c r="AB198" s="19">
        <f t="shared" si="122"/>
        <v>0</v>
      </c>
      <c r="AC198" s="19">
        <f t="shared" si="122"/>
        <v>0</v>
      </c>
      <c r="AD198" s="19">
        <f t="shared" si="122"/>
        <v>0</v>
      </c>
      <c r="AE198" s="19">
        <f t="shared" si="122"/>
        <v>0</v>
      </c>
      <c r="AF198" s="19">
        <f t="shared" si="122"/>
        <v>0</v>
      </c>
      <c r="AG198" s="19">
        <f t="shared" si="122"/>
        <v>0</v>
      </c>
      <c r="AH198" s="20">
        <f t="shared" ref="AH198:AH240" si="128">SUM(AA198:AG198)</f>
        <v>0</v>
      </c>
      <c r="AI198" s="19">
        <f t="shared" si="123"/>
        <v>255</v>
      </c>
      <c r="AJ198" s="19">
        <f t="shared" si="123"/>
        <v>72</v>
      </c>
      <c r="AK198" s="19">
        <f t="shared" si="123"/>
        <v>8</v>
      </c>
      <c r="AL198" s="19">
        <f t="shared" si="123"/>
        <v>1</v>
      </c>
      <c r="AM198" s="19">
        <f t="shared" si="123"/>
        <v>17</v>
      </c>
      <c r="AN198" s="19">
        <f t="shared" si="123"/>
        <v>7</v>
      </c>
      <c r="AO198" s="19">
        <f t="shared" si="123"/>
        <v>62</v>
      </c>
      <c r="AP198" s="20">
        <f t="shared" ref="AP198:AP240" si="129">SUM(AI198:AO198)</f>
        <v>422</v>
      </c>
    </row>
    <row r="199" spans="1:42" s="135" customFormat="1" ht="13.5" customHeight="1" x14ac:dyDescent="0.2">
      <c r="A199" s="22">
        <f t="shared" si="118"/>
        <v>0.31250000000000006</v>
      </c>
      <c r="B199" s="19">
        <f t="shared" si="119"/>
        <v>192</v>
      </c>
      <c r="C199" s="19">
        <f t="shared" si="119"/>
        <v>45</v>
      </c>
      <c r="D199" s="19">
        <f t="shared" si="119"/>
        <v>4</v>
      </c>
      <c r="E199" s="19">
        <f t="shared" si="119"/>
        <v>0</v>
      </c>
      <c r="F199" s="19">
        <f t="shared" si="119"/>
        <v>1</v>
      </c>
      <c r="G199" s="19">
        <f t="shared" si="119"/>
        <v>8</v>
      </c>
      <c r="H199" s="19">
        <f t="shared" si="119"/>
        <v>5</v>
      </c>
      <c r="I199" s="20">
        <f t="shared" si="124"/>
        <v>255</v>
      </c>
      <c r="J199" s="19">
        <f t="shared" si="120"/>
        <v>0</v>
      </c>
      <c r="K199" s="19">
        <f t="shared" si="120"/>
        <v>0</v>
      </c>
      <c r="L199" s="19">
        <f t="shared" si="120"/>
        <v>0</v>
      </c>
      <c r="M199" s="19">
        <f t="shared" si="120"/>
        <v>0</v>
      </c>
      <c r="N199" s="19">
        <f t="shared" si="120"/>
        <v>0</v>
      </c>
      <c r="O199" s="19">
        <f t="shared" si="120"/>
        <v>0</v>
      </c>
      <c r="P199" s="19">
        <f t="shared" si="120"/>
        <v>0</v>
      </c>
      <c r="Q199" s="20">
        <f t="shared" si="125"/>
        <v>0</v>
      </c>
      <c r="R199" s="19">
        <f t="shared" si="121"/>
        <v>0</v>
      </c>
      <c r="S199" s="19">
        <f t="shared" si="121"/>
        <v>0</v>
      </c>
      <c r="T199" s="19">
        <f t="shared" si="121"/>
        <v>0</v>
      </c>
      <c r="U199" s="19">
        <f t="shared" si="121"/>
        <v>0</v>
      </c>
      <c r="V199" s="19">
        <f t="shared" si="121"/>
        <v>0</v>
      </c>
      <c r="W199" s="19">
        <f t="shared" si="121"/>
        <v>0</v>
      </c>
      <c r="X199" s="19">
        <f t="shared" si="121"/>
        <v>0</v>
      </c>
      <c r="Y199" s="20">
        <f t="shared" si="126"/>
        <v>0</v>
      </c>
      <c r="Z199" s="22">
        <f t="shared" si="127"/>
        <v>0.31250000000000006</v>
      </c>
      <c r="AA199" s="19">
        <f t="shared" si="122"/>
        <v>0</v>
      </c>
      <c r="AB199" s="19">
        <f t="shared" si="122"/>
        <v>0</v>
      </c>
      <c r="AC199" s="19">
        <f t="shared" si="122"/>
        <v>0</v>
      </c>
      <c r="AD199" s="19">
        <f t="shared" si="122"/>
        <v>0</v>
      </c>
      <c r="AE199" s="19">
        <f t="shared" si="122"/>
        <v>0</v>
      </c>
      <c r="AF199" s="19">
        <f t="shared" si="122"/>
        <v>0</v>
      </c>
      <c r="AG199" s="19">
        <f t="shared" si="122"/>
        <v>0</v>
      </c>
      <c r="AH199" s="20">
        <f t="shared" si="128"/>
        <v>0</v>
      </c>
      <c r="AI199" s="19">
        <f t="shared" si="123"/>
        <v>291</v>
      </c>
      <c r="AJ199" s="19">
        <f t="shared" si="123"/>
        <v>74</v>
      </c>
      <c r="AK199" s="19">
        <f t="shared" si="123"/>
        <v>11</v>
      </c>
      <c r="AL199" s="19">
        <f t="shared" si="123"/>
        <v>1</v>
      </c>
      <c r="AM199" s="19">
        <f t="shared" si="123"/>
        <v>18</v>
      </c>
      <c r="AN199" s="19">
        <f t="shared" si="123"/>
        <v>11</v>
      </c>
      <c r="AO199" s="19">
        <f t="shared" si="123"/>
        <v>71</v>
      </c>
      <c r="AP199" s="20">
        <f t="shared" si="129"/>
        <v>477</v>
      </c>
    </row>
    <row r="200" spans="1:42" s="135" customFormat="1" ht="13.5" customHeight="1" x14ac:dyDescent="0.2">
      <c r="A200" s="21">
        <f t="shared" si="118"/>
        <v>0.32291666666666674</v>
      </c>
      <c r="B200" s="19">
        <f t="shared" si="119"/>
        <v>185</v>
      </c>
      <c r="C200" s="19">
        <f t="shared" si="119"/>
        <v>42</v>
      </c>
      <c r="D200" s="19">
        <f t="shared" si="119"/>
        <v>5</v>
      </c>
      <c r="E200" s="19">
        <f t="shared" si="119"/>
        <v>0</v>
      </c>
      <c r="F200" s="19">
        <f t="shared" si="119"/>
        <v>0</v>
      </c>
      <c r="G200" s="19">
        <f t="shared" si="119"/>
        <v>5</v>
      </c>
      <c r="H200" s="19">
        <f t="shared" si="119"/>
        <v>9</v>
      </c>
      <c r="I200" s="20">
        <f t="shared" si="124"/>
        <v>246</v>
      </c>
      <c r="J200" s="19">
        <f t="shared" si="120"/>
        <v>0</v>
      </c>
      <c r="K200" s="19">
        <f t="shared" si="120"/>
        <v>0</v>
      </c>
      <c r="L200" s="19">
        <f t="shared" si="120"/>
        <v>0</v>
      </c>
      <c r="M200" s="19">
        <f t="shared" si="120"/>
        <v>0</v>
      </c>
      <c r="N200" s="19">
        <f t="shared" si="120"/>
        <v>0</v>
      </c>
      <c r="O200" s="19">
        <f t="shared" si="120"/>
        <v>0</v>
      </c>
      <c r="P200" s="19">
        <f t="shared" si="120"/>
        <v>0</v>
      </c>
      <c r="Q200" s="20">
        <f t="shared" si="125"/>
        <v>0</v>
      </c>
      <c r="R200" s="19">
        <f t="shared" si="121"/>
        <v>0</v>
      </c>
      <c r="S200" s="19">
        <f t="shared" si="121"/>
        <v>0</v>
      </c>
      <c r="T200" s="19">
        <f t="shared" si="121"/>
        <v>0</v>
      </c>
      <c r="U200" s="19">
        <f t="shared" si="121"/>
        <v>0</v>
      </c>
      <c r="V200" s="19">
        <f t="shared" si="121"/>
        <v>0</v>
      </c>
      <c r="W200" s="19">
        <f t="shared" si="121"/>
        <v>0</v>
      </c>
      <c r="X200" s="19">
        <f t="shared" si="121"/>
        <v>0</v>
      </c>
      <c r="Y200" s="20">
        <f t="shared" si="126"/>
        <v>0</v>
      </c>
      <c r="Z200" s="21">
        <f t="shared" si="127"/>
        <v>0.32291666666666674</v>
      </c>
      <c r="AA200" s="19">
        <f t="shared" si="122"/>
        <v>0</v>
      </c>
      <c r="AB200" s="19">
        <f t="shared" si="122"/>
        <v>0</v>
      </c>
      <c r="AC200" s="19">
        <f t="shared" si="122"/>
        <v>0</v>
      </c>
      <c r="AD200" s="19">
        <f t="shared" si="122"/>
        <v>0</v>
      </c>
      <c r="AE200" s="19">
        <f t="shared" si="122"/>
        <v>0</v>
      </c>
      <c r="AF200" s="19">
        <f t="shared" si="122"/>
        <v>0</v>
      </c>
      <c r="AG200" s="19">
        <f t="shared" si="122"/>
        <v>0</v>
      </c>
      <c r="AH200" s="20">
        <f t="shared" si="128"/>
        <v>0</v>
      </c>
      <c r="AI200" s="19">
        <f t="shared" si="123"/>
        <v>319</v>
      </c>
      <c r="AJ200" s="19">
        <f t="shared" si="123"/>
        <v>80</v>
      </c>
      <c r="AK200" s="19">
        <f t="shared" si="123"/>
        <v>9</v>
      </c>
      <c r="AL200" s="19">
        <f t="shared" si="123"/>
        <v>0</v>
      </c>
      <c r="AM200" s="19">
        <f t="shared" si="123"/>
        <v>18</v>
      </c>
      <c r="AN200" s="19">
        <f t="shared" si="123"/>
        <v>8</v>
      </c>
      <c r="AO200" s="19">
        <f t="shared" si="123"/>
        <v>84</v>
      </c>
      <c r="AP200" s="20">
        <f t="shared" si="129"/>
        <v>518</v>
      </c>
    </row>
    <row r="201" spans="1:42" s="135" customFormat="1" ht="13.5" customHeight="1" x14ac:dyDescent="0.2">
      <c r="A201" s="21">
        <f t="shared" si="118"/>
        <v>0.33333333333333343</v>
      </c>
      <c r="B201" s="19">
        <f t="shared" si="119"/>
        <v>167</v>
      </c>
      <c r="C201" s="19">
        <f t="shared" si="119"/>
        <v>39</v>
      </c>
      <c r="D201" s="19">
        <f t="shared" si="119"/>
        <v>7</v>
      </c>
      <c r="E201" s="19">
        <f t="shared" si="119"/>
        <v>0</v>
      </c>
      <c r="F201" s="19">
        <f t="shared" si="119"/>
        <v>1</v>
      </c>
      <c r="G201" s="19">
        <f t="shared" si="119"/>
        <v>7</v>
      </c>
      <c r="H201" s="19">
        <f t="shared" si="119"/>
        <v>11</v>
      </c>
      <c r="I201" s="20">
        <f t="shared" si="124"/>
        <v>232</v>
      </c>
      <c r="J201" s="19">
        <f t="shared" si="120"/>
        <v>0</v>
      </c>
      <c r="K201" s="19">
        <f t="shared" si="120"/>
        <v>0</v>
      </c>
      <c r="L201" s="19">
        <f t="shared" si="120"/>
        <v>0</v>
      </c>
      <c r="M201" s="19">
        <f t="shared" si="120"/>
        <v>0</v>
      </c>
      <c r="N201" s="19">
        <f t="shared" si="120"/>
        <v>0</v>
      </c>
      <c r="O201" s="19">
        <f t="shared" si="120"/>
        <v>0</v>
      </c>
      <c r="P201" s="19">
        <f t="shared" si="120"/>
        <v>0</v>
      </c>
      <c r="Q201" s="20">
        <f t="shared" si="125"/>
        <v>0</v>
      </c>
      <c r="R201" s="19">
        <f t="shared" si="121"/>
        <v>0</v>
      </c>
      <c r="S201" s="19">
        <f t="shared" si="121"/>
        <v>0</v>
      </c>
      <c r="T201" s="19">
        <f t="shared" si="121"/>
        <v>0</v>
      </c>
      <c r="U201" s="19">
        <f t="shared" si="121"/>
        <v>0</v>
      </c>
      <c r="V201" s="19">
        <f t="shared" si="121"/>
        <v>0</v>
      </c>
      <c r="W201" s="19">
        <f t="shared" si="121"/>
        <v>0</v>
      </c>
      <c r="X201" s="19">
        <f t="shared" si="121"/>
        <v>0</v>
      </c>
      <c r="Y201" s="20">
        <f t="shared" si="126"/>
        <v>0</v>
      </c>
      <c r="Z201" s="21">
        <f t="shared" si="127"/>
        <v>0.33333333333333343</v>
      </c>
      <c r="AA201" s="19">
        <f t="shared" si="122"/>
        <v>0</v>
      </c>
      <c r="AB201" s="19">
        <f t="shared" si="122"/>
        <v>0</v>
      </c>
      <c r="AC201" s="19">
        <f t="shared" si="122"/>
        <v>0</v>
      </c>
      <c r="AD201" s="19">
        <f t="shared" si="122"/>
        <v>0</v>
      </c>
      <c r="AE201" s="19">
        <f t="shared" si="122"/>
        <v>0</v>
      </c>
      <c r="AF201" s="19">
        <f t="shared" si="122"/>
        <v>0</v>
      </c>
      <c r="AG201" s="19">
        <f t="shared" si="122"/>
        <v>0</v>
      </c>
      <c r="AH201" s="20">
        <f t="shared" si="128"/>
        <v>0</v>
      </c>
      <c r="AI201" s="19">
        <f t="shared" si="123"/>
        <v>292</v>
      </c>
      <c r="AJ201" s="19">
        <f t="shared" si="123"/>
        <v>74</v>
      </c>
      <c r="AK201" s="19">
        <f t="shared" si="123"/>
        <v>11</v>
      </c>
      <c r="AL201" s="19">
        <f t="shared" si="123"/>
        <v>0</v>
      </c>
      <c r="AM201" s="19">
        <f t="shared" si="123"/>
        <v>20</v>
      </c>
      <c r="AN201" s="19">
        <f t="shared" si="123"/>
        <v>11</v>
      </c>
      <c r="AO201" s="19">
        <f t="shared" si="123"/>
        <v>98</v>
      </c>
      <c r="AP201" s="20">
        <f t="shared" si="129"/>
        <v>506</v>
      </c>
    </row>
    <row r="202" spans="1:42" s="135" customFormat="1" ht="13.5" customHeight="1" x14ac:dyDescent="0.2">
      <c r="A202" s="22">
        <f t="shared" si="118"/>
        <v>0.34375000000000011</v>
      </c>
      <c r="B202" s="19">
        <f t="shared" si="119"/>
        <v>169</v>
      </c>
      <c r="C202" s="19">
        <f t="shared" si="119"/>
        <v>38</v>
      </c>
      <c r="D202" s="19">
        <f t="shared" si="119"/>
        <v>7</v>
      </c>
      <c r="E202" s="19">
        <f t="shared" si="119"/>
        <v>0</v>
      </c>
      <c r="F202" s="19">
        <f t="shared" si="119"/>
        <v>1</v>
      </c>
      <c r="G202" s="19">
        <f t="shared" si="119"/>
        <v>11</v>
      </c>
      <c r="H202" s="19">
        <f t="shared" si="119"/>
        <v>16</v>
      </c>
      <c r="I202" s="20">
        <f t="shared" si="124"/>
        <v>242</v>
      </c>
      <c r="J202" s="19">
        <f t="shared" si="120"/>
        <v>0</v>
      </c>
      <c r="K202" s="19">
        <f t="shared" si="120"/>
        <v>0</v>
      </c>
      <c r="L202" s="19">
        <f t="shared" si="120"/>
        <v>0</v>
      </c>
      <c r="M202" s="19">
        <f t="shared" si="120"/>
        <v>0</v>
      </c>
      <c r="N202" s="19">
        <f t="shared" si="120"/>
        <v>0</v>
      </c>
      <c r="O202" s="19">
        <f t="shared" si="120"/>
        <v>0</v>
      </c>
      <c r="P202" s="19">
        <f t="shared" si="120"/>
        <v>0</v>
      </c>
      <c r="Q202" s="20">
        <f t="shared" si="125"/>
        <v>0</v>
      </c>
      <c r="R202" s="19">
        <f t="shared" si="121"/>
        <v>0</v>
      </c>
      <c r="S202" s="19">
        <f t="shared" si="121"/>
        <v>0</v>
      </c>
      <c r="T202" s="19">
        <f t="shared" si="121"/>
        <v>0</v>
      </c>
      <c r="U202" s="19">
        <f t="shared" si="121"/>
        <v>0</v>
      </c>
      <c r="V202" s="19">
        <f t="shared" si="121"/>
        <v>0</v>
      </c>
      <c r="W202" s="19">
        <f t="shared" si="121"/>
        <v>0</v>
      </c>
      <c r="X202" s="19">
        <f t="shared" si="121"/>
        <v>0</v>
      </c>
      <c r="Y202" s="20">
        <f t="shared" si="126"/>
        <v>0</v>
      </c>
      <c r="Z202" s="22">
        <f t="shared" si="127"/>
        <v>0.34375000000000011</v>
      </c>
      <c r="AA202" s="19">
        <f t="shared" si="122"/>
        <v>0</v>
      </c>
      <c r="AB202" s="19">
        <f t="shared" si="122"/>
        <v>0</v>
      </c>
      <c r="AC202" s="19">
        <f t="shared" si="122"/>
        <v>0</v>
      </c>
      <c r="AD202" s="19">
        <f t="shared" si="122"/>
        <v>0</v>
      </c>
      <c r="AE202" s="19">
        <f t="shared" si="122"/>
        <v>0</v>
      </c>
      <c r="AF202" s="19">
        <f t="shared" si="122"/>
        <v>0</v>
      </c>
      <c r="AG202" s="19">
        <f t="shared" si="122"/>
        <v>0</v>
      </c>
      <c r="AH202" s="20">
        <f t="shared" si="128"/>
        <v>0</v>
      </c>
      <c r="AI202" s="19">
        <f t="shared" si="123"/>
        <v>284</v>
      </c>
      <c r="AJ202" s="19">
        <f t="shared" si="123"/>
        <v>68</v>
      </c>
      <c r="AK202" s="19">
        <f t="shared" si="123"/>
        <v>14</v>
      </c>
      <c r="AL202" s="19">
        <f t="shared" si="123"/>
        <v>0</v>
      </c>
      <c r="AM202" s="19">
        <f t="shared" si="123"/>
        <v>19</v>
      </c>
      <c r="AN202" s="19">
        <f t="shared" si="123"/>
        <v>14</v>
      </c>
      <c r="AO202" s="19">
        <f t="shared" si="123"/>
        <v>101</v>
      </c>
      <c r="AP202" s="20">
        <f t="shared" si="129"/>
        <v>500</v>
      </c>
    </row>
    <row r="203" spans="1:42" s="135" customFormat="1" ht="13.5" customHeight="1" x14ac:dyDescent="0.2">
      <c r="A203" s="21">
        <f t="shared" si="118"/>
        <v>0.3541666666666668</v>
      </c>
      <c r="B203" s="19">
        <f t="shared" si="119"/>
        <v>164</v>
      </c>
      <c r="C203" s="19">
        <f t="shared" si="119"/>
        <v>33</v>
      </c>
      <c r="D203" s="19">
        <f t="shared" si="119"/>
        <v>7</v>
      </c>
      <c r="E203" s="19">
        <f t="shared" si="119"/>
        <v>0</v>
      </c>
      <c r="F203" s="19">
        <f t="shared" si="119"/>
        <v>1</v>
      </c>
      <c r="G203" s="19">
        <f t="shared" si="119"/>
        <v>10</v>
      </c>
      <c r="H203" s="19">
        <f t="shared" si="119"/>
        <v>16</v>
      </c>
      <c r="I203" s="20">
        <f t="shared" si="124"/>
        <v>231</v>
      </c>
      <c r="J203" s="19">
        <f t="shared" si="120"/>
        <v>0</v>
      </c>
      <c r="K203" s="19">
        <f t="shared" si="120"/>
        <v>0</v>
      </c>
      <c r="L203" s="19">
        <f t="shared" si="120"/>
        <v>0</v>
      </c>
      <c r="M203" s="19">
        <f t="shared" si="120"/>
        <v>0</v>
      </c>
      <c r="N203" s="19">
        <f t="shared" si="120"/>
        <v>0</v>
      </c>
      <c r="O203" s="19">
        <f t="shared" si="120"/>
        <v>0</v>
      </c>
      <c r="P203" s="19">
        <f t="shared" si="120"/>
        <v>0</v>
      </c>
      <c r="Q203" s="20">
        <f t="shared" si="125"/>
        <v>0</v>
      </c>
      <c r="R203" s="19">
        <f t="shared" si="121"/>
        <v>0</v>
      </c>
      <c r="S203" s="19">
        <f t="shared" si="121"/>
        <v>0</v>
      </c>
      <c r="T203" s="19">
        <f t="shared" si="121"/>
        <v>0</v>
      </c>
      <c r="U203" s="19">
        <f t="shared" si="121"/>
        <v>0</v>
      </c>
      <c r="V203" s="19">
        <f t="shared" si="121"/>
        <v>0</v>
      </c>
      <c r="W203" s="19">
        <f t="shared" si="121"/>
        <v>0</v>
      </c>
      <c r="X203" s="19">
        <f t="shared" si="121"/>
        <v>0</v>
      </c>
      <c r="Y203" s="20">
        <f t="shared" si="126"/>
        <v>0</v>
      </c>
      <c r="Z203" s="21">
        <f t="shared" si="127"/>
        <v>0.3541666666666668</v>
      </c>
      <c r="AA203" s="19">
        <f t="shared" si="122"/>
        <v>0</v>
      </c>
      <c r="AB203" s="19">
        <f t="shared" si="122"/>
        <v>0</v>
      </c>
      <c r="AC203" s="19">
        <f t="shared" si="122"/>
        <v>0</v>
      </c>
      <c r="AD203" s="19">
        <f t="shared" si="122"/>
        <v>0</v>
      </c>
      <c r="AE203" s="19">
        <f t="shared" si="122"/>
        <v>0</v>
      </c>
      <c r="AF203" s="19">
        <f t="shared" si="122"/>
        <v>0</v>
      </c>
      <c r="AG203" s="19">
        <f t="shared" si="122"/>
        <v>0</v>
      </c>
      <c r="AH203" s="20">
        <f t="shared" si="128"/>
        <v>0</v>
      </c>
      <c r="AI203" s="19">
        <f t="shared" si="123"/>
        <v>288</v>
      </c>
      <c r="AJ203" s="19">
        <f t="shared" si="123"/>
        <v>62</v>
      </c>
      <c r="AK203" s="19">
        <f t="shared" si="123"/>
        <v>12</v>
      </c>
      <c r="AL203" s="19">
        <f t="shared" si="123"/>
        <v>0</v>
      </c>
      <c r="AM203" s="19">
        <f t="shared" si="123"/>
        <v>23</v>
      </c>
      <c r="AN203" s="19">
        <f t="shared" si="123"/>
        <v>14</v>
      </c>
      <c r="AO203" s="19">
        <f t="shared" si="123"/>
        <v>92</v>
      </c>
      <c r="AP203" s="20">
        <f t="shared" si="129"/>
        <v>491</v>
      </c>
    </row>
    <row r="204" spans="1:42" s="135" customFormat="1" ht="13.5" customHeight="1" x14ac:dyDescent="0.2">
      <c r="A204" s="21">
        <f t="shared" si="118"/>
        <v>0.36458333333333348</v>
      </c>
      <c r="B204" s="19">
        <f t="shared" si="119"/>
        <v>165</v>
      </c>
      <c r="C204" s="19">
        <f t="shared" si="119"/>
        <v>30</v>
      </c>
      <c r="D204" s="19">
        <f t="shared" si="119"/>
        <v>5</v>
      </c>
      <c r="E204" s="19">
        <f t="shared" si="119"/>
        <v>0</v>
      </c>
      <c r="F204" s="19">
        <f t="shared" si="119"/>
        <v>1</v>
      </c>
      <c r="G204" s="19">
        <f t="shared" si="119"/>
        <v>11</v>
      </c>
      <c r="H204" s="19">
        <f t="shared" si="119"/>
        <v>13</v>
      </c>
      <c r="I204" s="20">
        <f t="shared" si="124"/>
        <v>225</v>
      </c>
      <c r="J204" s="19">
        <f t="shared" si="120"/>
        <v>0</v>
      </c>
      <c r="K204" s="19">
        <f t="shared" si="120"/>
        <v>0</v>
      </c>
      <c r="L204" s="19">
        <f t="shared" si="120"/>
        <v>0</v>
      </c>
      <c r="M204" s="19">
        <f t="shared" si="120"/>
        <v>0</v>
      </c>
      <c r="N204" s="19">
        <f t="shared" si="120"/>
        <v>0</v>
      </c>
      <c r="O204" s="19">
        <f t="shared" si="120"/>
        <v>0</v>
      </c>
      <c r="P204" s="19">
        <f t="shared" si="120"/>
        <v>0</v>
      </c>
      <c r="Q204" s="20">
        <f t="shared" si="125"/>
        <v>0</v>
      </c>
      <c r="R204" s="19">
        <f t="shared" si="121"/>
        <v>0</v>
      </c>
      <c r="S204" s="19">
        <f t="shared" si="121"/>
        <v>0</v>
      </c>
      <c r="T204" s="19">
        <f t="shared" si="121"/>
        <v>0</v>
      </c>
      <c r="U204" s="19">
        <f t="shared" si="121"/>
        <v>0</v>
      </c>
      <c r="V204" s="19">
        <f t="shared" si="121"/>
        <v>0</v>
      </c>
      <c r="W204" s="19">
        <f t="shared" si="121"/>
        <v>0</v>
      </c>
      <c r="X204" s="19">
        <f t="shared" si="121"/>
        <v>0</v>
      </c>
      <c r="Y204" s="20">
        <f t="shared" si="126"/>
        <v>0</v>
      </c>
      <c r="Z204" s="21">
        <f t="shared" si="127"/>
        <v>0.36458333333333348</v>
      </c>
      <c r="AA204" s="19">
        <f t="shared" si="122"/>
        <v>0</v>
      </c>
      <c r="AB204" s="19">
        <f t="shared" si="122"/>
        <v>0</v>
      </c>
      <c r="AC204" s="19">
        <f t="shared" si="122"/>
        <v>0</v>
      </c>
      <c r="AD204" s="19">
        <f t="shared" si="122"/>
        <v>0</v>
      </c>
      <c r="AE204" s="19">
        <f t="shared" si="122"/>
        <v>0</v>
      </c>
      <c r="AF204" s="19">
        <f t="shared" si="122"/>
        <v>0</v>
      </c>
      <c r="AG204" s="19">
        <f t="shared" si="122"/>
        <v>0</v>
      </c>
      <c r="AH204" s="20">
        <f t="shared" si="128"/>
        <v>0</v>
      </c>
      <c r="AI204" s="19">
        <f t="shared" si="123"/>
        <v>265</v>
      </c>
      <c r="AJ204" s="19">
        <f t="shared" si="123"/>
        <v>52</v>
      </c>
      <c r="AK204" s="19">
        <f t="shared" si="123"/>
        <v>10</v>
      </c>
      <c r="AL204" s="19">
        <f t="shared" si="123"/>
        <v>0</v>
      </c>
      <c r="AM204" s="19">
        <f t="shared" si="123"/>
        <v>20</v>
      </c>
      <c r="AN204" s="19">
        <f t="shared" si="123"/>
        <v>15</v>
      </c>
      <c r="AO204" s="19">
        <f t="shared" si="123"/>
        <v>74</v>
      </c>
      <c r="AP204" s="20">
        <f t="shared" si="129"/>
        <v>436</v>
      </c>
    </row>
    <row r="205" spans="1:42" s="135" customFormat="1" ht="13.5" customHeight="1" x14ac:dyDescent="0.2">
      <c r="A205" s="22">
        <f t="shared" si="118"/>
        <v>0.37500000000000017</v>
      </c>
      <c r="B205" s="19">
        <f t="shared" si="119"/>
        <v>168</v>
      </c>
      <c r="C205" s="19">
        <f t="shared" si="119"/>
        <v>32</v>
      </c>
      <c r="D205" s="19">
        <f t="shared" si="119"/>
        <v>5</v>
      </c>
      <c r="E205" s="19">
        <f t="shared" si="119"/>
        <v>0</v>
      </c>
      <c r="F205" s="19">
        <f t="shared" si="119"/>
        <v>0</v>
      </c>
      <c r="G205" s="19">
        <f t="shared" si="119"/>
        <v>11</v>
      </c>
      <c r="H205" s="19">
        <f t="shared" si="119"/>
        <v>9</v>
      </c>
      <c r="I205" s="20">
        <f t="shared" si="124"/>
        <v>225</v>
      </c>
      <c r="J205" s="19">
        <f t="shared" si="120"/>
        <v>0</v>
      </c>
      <c r="K205" s="19">
        <f t="shared" si="120"/>
        <v>0</v>
      </c>
      <c r="L205" s="19">
        <f t="shared" si="120"/>
        <v>0</v>
      </c>
      <c r="M205" s="19">
        <f t="shared" si="120"/>
        <v>0</v>
      </c>
      <c r="N205" s="19">
        <f t="shared" si="120"/>
        <v>0</v>
      </c>
      <c r="O205" s="19">
        <f t="shared" si="120"/>
        <v>0</v>
      </c>
      <c r="P205" s="19">
        <f t="shared" si="120"/>
        <v>0</v>
      </c>
      <c r="Q205" s="20">
        <f t="shared" si="125"/>
        <v>0</v>
      </c>
      <c r="R205" s="19">
        <f t="shared" si="121"/>
        <v>0</v>
      </c>
      <c r="S205" s="19">
        <f t="shared" si="121"/>
        <v>0</v>
      </c>
      <c r="T205" s="19">
        <f t="shared" si="121"/>
        <v>0</v>
      </c>
      <c r="U205" s="19">
        <f t="shared" si="121"/>
        <v>0</v>
      </c>
      <c r="V205" s="19">
        <f t="shared" si="121"/>
        <v>0</v>
      </c>
      <c r="W205" s="19">
        <f t="shared" si="121"/>
        <v>0</v>
      </c>
      <c r="X205" s="19">
        <f t="shared" si="121"/>
        <v>0</v>
      </c>
      <c r="Y205" s="20">
        <f t="shared" si="126"/>
        <v>0</v>
      </c>
      <c r="Z205" s="22">
        <f t="shared" si="127"/>
        <v>0.37500000000000017</v>
      </c>
      <c r="AA205" s="19">
        <f t="shared" si="122"/>
        <v>0</v>
      </c>
      <c r="AB205" s="19">
        <f t="shared" si="122"/>
        <v>0</v>
      </c>
      <c r="AC205" s="19">
        <f t="shared" si="122"/>
        <v>0</v>
      </c>
      <c r="AD205" s="19">
        <f t="shared" si="122"/>
        <v>0</v>
      </c>
      <c r="AE205" s="19">
        <f t="shared" si="122"/>
        <v>0</v>
      </c>
      <c r="AF205" s="19">
        <f t="shared" si="122"/>
        <v>0</v>
      </c>
      <c r="AG205" s="19">
        <f t="shared" si="122"/>
        <v>0</v>
      </c>
      <c r="AH205" s="20">
        <f t="shared" si="128"/>
        <v>0</v>
      </c>
      <c r="AI205" s="19">
        <f t="shared" si="123"/>
        <v>273</v>
      </c>
      <c r="AJ205" s="19">
        <f t="shared" si="123"/>
        <v>60</v>
      </c>
      <c r="AK205" s="19">
        <f t="shared" si="123"/>
        <v>10</v>
      </c>
      <c r="AL205" s="19">
        <f t="shared" si="123"/>
        <v>0</v>
      </c>
      <c r="AM205" s="19">
        <f t="shared" si="123"/>
        <v>18</v>
      </c>
      <c r="AN205" s="19">
        <f t="shared" si="123"/>
        <v>15</v>
      </c>
      <c r="AO205" s="19">
        <f t="shared" si="123"/>
        <v>50</v>
      </c>
      <c r="AP205" s="20">
        <f t="shared" si="129"/>
        <v>426</v>
      </c>
    </row>
    <row r="206" spans="1:42" s="135" customFormat="1" ht="13.5" customHeight="1" x14ac:dyDescent="0.2">
      <c r="A206" s="21">
        <f t="shared" si="118"/>
        <v>0.38541666666666685</v>
      </c>
      <c r="B206" s="19">
        <f t="shared" si="119"/>
        <v>151</v>
      </c>
      <c r="C206" s="19">
        <f t="shared" si="119"/>
        <v>24</v>
      </c>
      <c r="D206" s="19">
        <f t="shared" si="119"/>
        <v>7</v>
      </c>
      <c r="E206" s="19">
        <f t="shared" si="119"/>
        <v>1</v>
      </c>
      <c r="F206" s="19">
        <f t="shared" si="119"/>
        <v>0</v>
      </c>
      <c r="G206" s="19">
        <f t="shared" si="119"/>
        <v>8</v>
      </c>
      <c r="H206" s="19">
        <f t="shared" si="119"/>
        <v>5</v>
      </c>
      <c r="I206" s="20">
        <f t="shared" si="124"/>
        <v>196</v>
      </c>
      <c r="J206" s="19">
        <f t="shared" si="120"/>
        <v>0</v>
      </c>
      <c r="K206" s="19">
        <f t="shared" si="120"/>
        <v>0</v>
      </c>
      <c r="L206" s="19">
        <f t="shared" si="120"/>
        <v>0</v>
      </c>
      <c r="M206" s="19">
        <f t="shared" si="120"/>
        <v>0</v>
      </c>
      <c r="N206" s="19">
        <f t="shared" si="120"/>
        <v>0</v>
      </c>
      <c r="O206" s="19">
        <f t="shared" si="120"/>
        <v>0</v>
      </c>
      <c r="P206" s="19">
        <f t="shared" si="120"/>
        <v>0</v>
      </c>
      <c r="Q206" s="20">
        <f t="shared" si="125"/>
        <v>0</v>
      </c>
      <c r="R206" s="19">
        <f t="shared" si="121"/>
        <v>0</v>
      </c>
      <c r="S206" s="19">
        <f t="shared" si="121"/>
        <v>0</v>
      </c>
      <c r="T206" s="19">
        <f t="shared" si="121"/>
        <v>0</v>
      </c>
      <c r="U206" s="19">
        <f t="shared" si="121"/>
        <v>0</v>
      </c>
      <c r="V206" s="19">
        <f t="shared" si="121"/>
        <v>0</v>
      </c>
      <c r="W206" s="19">
        <f t="shared" si="121"/>
        <v>0</v>
      </c>
      <c r="X206" s="19">
        <f t="shared" si="121"/>
        <v>0</v>
      </c>
      <c r="Y206" s="20">
        <f t="shared" si="126"/>
        <v>0</v>
      </c>
      <c r="Z206" s="21">
        <f t="shared" si="127"/>
        <v>0.38541666666666685</v>
      </c>
      <c r="AA206" s="19">
        <f t="shared" si="122"/>
        <v>0</v>
      </c>
      <c r="AB206" s="19">
        <f t="shared" si="122"/>
        <v>0</v>
      </c>
      <c r="AC206" s="19">
        <f t="shared" si="122"/>
        <v>0</v>
      </c>
      <c r="AD206" s="19">
        <f t="shared" si="122"/>
        <v>0</v>
      </c>
      <c r="AE206" s="19">
        <f t="shared" si="122"/>
        <v>0</v>
      </c>
      <c r="AF206" s="19">
        <f t="shared" si="122"/>
        <v>0</v>
      </c>
      <c r="AG206" s="19">
        <f t="shared" si="122"/>
        <v>0</v>
      </c>
      <c r="AH206" s="20">
        <f t="shared" si="128"/>
        <v>0</v>
      </c>
      <c r="AI206" s="19">
        <f t="shared" si="123"/>
        <v>278</v>
      </c>
      <c r="AJ206" s="19">
        <f t="shared" si="123"/>
        <v>54</v>
      </c>
      <c r="AK206" s="19">
        <f t="shared" si="123"/>
        <v>14</v>
      </c>
      <c r="AL206" s="19">
        <f t="shared" si="123"/>
        <v>1</v>
      </c>
      <c r="AM206" s="19">
        <f t="shared" si="123"/>
        <v>19</v>
      </c>
      <c r="AN206" s="19">
        <f t="shared" si="123"/>
        <v>15</v>
      </c>
      <c r="AO206" s="19">
        <f t="shared" si="123"/>
        <v>39</v>
      </c>
      <c r="AP206" s="20">
        <f t="shared" si="129"/>
        <v>420</v>
      </c>
    </row>
    <row r="207" spans="1:42" s="135" customFormat="1" ht="13.5" customHeight="1" x14ac:dyDescent="0.2">
      <c r="A207" s="21">
        <f t="shared" si="118"/>
        <v>0.39583333333333354</v>
      </c>
      <c r="B207" s="19">
        <f t="shared" ref="B207:H216" si="130">SUM(B146:B149)</f>
        <v>132</v>
      </c>
      <c r="C207" s="19">
        <f t="shared" si="130"/>
        <v>25</v>
      </c>
      <c r="D207" s="19">
        <f t="shared" si="130"/>
        <v>6</v>
      </c>
      <c r="E207" s="19">
        <f t="shared" si="130"/>
        <v>1</v>
      </c>
      <c r="F207" s="19">
        <f t="shared" si="130"/>
        <v>0</v>
      </c>
      <c r="G207" s="19">
        <f t="shared" si="130"/>
        <v>6</v>
      </c>
      <c r="H207" s="19">
        <f t="shared" si="130"/>
        <v>3</v>
      </c>
      <c r="I207" s="20">
        <f t="shared" si="124"/>
        <v>173</v>
      </c>
      <c r="J207" s="19">
        <f t="shared" ref="J207:P216" si="131">SUM(J146:J149)</f>
        <v>0</v>
      </c>
      <c r="K207" s="19">
        <f t="shared" si="131"/>
        <v>0</v>
      </c>
      <c r="L207" s="19">
        <f t="shared" si="131"/>
        <v>0</v>
      </c>
      <c r="M207" s="19">
        <f t="shared" si="131"/>
        <v>0</v>
      </c>
      <c r="N207" s="19">
        <f t="shared" si="131"/>
        <v>0</v>
      </c>
      <c r="O207" s="19">
        <f t="shared" si="131"/>
        <v>0</v>
      </c>
      <c r="P207" s="19">
        <f t="shared" si="131"/>
        <v>0</v>
      </c>
      <c r="Q207" s="20">
        <f t="shared" si="125"/>
        <v>0</v>
      </c>
      <c r="R207" s="19">
        <f t="shared" ref="R207:X216" si="132">SUM(R146:R149)</f>
        <v>0</v>
      </c>
      <c r="S207" s="19">
        <f t="shared" si="132"/>
        <v>0</v>
      </c>
      <c r="T207" s="19">
        <f t="shared" si="132"/>
        <v>0</v>
      </c>
      <c r="U207" s="19">
        <f t="shared" si="132"/>
        <v>0</v>
      </c>
      <c r="V207" s="19">
        <f t="shared" si="132"/>
        <v>0</v>
      </c>
      <c r="W207" s="19">
        <f t="shared" si="132"/>
        <v>0</v>
      </c>
      <c r="X207" s="19">
        <f t="shared" si="132"/>
        <v>0</v>
      </c>
      <c r="Y207" s="20">
        <f t="shared" si="126"/>
        <v>0</v>
      </c>
      <c r="Z207" s="21">
        <f t="shared" si="127"/>
        <v>0.39583333333333354</v>
      </c>
      <c r="AA207" s="19">
        <f t="shared" ref="AA207:AG216" si="133">SUM(AA146:AA149)</f>
        <v>0</v>
      </c>
      <c r="AB207" s="19">
        <f t="shared" si="133"/>
        <v>0</v>
      </c>
      <c r="AC207" s="19">
        <f t="shared" si="133"/>
        <v>0</v>
      </c>
      <c r="AD207" s="19">
        <f t="shared" si="133"/>
        <v>0</v>
      </c>
      <c r="AE207" s="19">
        <f t="shared" si="133"/>
        <v>0</v>
      </c>
      <c r="AF207" s="19">
        <f t="shared" si="133"/>
        <v>0</v>
      </c>
      <c r="AG207" s="19">
        <f t="shared" si="133"/>
        <v>0</v>
      </c>
      <c r="AH207" s="20">
        <f t="shared" si="128"/>
        <v>0</v>
      </c>
      <c r="AI207" s="19">
        <f t="shared" ref="AI207:AO216" si="134">SUM(AI146:AI149)</f>
        <v>258</v>
      </c>
      <c r="AJ207" s="19">
        <f t="shared" si="134"/>
        <v>59</v>
      </c>
      <c r="AK207" s="19">
        <f t="shared" si="134"/>
        <v>12</v>
      </c>
      <c r="AL207" s="19">
        <f t="shared" si="134"/>
        <v>1</v>
      </c>
      <c r="AM207" s="19">
        <f t="shared" si="134"/>
        <v>14</v>
      </c>
      <c r="AN207" s="19">
        <f t="shared" si="134"/>
        <v>12</v>
      </c>
      <c r="AO207" s="19">
        <f t="shared" si="134"/>
        <v>34</v>
      </c>
      <c r="AP207" s="20">
        <f t="shared" si="129"/>
        <v>390</v>
      </c>
    </row>
    <row r="208" spans="1:42" s="135" customFormat="1" ht="13.5" customHeight="1" x14ac:dyDescent="0.2">
      <c r="A208" s="22">
        <f t="shared" si="118"/>
        <v>0.40625000000000022</v>
      </c>
      <c r="B208" s="19">
        <f t="shared" si="130"/>
        <v>118</v>
      </c>
      <c r="C208" s="19">
        <f t="shared" si="130"/>
        <v>27</v>
      </c>
      <c r="D208" s="19">
        <f t="shared" si="130"/>
        <v>12</v>
      </c>
      <c r="E208" s="19">
        <f t="shared" si="130"/>
        <v>1</v>
      </c>
      <c r="F208" s="19">
        <f t="shared" si="130"/>
        <v>0</v>
      </c>
      <c r="G208" s="19">
        <f t="shared" si="130"/>
        <v>5</v>
      </c>
      <c r="H208" s="19">
        <f t="shared" si="130"/>
        <v>2</v>
      </c>
      <c r="I208" s="20">
        <f t="shared" si="124"/>
        <v>165</v>
      </c>
      <c r="J208" s="19">
        <f t="shared" si="131"/>
        <v>0</v>
      </c>
      <c r="K208" s="19">
        <f t="shared" si="131"/>
        <v>0</v>
      </c>
      <c r="L208" s="19">
        <f t="shared" si="131"/>
        <v>0</v>
      </c>
      <c r="M208" s="19">
        <f t="shared" si="131"/>
        <v>0</v>
      </c>
      <c r="N208" s="19">
        <f t="shared" si="131"/>
        <v>0</v>
      </c>
      <c r="O208" s="19">
        <f t="shared" si="131"/>
        <v>0</v>
      </c>
      <c r="P208" s="19">
        <f t="shared" si="131"/>
        <v>0</v>
      </c>
      <c r="Q208" s="20">
        <f t="shared" si="125"/>
        <v>0</v>
      </c>
      <c r="R208" s="19">
        <f t="shared" si="132"/>
        <v>0</v>
      </c>
      <c r="S208" s="19">
        <f t="shared" si="132"/>
        <v>0</v>
      </c>
      <c r="T208" s="19">
        <f t="shared" si="132"/>
        <v>0</v>
      </c>
      <c r="U208" s="19">
        <f t="shared" si="132"/>
        <v>0</v>
      </c>
      <c r="V208" s="19">
        <f t="shared" si="132"/>
        <v>0</v>
      </c>
      <c r="W208" s="19">
        <f t="shared" si="132"/>
        <v>0</v>
      </c>
      <c r="X208" s="19">
        <f t="shared" si="132"/>
        <v>0</v>
      </c>
      <c r="Y208" s="20">
        <f t="shared" si="126"/>
        <v>0</v>
      </c>
      <c r="Z208" s="22">
        <f t="shared" si="127"/>
        <v>0.40625000000000022</v>
      </c>
      <c r="AA208" s="19">
        <f t="shared" si="133"/>
        <v>0</v>
      </c>
      <c r="AB208" s="19">
        <f t="shared" si="133"/>
        <v>0</v>
      </c>
      <c r="AC208" s="19">
        <f t="shared" si="133"/>
        <v>0</v>
      </c>
      <c r="AD208" s="19">
        <f t="shared" si="133"/>
        <v>0</v>
      </c>
      <c r="AE208" s="19">
        <f t="shared" si="133"/>
        <v>0</v>
      </c>
      <c r="AF208" s="19">
        <f t="shared" si="133"/>
        <v>0</v>
      </c>
      <c r="AG208" s="19">
        <f t="shared" si="133"/>
        <v>0</v>
      </c>
      <c r="AH208" s="20">
        <f t="shared" si="128"/>
        <v>0</v>
      </c>
      <c r="AI208" s="19">
        <f t="shared" si="134"/>
        <v>252</v>
      </c>
      <c r="AJ208" s="19">
        <f t="shared" si="134"/>
        <v>62</v>
      </c>
      <c r="AK208" s="19">
        <f t="shared" si="134"/>
        <v>22</v>
      </c>
      <c r="AL208" s="19">
        <f t="shared" si="134"/>
        <v>1</v>
      </c>
      <c r="AM208" s="19">
        <f t="shared" si="134"/>
        <v>14</v>
      </c>
      <c r="AN208" s="19">
        <f t="shared" si="134"/>
        <v>12</v>
      </c>
      <c r="AO208" s="19">
        <f t="shared" si="134"/>
        <v>24</v>
      </c>
      <c r="AP208" s="20">
        <f t="shared" si="129"/>
        <v>387</v>
      </c>
    </row>
    <row r="209" spans="1:42" s="135" customFormat="1" ht="13.5" customHeight="1" x14ac:dyDescent="0.2">
      <c r="A209" s="21">
        <f t="shared" si="118"/>
        <v>0.41666666666666691</v>
      </c>
      <c r="B209" s="19">
        <f t="shared" si="130"/>
        <v>108</v>
      </c>
      <c r="C209" s="19">
        <f t="shared" si="130"/>
        <v>22</v>
      </c>
      <c r="D209" s="19">
        <f t="shared" si="130"/>
        <v>12</v>
      </c>
      <c r="E209" s="19">
        <f t="shared" si="130"/>
        <v>1</v>
      </c>
      <c r="F209" s="19">
        <f t="shared" si="130"/>
        <v>1</v>
      </c>
      <c r="G209" s="19">
        <f t="shared" si="130"/>
        <v>5</v>
      </c>
      <c r="H209" s="19">
        <f t="shared" si="130"/>
        <v>2</v>
      </c>
      <c r="I209" s="20">
        <f t="shared" si="124"/>
        <v>151</v>
      </c>
      <c r="J209" s="19">
        <f t="shared" si="131"/>
        <v>0</v>
      </c>
      <c r="K209" s="19">
        <f t="shared" si="131"/>
        <v>0</v>
      </c>
      <c r="L209" s="19">
        <f t="shared" si="131"/>
        <v>0</v>
      </c>
      <c r="M209" s="19">
        <f t="shared" si="131"/>
        <v>0</v>
      </c>
      <c r="N209" s="19">
        <f t="shared" si="131"/>
        <v>0</v>
      </c>
      <c r="O209" s="19">
        <f t="shared" si="131"/>
        <v>0</v>
      </c>
      <c r="P209" s="19">
        <f t="shared" si="131"/>
        <v>0</v>
      </c>
      <c r="Q209" s="20">
        <f t="shared" si="125"/>
        <v>0</v>
      </c>
      <c r="R209" s="19">
        <f t="shared" si="132"/>
        <v>0</v>
      </c>
      <c r="S209" s="19">
        <f t="shared" si="132"/>
        <v>0</v>
      </c>
      <c r="T209" s="19">
        <f t="shared" si="132"/>
        <v>0</v>
      </c>
      <c r="U209" s="19">
        <f t="shared" si="132"/>
        <v>0</v>
      </c>
      <c r="V209" s="19">
        <f t="shared" si="132"/>
        <v>0</v>
      </c>
      <c r="W209" s="19">
        <f t="shared" si="132"/>
        <v>0</v>
      </c>
      <c r="X209" s="19">
        <f t="shared" si="132"/>
        <v>0</v>
      </c>
      <c r="Y209" s="20">
        <f t="shared" si="126"/>
        <v>0</v>
      </c>
      <c r="Z209" s="21">
        <f t="shared" si="127"/>
        <v>0.41666666666666691</v>
      </c>
      <c r="AA209" s="19">
        <f t="shared" si="133"/>
        <v>0</v>
      </c>
      <c r="AB209" s="19">
        <f t="shared" si="133"/>
        <v>0</v>
      </c>
      <c r="AC209" s="19">
        <f t="shared" si="133"/>
        <v>0</v>
      </c>
      <c r="AD209" s="19">
        <f t="shared" si="133"/>
        <v>0</v>
      </c>
      <c r="AE209" s="19">
        <f t="shared" si="133"/>
        <v>0</v>
      </c>
      <c r="AF209" s="19">
        <f t="shared" si="133"/>
        <v>0</v>
      </c>
      <c r="AG209" s="19">
        <f t="shared" si="133"/>
        <v>0</v>
      </c>
      <c r="AH209" s="20">
        <f t="shared" si="128"/>
        <v>0</v>
      </c>
      <c r="AI209" s="19">
        <f t="shared" si="134"/>
        <v>250</v>
      </c>
      <c r="AJ209" s="19">
        <f t="shared" si="134"/>
        <v>59</v>
      </c>
      <c r="AK209" s="19">
        <f t="shared" si="134"/>
        <v>22</v>
      </c>
      <c r="AL209" s="19">
        <f t="shared" si="134"/>
        <v>1</v>
      </c>
      <c r="AM209" s="19">
        <f t="shared" si="134"/>
        <v>16</v>
      </c>
      <c r="AN209" s="19">
        <f t="shared" si="134"/>
        <v>13</v>
      </c>
      <c r="AO209" s="19">
        <f t="shared" si="134"/>
        <v>29</v>
      </c>
      <c r="AP209" s="20">
        <f t="shared" si="129"/>
        <v>390</v>
      </c>
    </row>
    <row r="210" spans="1:42" s="135" customFormat="1" ht="13.5" customHeight="1" x14ac:dyDescent="0.2">
      <c r="A210" s="21">
        <f t="shared" si="118"/>
        <v>0.42708333333333359</v>
      </c>
      <c r="B210" s="19">
        <f t="shared" si="130"/>
        <v>116</v>
      </c>
      <c r="C210" s="19">
        <f t="shared" si="130"/>
        <v>26</v>
      </c>
      <c r="D210" s="19">
        <f t="shared" si="130"/>
        <v>13</v>
      </c>
      <c r="E210" s="19">
        <f t="shared" si="130"/>
        <v>0</v>
      </c>
      <c r="F210" s="19">
        <f t="shared" si="130"/>
        <v>1</v>
      </c>
      <c r="G210" s="19">
        <f t="shared" si="130"/>
        <v>5</v>
      </c>
      <c r="H210" s="19">
        <f t="shared" si="130"/>
        <v>2</v>
      </c>
      <c r="I210" s="20">
        <f t="shared" si="124"/>
        <v>163</v>
      </c>
      <c r="J210" s="19">
        <f t="shared" si="131"/>
        <v>0</v>
      </c>
      <c r="K210" s="19">
        <f t="shared" si="131"/>
        <v>0</v>
      </c>
      <c r="L210" s="19">
        <f t="shared" si="131"/>
        <v>0</v>
      </c>
      <c r="M210" s="19">
        <f t="shared" si="131"/>
        <v>0</v>
      </c>
      <c r="N210" s="19">
        <f t="shared" si="131"/>
        <v>0</v>
      </c>
      <c r="O210" s="19">
        <f t="shared" si="131"/>
        <v>0</v>
      </c>
      <c r="P210" s="19">
        <f t="shared" si="131"/>
        <v>0</v>
      </c>
      <c r="Q210" s="20">
        <f t="shared" si="125"/>
        <v>0</v>
      </c>
      <c r="R210" s="19">
        <f t="shared" si="132"/>
        <v>0</v>
      </c>
      <c r="S210" s="19">
        <f t="shared" si="132"/>
        <v>0</v>
      </c>
      <c r="T210" s="19">
        <f t="shared" si="132"/>
        <v>0</v>
      </c>
      <c r="U210" s="19">
        <f t="shared" si="132"/>
        <v>0</v>
      </c>
      <c r="V210" s="19">
        <f t="shared" si="132"/>
        <v>0</v>
      </c>
      <c r="W210" s="19">
        <f t="shared" si="132"/>
        <v>0</v>
      </c>
      <c r="X210" s="19">
        <f t="shared" si="132"/>
        <v>0</v>
      </c>
      <c r="Y210" s="20">
        <f t="shared" si="126"/>
        <v>0</v>
      </c>
      <c r="Z210" s="21">
        <f t="shared" si="127"/>
        <v>0.42708333333333359</v>
      </c>
      <c r="AA210" s="19">
        <f t="shared" si="133"/>
        <v>0</v>
      </c>
      <c r="AB210" s="19">
        <f t="shared" si="133"/>
        <v>0</v>
      </c>
      <c r="AC210" s="19">
        <f t="shared" si="133"/>
        <v>0</v>
      </c>
      <c r="AD210" s="19">
        <f t="shared" si="133"/>
        <v>0</v>
      </c>
      <c r="AE210" s="19">
        <f t="shared" si="133"/>
        <v>0</v>
      </c>
      <c r="AF210" s="19">
        <f t="shared" si="133"/>
        <v>0</v>
      </c>
      <c r="AG210" s="19">
        <f t="shared" si="133"/>
        <v>0</v>
      </c>
      <c r="AH210" s="20">
        <f t="shared" si="128"/>
        <v>0</v>
      </c>
      <c r="AI210" s="19">
        <f t="shared" si="134"/>
        <v>253</v>
      </c>
      <c r="AJ210" s="19">
        <f t="shared" si="134"/>
        <v>59</v>
      </c>
      <c r="AK210" s="19">
        <f t="shared" si="134"/>
        <v>20</v>
      </c>
      <c r="AL210" s="19">
        <f t="shared" si="134"/>
        <v>0</v>
      </c>
      <c r="AM210" s="19">
        <f t="shared" si="134"/>
        <v>15</v>
      </c>
      <c r="AN210" s="19">
        <f t="shared" si="134"/>
        <v>13</v>
      </c>
      <c r="AO210" s="19">
        <f t="shared" si="134"/>
        <v>21</v>
      </c>
      <c r="AP210" s="20">
        <f t="shared" si="129"/>
        <v>381</v>
      </c>
    </row>
    <row r="211" spans="1:42" s="135" customFormat="1" ht="13.5" customHeight="1" x14ac:dyDescent="0.2">
      <c r="A211" s="22">
        <f t="shared" si="118"/>
        <v>0.43750000000000028</v>
      </c>
      <c r="B211" s="19">
        <f t="shared" si="130"/>
        <v>119</v>
      </c>
      <c r="C211" s="19">
        <f t="shared" si="130"/>
        <v>29</v>
      </c>
      <c r="D211" s="19">
        <f t="shared" si="130"/>
        <v>14</v>
      </c>
      <c r="E211" s="19">
        <f t="shared" si="130"/>
        <v>1</v>
      </c>
      <c r="F211" s="19">
        <f t="shared" si="130"/>
        <v>1</v>
      </c>
      <c r="G211" s="19">
        <f t="shared" si="130"/>
        <v>6</v>
      </c>
      <c r="H211" s="19">
        <f t="shared" si="130"/>
        <v>3</v>
      </c>
      <c r="I211" s="20">
        <f t="shared" si="124"/>
        <v>173</v>
      </c>
      <c r="J211" s="19">
        <f t="shared" si="131"/>
        <v>0</v>
      </c>
      <c r="K211" s="19">
        <f t="shared" si="131"/>
        <v>0</v>
      </c>
      <c r="L211" s="19">
        <f t="shared" si="131"/>
        <v>0</v>
      </c>
      <c r="M211" s="19">
        <f t="shared" si="131"/>
        <v>0</v>
      </c>
      <c r="N211" s="19">
        <f t="shared" si="131"/>
        <v>0</v>
      </c>
      <c r="O211" s="19">
        <f t="shared" si="131"/>
        <v>0</v>
      </c>
      <c r="P211" s="19">
        <f t="shared" si="131"/>
        <v>0</v>
      </c>
      <c r="Q211" s="20">
        <f t="shared" si="125"/>
        <v>0</v>
      </c>
      <c r="R211" s="19">
        <f t="shared" si="132"/>
        <v>0</v>
      </c>
      <c r="S211" s="19">
        <f t="shared" si="132"/>
        <v>0</v>
      </c>
      <c r="T211" s="19">
        <f t="shared" si="132"/>
        <v>0</v>
      </c>
      <c r="U211" s="19">
        <f t="shared" si="132"/>
        <v>0</v>
      </c>
      <c r="V211" s="19">
        <f t="shared" si="132"/>
        <v>0</v>
      </c>
      <c r="W211" s="19">
        <f t="shared" si="132"/>
        <v>0</v>
      </c>
      <c r="X211" s="19">
        <f t="shared" si="132"/>
        <v>0</v>
      </c>
      <c r="Y211" s="20">
        <f t="shared" si="126"/>
        <v>0</v>
      </c>
      <c r="Z211" s="22">
        <f t="shared" si="127"/>
        <v>0.43750000000000028</v>
      </c>
      <c r="AA211" s="19">
        <f t="shared" si="133"/>
        <v>0</v>
      </c>
      <c r="AB211" s="19">
        <f t="shared" si="133"/>
        <v>0</v>
      </c>
      <c r="AC211" s="19">
        <f t="shared" si="133"/>
        <v>0</v>
      </c>
      <c r="AD211" s="19">
        <f t="shared" si="133"/>
        <v>0</v>
      </c>
      <c r="AE211" s="19">
        <f t="shared" si="133"/>
        <v>0</v>
      </c>
      <c r="AF211" s="19">
        <f t="shared" si="133"/>
        <v>0</v>
      </c>
      <c r="AG211" s="19">
        <f t="shared" si="133"/>
        <v>0</v>
      </c>
      <c r="AH211" s="20">
        <f t="shared" si="128"/>
        <v>0</v>
      </c>
      <c r="AI211" s="19">
        <f t="shared" si="134"/>
        <v>250</v>
      </c>
      <c r="AJ211" s="19">
        <f t="shared" si="134"/>
        <v>63</v>
      </c>
      <c r="AK211" s="19">
        <f t="shared" si="134"/>
        <v>22</v>
      </c>
      <c r="AL211" s="19">
        <f t="shared" si="134"/>
        <v>1</v>
      </c>
      <c r="AM211" s="19">
        <f t="shared" si="134"/>
        <v>17</v>
      </c>
      <c r="AN211" s="19">
        <f t="shared" si="134"/>
        <v>15</v>
      </c>
      <c r="AO211" s="19">
        <f t="shared" si="134"/>
        <v>18</v>
      </c>
      <c r="AP211" s="20">
        <f t="shared" si="129"/>
        <v>386</v>
      </c>
    </row>
    <row r="212" spans="1:42" s="135" customFormat="1" ht="13.5" customHeight="1" x14ac:dyDescent="0.2">
      <c r="A212" s="21">
        <f t="shared" si="118"/>
        <v>0.44791666666666696</v>
      </c>
      <c r="B212" s="19">
        <f t="shared" si="130"/>
        <v>122</v>
      </c>
      <c r="C212" s="19">
        <f t="shared" si="130"/>
        <v>29</v>
      </c>
      <c r="D212" s="19">
        <f t="shared" si="130"/>
        <v>10</v>
      </c>
      <c r="E212" s="19">
        <f t="shared" si="130"/>
        <v>2</v>
      </c>
      <c r="F212" s="19">
        <f t="shared" si="130"/>
        <v>1</v>
      </c>
      <c r="G212" s="19">
        <f t="shared" si="130"/>
        <v>7</v>
      </c>
      <c r="H212" s="19">
        <f t="shared" si="130"/>
        <v>4</v>
      </c>
      <c r="I212" s="20">
        <f t="shared" si="124"/>
        <v>175</v>
      </c>
      <c r="J212" s="19">
        <f t="shared" si="131"/>
        <v>0</v>
      </c>
      <c r="K212" s="19">
        <f t="shared" si="131"/>
        <v>0</v>
      </c>
      <c r="L212" s="19">
        <f t="shared" si="131"/>
        <v>0</v>
      </c>
      <c r="M212" s="19">
        <f t="shared" si="131"/>
        <v>0</v>
      </c>
      <c r="N212" s="19">
        <f t="shared" si="131"/>
        <v>0</v>
      </c>
      <c r="O212" s="19">
        <f t="shared" si="131"/>
        <v>0</v>
      </c>
      <c r="P212" s="19">
        <f t="shared" si="131"/>
        <v>0</v>
      </c>
      <c r="Q212" s="20">
        <f t="shared" si="125"/>
        <v>0</v>
      </c>
      <c r="R212" s="19">
        <f t="shared" si="132"/>
        <v>0</v>
      </c>
      <c r="S212" s="19">
        <f t="shared" si="132"/>
        <v>0</v>
      </c>
      <c r="T212" s="19">
        <f t="shared" si="132"/>
        <v>0</v>
      </c>
      <c r="U212" s="19">
        <f t="shared" si="132"/>
        <v>0</v>
      </c>
      <c r="V212" s="19">
        <f t="shared" si="132"/>
        <v>0</v>
      </c>
      <c r="W212" s="19">
        <f t="shared" si="132"/>
        <v>0</v>
      </c>
      <c r="X212" s="19">
        <f t="shared" si="132"/>
        <v>0</v>
      </c>
      <c r="Y212" s="20">
        <f t="shared" si="126"/>
        <v>0</v>
      </c>
      <c r="Z212" s="21">
        <f t="shared" si="127"/>
        <v>0.44791666666666696</v>
      </c>
      <c r="AA212" s="19">
        <f t="shared" si="133"/>
        <v>0</v>
      </c>
      <c r="AB212" s="19">
        <f t="shared" si="133"/>
        <v>0</v>
      </c>
      <c r="AC212" s="19">
        <f t="shared" si="133"/>
        <v>0</v>
      </c>
      <c r="AD212" s="19">
        <f t="shared" si="133"/>
        <v>0</v>
      </c>
      <c r="AE212" s="19">
        <f t="shared" si="133"/>
        <v>0</v>
      </c>
      <c r="AF212" s="19">
        <f t="shared" si="133"/>
        <v>0</v>
      </c>
      <c r="AG212" s="19">
        <f t="shared" si="133"/>
        <v>0</v>
      </c>
      <c r="AH212" s="20">
        <f t="shared" si="128"/>
        <v>0</v>
      </c>
      <c r="AI212" s="19">
        <f t="shared" si="134"/>
        <v>264</v>
      </c>
      <c r="AJ212" s="19">
        <f t="shared" si="134"/>
        <v>58</v>
      </c>
      <c r="AK212" s="19">
        <f t="shared" si="134"/>
        <v>17</v>
      </c>
      <c r="AL212" s="19">
        <f t="shared" si="134"/>
        <v>3</v>
      </c>
      <c r="AM212" s="19">
        <f t="shared" si="134"/>
        <v>19</v>
      </c>
      <c r="AN212" s="19">
        <f t="shared" si="134"/>
        <v>16</v>
      </c>
      <c r="AO212" s="19">
        <f t="shared" si="134"/>
        <v>21</v>
      </c>
      <c r="AP212" s="20">
        <f t="shared" si="129"/>
        <v>398</v>
      </c>
    </row>
    <row r="213" spans="1:42" s="135" customFormat="1" ht="13.5" customHeight="1" x14ac:dyDescent="0.2">
      <c r="A213" s="21">
        <f t="shared" si="118"/>
        <v>0.45833333333333365</v>
      </c>
      <c r="B213" s="19">
        <f t="shared" si="130"/>
        <v>114</v>
      </c>
      <c r="C213" s="19">
        <f t="shared" si="130"/>
        <v>33</v>
      </c>
      <c r="D213" s="19">
        <f t="shared" si="130"/>
        <v>10</v>
      </c>
      <c r="E213" s="19">
        <f t="shared" si="130"/>
        <v>2</v>
      </c>
      <c r="F213" s="19">
        <f t="shared" si="130"/>
        <v>0</v>
      </c>
      <c r="G213" s="19">
        <f t="shared" si="130"/>
        <v>7</v>
      </c>
      <c r="H213" s="19">
        <f t="shared" si="130"/>
        <v>6</v>
      </c>
      <c r="I213" s="20">
        <f t="shared" si="124"/>
        <v>172</v>
      </c>
      <c r="J213" s="19">
        <f t="shared" si="131"/>
        <v>0</v>
      </c>
      <c r="K213" s="19">
        <f t="shared" si="131"/>
        <v>0</v>
      </c>
      <c r="L213" s="19">
        <f t="shared" si="131"/>
        <v>0</v>
      </c>
      <c r="M213" s="19">
        <f t="shared" si="131"/>
        <v>0</v>
      </c>
      <c r="N213" s="19">
        <f t="shared" si="131"/>
        <v>0</v>
      </c>
      <c r="O213" s="19">
        <f t="shared" si="131"/>
        <v>0</v>
      </c>
      <c r="P213" s="19">
        <f t="shared" si="131"/>
        <v>0</v>
      </c>
      <c r="Q213" s="20">
        <f t="shared" si="125"/>
        <v>0</v>
      </c>
      <c r="R213" s="19">
        <f t="shared" si="132"/>
        <v>0</v>
      </c>
      <c r="S213" s="19">
        <f t="shared" si="132"/>
        <v>0</v>
      </c>
      <c r="T213" s="19">
        <f t="shared" si="132"/>
        <v>0</v>
      </c>
      <c r="U213" s="19">
        <f t="shared" si="132"/>
        <v>0</v>
      </c>
      <c r="V213" s="19">
        <f t="shared" si="132"/>
        <v>0</v>
      </c>
      <c r="W213" s="19">
        <f t="shared" si="132"/>
        <v>0</v>
      </c>
      <c r="X213" s="19">
        <f t="shared" si="132"/>
        <v>0</v>
      </c>
      <c r="Y213" s="20">
        <f t="shared" si="126"/>
        <v>0</v>
      </c>
      <c r="Z213" s="21">
        <f t="shared" si="127"/>
        <v>0.45833333333333365</v>
      </c>
      <c r="AA213" s="19">
        <f t="shared" si="133"/>
        <v>0</v>
      </c>
      <c r="AB213" s="19">
        <f t="shared" si="133"/>
        <v>0</v>
      </c>
      <c r="AC213" s="19">
        <f t="shared" si="133"/>
        <v>0</v>
      </c>
      <c r="AD213" s="19">
        <f t="shared" si="133"/>
        <v>0</v>
      </c>
      <c r="AE213" s="19">
        <f t="shared" si="133"/>
        <v>0</v>
      </c>
      <c r="AF213" s="19">
        <f t="shared" si="133"/>
        <v>0</v>
      </c>
      <c r="AG213" s="19">
        <f t="shared" si="133"/>
        <v>0</v>
      </c>
      <c r="AH213" s="20">
        <f t="shared" si="128"/>
        <v>0</v>
      </c>
      <c r="AI213" s="19">
        <f t="shared" si="134"/>
        <v>256</v>
      </c>
      <c r="AJ213" s="19">
        <f t="shared" si="134"/>
        <v>61</v>
      </c>
      <c r="AK213" s="19">
        <f t="shared" si="134"/>
        <v>16</v>
      </c>
      <c r="AL213" s="19">
        <f t="shared" si="134"/>
        <v>3</v>
      </c>
      <c r="AM213" s="19">
        <f t="shared" si="134"/>
        <v>18</v>
      </c>
      <c r="AN213" s="19">
        <f t="shared" si="134"/>
        <v>14</v>
      </c>
      <c r="AO213" s="19">
        <f t="shared" si="134"/>
        <v>21</v>
      </c>
      <c r="AP213" s="20">
        <f t="shared" si="129"/>
        <v>389</v>
      </c>
    </row>
    <row r="214" spans="1:42" s="135" customFormat="1" ht="13.5" customHeight="1" x14ac:dyDescent="0.2">
      <c r="A214" s="22">
        <f t="shared" si="118"/>
        <v>0.46875000000000033</v>
      </c>
      <c r="B214" s="19">
        <f t="shared" si="130"/>
        <v>108</v>
      </c>
      <c r="C214" s="19">
        <f t="shared" si="130"/>
        <v>30</v>
      </c>
      <c r="D214" s="19">
        <f t="shared" si="130"/>
        <v>7</v>
      </c>
      <c r="E214" s="19">
        <f t="shared" si="130"/>
        <v>3</v>
      </c>
      <c r="F214" s="19">
        <f t="shared" si="130"/>
        <v>0</v>
      </c>
      <c r="G214" s="19">
        <f t="shared" si="130"/>
        <v>7</v>
      </c>
      <c r="H214" s="19">
        <f t="shared" si="130"/>
        <v>6</v>
      </c>
      <c r="I214" s="20">
        <f t="shared" si="124"/>
        <v>161</v>
      </c>
      <c r="J214" s="19">
        <f t="shared" si="131"/>
        <v>0</v>
      </c>
      <c r="K214" s="19">
        <f t="shared" si="131"/>
        <v>0</v>
      </c>
      <c r="L214" s="19">
        <f t="shared" si="131"/>
        <v>0</v>
      </c>
      <c r="M214" s="19">
        <f t="shared" si="131"/>
        <v>0</v>
      </c>
      <c r="N214" s="19">
        <f t="shared" si="131"/>
        <v>0</v>
      </c>
      <c r="O214" s="19">
        <f t="shared" si="131"/>
        <v>0</v>
      </c>
      <c r="P214" s="19">
        <f t="shared" si="131"/>
        <v>0</v>
      </c>
      <c r="Q214" s="20">
        <f t="shared" si="125"/>
        <v>0</v>
      </c>
      <c r="R214" s="19">
        <f t="shared" si="132"/>
        <v>0</v>
      </c>
      <c r="S214" s="19">
        <f t="shared" si="132"/>
        <v>0</v>
      </c>
      <c r="T214" s="19">
        <f t="shared" si="132"/>
        <v>0</v>
      </c>
      <c r="U214" s="19">
        <f t="shared" si="132"/>
        <v>0</v>
      </c>
      <c r="V214" s="19">
        <f t="shared" si="132"/>
        <v>0</v>
      </c>
      <c r="W214" s="19">
        <f t="shared" si="132"/>
        <v>0</v>
      </c>
      <c r="X214" s="19">
        <f t="shared" si="132"/>
        <v>0</v>
      </c>
      <c r="Y214" s="20">
        <f t="shared" si="126"/>
        <v>0</v>
      </c>
      <c r="Z214" s="22">
        <f t="shared" si="127"/>
        <v>0.46875000000000033</v>
      </c>
      <c r="AA214" s="19">
        <f t="shared" si="133"/>
        <v>0</v>
      </c>
      <c r="AB214" s="19">
        <f t="shared" si="133"/>
        <v>0</v>
      </c>
      <c r="AC214" s="19">
        <f t="shared" si="133"/>
        <v>0</v>
      </c>
      <c r="AD214" s="19">
        <f t="shared" si="133"/>
        <v>0</v>
      </c>
      <c r="AE214" s="19">
        <f t="shared" si="133"/>
        <v>0</v>
      </c>
      <c r="AF214" s="19">
        <f t="shared" si="133"/>
        <v>0</v>
      </c>
      <c r="AG214" s="19">
        <f t="shared" si="133"/>
        <v>0</v>
      </c>
      <c r="AH214" s="20">
        <f t="shared" si="128"/>
        <v>0</v>
      </c>
      <c r="AI214" s="19">
        <f t="shared" si="134"/>
        <v>249</v>
      </c>
      <c r="AJ214" s="19">
        <f t="shared" si="134"/>
        <v>61</v>
      </c>
      <c r="AK214" s="19">
        <f t="shared" si="134"/>
        <v>15</v>
      </c>
      <c r="AL214" s="19">
        <f t="shared" si="134"/>
        <v>4</v>
      </c>
      <c r="AM214" s="19">
        <f t="shared" si="134"/>
        <v>19</v>
      </c>
      <c r="AN214" s="19">
        <f t="shared" si="134"/>
        <v>13</v>
      </c>
      <c r="AO214" s="19">
        <f t="shared" si="134"/>
        <v>27</v>
      </c>
      <c r="AP214" s="20">
        <f t="shared" si="129"/>
        <v>388</v>
      </c>
    </row>
    <row r="215" spans="1:42" s="135" customFormat="1" ht="13.5" customHeight="1" x14ac:dyDescent="0.2">
      <c r="A215" s="21">
        <f t="shared" si="118"/>
        <v>0.47916666666666702</v>
      </c>
      <c r="B215" s="19">
        <f t="shared" si="130"/>
        <v>108</v>
      </c>
      <c r="C215" s="19">
        <f t="shared" si="130"/>
        <v>29</v>
      </c>
      <c r="D215" s="19">
        <f t="shared" si="130"/>
        <v>8</v>
      </c>
      <c r="E215" s="19">
        <f t="shared" si="130"/>
        <v>2</v>
      </c>
      <c r="F215" s="19">
        <f t="shared" si="130"/>
        <v>0</v>
      </c>
      <c r="G215" s="19">
        <f t="shared" si="130"/>
        <v>6</v>
      </c>
      <c r="H215" s="19">
        <f t="shared" si="130"/>
        <v>6</v>
      </c>
      <c r="I215" s="20">
        <f t="shared" si="124"/>
        <v>159</v>
      </c>
      <c r="J215" s="19">
        <f t="shared" si="131"/>
        <v>0</v>
      </c>
      <c r="K215" s="19">
        <f t="shared" si="131"/>
        <v>0</v>
      </c>
      <c r="L215" s="19">
        <f t="shared" si="131"/>
        <v>0</v>
      </c>
      <c r="M215" s="19">
        <f t="shared" si="131"/>
        <v>0</v>
      </c>
      <c r="N215" s="19">
        <f t="shared" si="131"/>
        <v>0</v>
      </c>
      <c r="O215" s="19">
        <f t="shared" si="131"/>
        <v>0</v>
      </c>
      <c r="P215" s="19">
        <f t="shared" si="131"/>
        <v>0</v>
      </c>
      <c r="Q215" s="20">
        <f t="shared" si="125"/>
        <v>0</v>
      </c>
      <c r="R215" s="19">
        <f t="shared" si="132"/>
        <v>0</v>
      </c>
      <c r="S215" s="19">
        <f t="shared" si="132"/>
        <v>0</v>
      </c>
      <c r="T215" s="19">
        <f t="shared" si="132"/>
        <v>0</v>
      </c>
      <c r="U215" s="19">
        <f t="shared" si="132"/>
        <v>0</v>
      </c>
      <c r="V215" s="19">
        <f t="shared" si="132"/>
        <v>0</v>
      </c>
      <c r="W215" s="19">
        <f t="shared" si="132"/>
        <v>0</v>
      </c>
      <c r="X215" s="19">
        <f t="shared" si="132"/>
        <v>0</v>
      </c>
      <c r="Y215" s="20">
        <f t="shared" si="126"/>
        <v>0</v>
      </c>
      <c r="Z215" s="21">
        <f t="shared" si="127"/>
        <v>0.47916666666666702</v>
      </c>
      <c r="AA215" s="19">
        <f t="shared" si="133"/>
        <v>0</v>
      </c>
      <c r="AB215" s="19">
        <f t="shared" si="133"/>
        <v>0</v>
      </c>
      <c r="AC215" s="19">
        <f t="shared" si="133"/>
        <v>0</v>
      </c>
      <c r="AD215" s="19">
        <f t="shared" si="133"/>
        <v>0</v>
      </c>
      <c r="AE215" s="19">
        <f t="shared" si="133"/>
        <v>0</v>
      </c>
      <c r="AF215" s="19">
        <f t="shared" si="133"/>
        <v>0</v>
      </c>
      <c r="AG215" s="19">
        <f t="shared" si="133"/>
        <v>0</v>
      </c>
      <c r="AH215" s="20">
        <f t="shared" si="128"/>
        <v>0</v>
      </c>
      <c r="AI215" s="19">
        <f t="shared" si="134"/>
        <v>253</v>
      </c>
      <c r="AJ215" s="19">
        <f t="shared" si="134"/>
        <v>57</v>
      </c>
      <c r="AK215" s="19">
        <f t="shared" si="134"/>
        <v>18</v>
      </c>
      <c r="AL215" s="19">
        <f t="shared" si="134"/>
        <v>3</v>
      </c>
      <c r="AM215" s="19">
        <f t="shared" si="134"/>
        <v>20</v>
      </c>
      <c r="AN215" s="19">
        <f t="shared" si="134"/>
        <v>14</v>
      </c>
      <c r="AO215" s="19">
        <f t="shared" si="134"/>
        <v>27</v>
      </c>
      <c r="AP215" s="20">
        <f t="shared" si="129"/>
        <v>392</v>
      </c>
    </row>
    <row r="216" spans="1:42" s="135" customFormat="1" ht="13.5" customHeight="1" x14ac:dyDescent="0.2">
      <c r="A216" s="21">
        <f t="shared" si="118"/>
        <v>0.4895833333333337</v>
      </c>
      <c r="B216" s="19">
        <f t="shared" si="130"/>
        <v>107</v>
      </c>
      <c r="C216" s="19">
        <f t="shared" si="130"/>
        <v>28</v>
      </c>
      <c r="D216" s="19">
        <f t="shared" si="130"/>
        <v>9</v>
      </c>
      <c r="E216" s="19">
        <f t="shared" si="130"/>
        <v>4</v>
      </c>
      <c r="F216" s="19">
        <f t="shared" si="130"/>
        <v>0</v>
      </c>
      <c r="G216" s="19">
        <f t="shared" si="130"/>
        <v>7</v>
      </c>
      <c r="H216" s="19">
        <f t="shared" si="130"/>
        <v>5</v>
      </c>
      <c r="I216" s="20">
        <f t="shared" si="124"/>
        <v>160</v>
      </c>
      <c r="J216" s="19">
        <f t="shared" si="131"/>
        <v>0</v>
      </c>
      <c r="K216" s="19">
        <f t="shared" si="131"/>
        <v>0</v>
      </c>
      <c r="L216" s="19">
        <f t="shared" si="131"/>
        <v>0</v>
      </c>
      <c r="M216" s="19">
        <f t="shared" si="131"/>
        <v>0</v>
      </c>
      <c r="N216" s="19">
        <f t="shared" si="131"/>
        <v>0</v>
      </c>
      <c r="O216" s="19">
        <f t="shared" si="131"/>
        <v>0</v>
      </c>
      <c r="P216" s="19">
        <f t="shared" si="131"/>
        <v>0</v>
      </c>
      <c r="Q216" s="20">
        <f t="shared" si="125"/>
        <v>0</v>
      </c>
      <c r="R216" s="19">
        <f t="shared" si="132"/>
        <v>0</v>
      </c>
      <c r="S216" s="19">
        <f t="shared" si="132"/>
        <v>0</v>
      </c>
      <c r="T216" s="19">
        <f t="shared" si="132"/>
        <v>0</v>
      </c>
      <c r="U216" s="19">
        <f t="shared" si="132"/>
        <v>0</v>
      </c>
      <c r="V216" s="19">
        <f t="shared" si="132"/>
        <v>0</v>
      </c>
      <c r="W216" s="19">
        <f t="shared" si="132"/>
        <v>0</v>
      </c>
      <c r="X216" s="19">
        <f t="shared" si="132"/>
        <v>0</v>
      </c>
      <c r="Y216" s="20">
        <f t="shared" si="126"/>
        <v>0</v>
      </c>
      <c r="Z216" s="21">
        <f t="shared" si="127"/>
        <v>0.4895833333333337</v>
      </c>
      <c r="AA216" s="19">
        <f t="shared" si="133"/>
        <v>0</v>
      </c>
      <c r="AB216" s="19">
        <f t="shared" si="133"/>
        <v>0</v>
      </c>
      <c r="AC216" s="19">
        <f t="shared" si="133"/>
        <v>0</v>
      </c>
      <c r="AD216" s="19">
        <f t="shared" si="133"/>
        <v>0</v>
      </c>
      <c r="AE216" s="19">
        <f t="shared" si="133"/>
        <v>0</v>
      </c>
      <c r="AF216" s="19">
        <f t="shared" si="133"/>
        <v>0</v>
      </c>
      <c r="AG216" s="19">
        <f t="shared" si="133"/>
        <v>0</v>
      </c>
      <c r="AH216" s="20">
        <f t="shared" si="128"/>
        <v>0</v>
      </c>
      <c r="AI216" s="19">
        <f t="shared" si="134"/>
        <v>244</v>
      </c>
      <c r="AJ216" s="19">
        <f t="shared" si="134"/>
        <v>57</v>
      </c>
      <c r="AK216" s="19">
        <f t="shared" si="134"/>
        <v>18</v>
      </c>
      <c r="AL216" s="19">
        <f t="shared" si="134"/>
        <v>4</v>
      </c>
      <c r="AM216" s="19">
        <f t="shared" si="134"/>
        <v>17</v>
      </c>
      <c r="AN216" s="19">
        <f t="shared" si="134"/>
        <v>15</v>
      </c>
      <c r="AO216" s="19">
        <f t="shared" si="134"/>
        <v>25</v>
      </c>
      <c r="AP216" s="20">
        <f t="shared" si="129"/>
        <v>380</v>
      </c>
    </row>
    <row r="217" spans="1:42" s="135" customFormat="1" ht="13.5" customHeight="1" x14ac:dyDescent="0.2">
      <c r="A217" s="22">
        <f t="shared" si="118"/>
        <v>0.50000000000000033</v>
      </c>
      <c r="B217" s="19">
        <f t="shared" ref="B217:H226" si="135">SUM(B156:B159)</f>
        <v>113</v>
      </c>
      <c r="C217" s="19">
        <f t="shared" si="135"/>
        <v>24</v>
      </c>
      <c r="D217" s="19">
        <f t="shared" si="135"/>
        <v>7</v>
      </c>
      <c r="E217" s="19">
        <f t="shared" si="135"/>
        <v>4</v>
      </c>
      <c r="F217" s="19">
        <f t="shared" si="135"/>
        <v>0</v>
      </c>
      <c r="G217" s="19">
        <f t="shared" si="135"/>
        <v>7</v>
      </c>
      <c r="H217" s="19">
        <f t="shared" si="135"/>
        <v>2</v>
      </c>
      <c r="I217" s="20">
        <f t="shared" si="124"/>
        <v>157</v>
      </c>
      <c r="J217" s="19">
        <f t="shared" ref="J217:P226" si="136">SUM(J156:J159)</f>
        <v>0</v>
      </c>
      <c r="K217" s="19">
        <f t="shared" si="136"/>
        <v>0</v>
      </c>
      <c r="L217" s="19">
        <f t="shared" si="136"/>
        <v>0</v>
      </c>
      <c r="M217" s="19">
        <f t="shared" si="136"/>
        <v>0</v>
      </c>
      <c r="N217" s="19">
        <f t="shared" si="136"/>
        <v>0</v>
      </c>
      <c r="O217" s="19">
        <f t="shared" si="136"/>
        <v>0</v>
      </c>
      <c r="P217" s="19">
        <f t="shared" si="136"/>
        <v>0</v>
      </c>
      <c r="Q217" s="20">
        <f t="shared" si="125"/>
        <v>0</v>
      </c>
      <c r="R217" s="19">
        <f t="shared" ref="R217:X226" si="137">SUM(R156:R159)</f>
        <v>0</v>
      </c>
      <c r="S217" s="19">
        <f t="shared" si="137"/>
        <v>0</v>
      </c>
      <c r="T217" s="19">
        <f t="shared" si="137"/>
        <v>0</v>
      </c>
      <c r="U217" s="19">
        <f t="shared" si="137"/>
        <v>0</v>
      </c>
      <c r="V217" s="19">
        <f t="shared" si="137"/>
        <v>0</v>
      </c>
      <c r="W217" s="19">
        <f t="shared" si="137"/>
        <v>0</v>
      </c>
      <c r="X217" s="19">
        <f t="shared" si="137"/>
        <v>0</v>
      </c>
      <c r="Y217" s="20">
        <f t="shared" si="126"/>
        <v>0</v>
      </c>
      <c r="Z217" s="22">
        <f t="shared" si="127"/>
        <v>0.50000000000000033</v>
      </c>
      <c r="AA217" s="19">
        <f t="shared" ref="AA217:AG226" si="138">SUM(AA156:AA159)</f>
        <v>0</v>
      </c>
      <c r="AB217" s="19">
        <f t="shared" si="138"/>
        <v>0</v>
      </c>
      <c r="AC217" s="19">
        <f t="shared" si="138"/>
        <v>0</v>
      </c>
      <c r="AD217" s="19">
        <f t="shared" si="138"/>
        <v>0</v>
      </c>
      <c r="AE217" s="19">
        <f t="shared" si="138"/>
        <v>0</v>
      </c>
      <c r="AF217" s="19">
        <f t="shared" si="138"/>
        <v>0</v>
      </c>
      <c r="AG217" s="19">
        <f t="shared" si="138"/>
        <v>0</v>
      </c>
      <c r="AH217" s="20">
        <f t="shared" si="128"/>
        <v>0</v>
      </c>
      <c r="AI217" s="19">
        <f t="shared" ref="AI217:AO226" si="139">SUM(AI156:AI159)</f>
        <v>241</v>
      </c>
      <c r="AJ217" s="19">
        <f t="shared" si="139"/>
        <v>55</v>
      </c>
      <c r="AK217" s="19">
        <f t="shared" si="139"/>
        <v>16</v>
      </c>
      <c r="AL217" s="19">
        <f t="shared" si="139"/>
        <v>4</v>
      </c>
      <c r="AM217" s="19">
        <f t="shared" si="139"/>
        <v>17</v>
      </c>
      <c r="AN217" s="19">
        <f t="shared" si="139"/>
        <v>19</v>
      </c>
      <c r="AO217" s="19">
        <f t="shared" si="139"/>
        <v>17</v>
      </c>
      <c r="AP217" s="20">
        <f t="shared" si="129"/>
        <v>369</v>
      </c>
    </row>
    <row r="218" spans="1:42" s="135" customFormat="1" ht="13.5" customHeight="1" x14ac:dyDescent="0.2">
      <c r="A218" s="21">
        <f t="shared" si="118"/>
        <v>0.51041666666666696</v>
      </c>
      <c r="B218" s="19">
        <f t="shared" si="135"/>
        <v>112</v>
      </c>
      <c r="C218" s="19">
        <f t="shared" si="135"/>
        <v>25</v>
      </c>
      <c r="D218" s="19">
        <f t="shared" si="135"/>
        <v>9</v>
      </c>
      <c r="E218" s="19">
        <f t="shared" si="135"/>
        <v>4</v>
      </c>
      <c r="F218" s="19">
        <f t="shared" si="135"/>
        <v>0</v>
      </c>
      <c r="G218" s="19">
        <f t="shared" si="135"/>
        <v>8</v>
      </c>
      <c r="H218" s="19">
        <f t="shared" si="135"/>
        <v>2</v>
      </c>
      <c r="I218" s="20">
        <f t="shared" si="124"/>
        <v>160</v>
      </c>
      <c r="J218" s="19">
        <f t="shared" si="136"/>
        <v>0</v>
      </c>
      <c r="K218" s="19">
        <f t="shared" si="136"/>
        <v>0</v>
      </c>
      <c r="L218" s="19">
        <f t="shared" si="136"/>
        <v>0</v>
      </c>
      <c r="M218" s="19">
        <f t="shared" si="136"/>
        <v>0</v>
      </c>
      <c r="N218" s="19">
        <f t="shared" si="136"/>
        <v>0</v>
      </c>
      <c r="O218" s="19">
        <f t="shared" si="136"/>
        <v>0</v>
      </c>
      <c r="P218" s="19">
        <f t="shared" si="136"/>
        <v>0</v>
      </c>
      <c r="Q218" s="20">
        <f t="shared" si="125"/>
        <v>0</v>
      </c>
      <c r="R218" s="19">
        <f t="shared" si="137"/>
        <v>0</v>
      </c>
      <c r="S218" s="19">
        <f t="shared" si="137"/>
        <v>0</v>
      </c>
      <c r="T218" s="19">
        <f t="shared" si="137"/>
        <v>0</v>
      </c>
      <c r="U218" s="19">
        <f t="shared" si="137"/>
        <v>0</v>
      </c>
      <c r="V218" s="19">
        <f t="shared" si="137"/>
        <v>0</v>
      </c>
      <c r="W218" s="19">
        <f t="shared" si="137"/>
        <v>0</v>
      </c>
      <c r="X218" s="19">
        <f t="shared" si="137"/>
        <v>0</v>
      </c>
      <c r="Y218" s="20">
        <f t="shared" si="126"/>
        <v>0</v>
      </c>
      <c r="Z218" s="21">
        <f t="shared" si="127"/>
        <v>0.51041666666666696</v>
      </c>
      <c r="AA218" s="19">
        <f t="shared" si="138"/>
        <v>0</v>
      </c>
      <c r="AB218" s="19">
        <f t="shared" si="138"/>
        <v>0</v>
      </c>
      <c r="AC218" s="19">
        <f t="shared" si="138"/>
        <v>0</v>
      </c>
      <c r="AD218" s="19">
        <f t="shared" si="138"/>
        <v>0</v>
      </c>
      <c r="AE218" s="19">
        <f t="shared" si="138"/>
        <v>0</v>
      </c>
      <c r="AF218" s="19">
        <f t="shared" si="138"/>
        <v>0</v>
      </c>
      <c r="AG218" s="19">
        <f t="shared" si="138"/>
        <v>0</v>
      </c>
      <c r="AH218" s="20">
        <f t="shared" si="128"/>
        <v>0</v>
      </c>
      <c r="AI218" s="19">
        <f t="shared" si="139"/>
        <v>243</v>
      </c>
      <c r="AJ218" s="19">
        <f t="shared" si="139"/>
        <v>53</v>
      </c>
      <c r="AK218" s="19">
        <f t="shared" si="139"/>
        <v>16</v>
      </c>
      <c r="AL218" s="19">
        <f t="shared" si="139"/>
        <v>4</v>
      </c>
      <c r="AM218" s="19">
        <f t="shared" si="139"/>
        <v>16</v>
      </c>
      <c r="AN218" s="19">
        <f t="shared" si="139"/>
        <v>22</v>
      </c>
      <c r="AO218" s="19">
        <f t="shared" si="139"/>
        <v>10</v>
      </c>
      <c r="AP218" s="20">
        <f t="shared" si="129"/>
        <v>364</v>
      </c>
    </row>
    <row r="219" spans="1:42" s="135" customFormat="1" ht="13.5" customHeight="1" x14ac:dyDescent="0.2">
      <c r="A219" s="21">
        <f t="shared" si="118"/>
        <v>0.52083333333333359</v>
      </c>
      <c r="B219" s="19">
        <f t="shared" si="135"/>
        <v>98</v>
      </c>
      <c r="C219" s="19">
        <f t="shared" si="135"/>
        <v>21</v>
      </c>
      <c r="D219" s="19">
        <f t="shared" si="135"/>
        <v>7</v>
      </c>
      <c r="E219" s="19">
        <f t="shared" si="135"/>
        <v>4</v>
      </c>
      <c r="F219" s="19">
        <f t="shared" si="135"/>
        <v>0</v>
      </c>
      <c r="G219" s="19">
        <f t="shared" si="135"/>
        <v>10</v>
      </c>
      <c r="H219" s="19">
        <f t="shared" si="135"/>
        <v>2</v>
      </c>
      <c r="I219" s="20">
        <f t="shared" si="124"/>
        <v>142</v>
      </c>
      <c r="J219" s="19">
        <f t="shared" si="136"/>
        <v>0</v>
      </c>
      <c r="K219" s="19">
        <f t="shared" si="136"/>
        <v>0</v>
      </c>
      <c r="L219" s="19">
        <f t="shared" si="136"/>
        <v>0</v>
      </c>
      <c r="M219" s="19">
        <f t="shared" si="136"/>
        <v>0</v>
      </c>
      <c r="N219" s="19">
        <f t="shared" si="136"/>
        <v>0</v>
      </c>
      <c r="O219" s="19">
        <f t="shared" si="136"/>
        <v>0</v>
      </c>
      <c r="P219" s="19">
        <f t="shared" si="136"/>
        <v>0</v>
      </c>
      <c r="Q219" s="20">
        <f t="shared" si="125"/>
        <v>0</v>
      </c>
      <c r="R219" s="19">
        <f t="shared" si="137"/>
        <v>0</v>
      </c>
      <c r="S219" s="19">
        <f t="shared" si="137"/>
        <v>0</v>
      </c>
      <c r="T219" s="19">
        <f t="shared" si="137"/>
        <v>0</v>
      </c>
      <c r="U219" s="19">
        <f t="shared" si="137"/>
        <v>0</v>
      </c>
      <c r="V219" s="19">
        <f t="shared" si="137"/>
        <v>0</v>
      </c>
      <c r="W219" s="19">
        <f t="shared" si="137"/>
        <v>0</v>
      </c>
      <c r="X219" s="19">
        <f t="shared" si="137"/>
        <v>0</v>
      </c>
      <c r="Y219" s="20">
        <f t="shared" si="126"/>
        <v>0</v>
      </c>
      <c r="Z219" s="21">
        <f t="shared" si="127"/>
        <v>0.52083333333333359</v>
      </c>
      <c r="AA219" s="19">
        <f t="shared" si="138"/>
        <v>0</v>
      </c>
      <c r="AB219" s="19">
        <f t="shared" si="138"/>
        <v>0</v>
      </c>
      <c r="AC219" s="19">
        <f t="shared" si="138"/>
        <v>0</v>
      </c>
      <c r="AD219" s="19">
        <f t="shared" si="138"/>
        <v>0</v>
      </c>
      <c r="AE219" s="19">
        <f t="shared" si="138"/>
        <v>0</v>
      </c>
      <c r="AF219" s="19">
        <f t="shared" si="138"/>
        <v>0</v>
      </c>
      <c r="AG219" s="19">
        <f t="shared" si="138"/>
        <v>0</v>
      </c>
      <c r="AH219" s="20">
        <f t="shared" si="128"/>
        <v>0</v>
      </c>
      <c r="AI219" s="19">
        <f t="shared" si="139"/>
        <v>231</v>
      </c>
      <c r="AJ219" s="19">
        <f t="shared" si="139"/>
        <v>46</v>
      </c>
      <c r="AK219" s="19">
        <f t="shared" si="139"/>
        <v>12</v>
      </c>
      <c r="AL219" s="19">
        <f t="shared" si="139"/>
        <v>4</v>
      </c>
      <c r="AM219" s="19">
        <f t="shared" si="139"/>
        <v>16</v>
      </c>
      <c r="AN219" s="19">
        <f t="shared" si="139"/>
        <v>26</v>
      </c>
      <c r="AO219" s="19">
        <f t="shared" si="139"/>
        <v>11</v>
      </c>
      <c r="AP219" s="20">
        <f t="shared" si="129"/>
        <v>346</v>
      </c>
    </row>
    <row r="220" spans="1:42" s="135" customFormat="1" ht="13.5" customHeight="1" x14ac:dyDescent="0.2">
      <c r="A220" s="22">
        <f t="shared" si="118"/>
        <v>0.53125000000000022</v>
      </c>
      <c r="B220" s="19">
        <f t="shared" si="135"/>
        <v>101</v>
      </c>
      <c r="C220" s="19">
        <f t="shared" si="135"/>
        <v>20</v>
      </c>
      <c r="D220" s="19">
        <f t="shared" si="135"/>
        <v>5</v>
      </c>
      <c r="E220" s="19">
        <f t="shared" si="135"/>
        <v>1</v>
      </c>
      <c r="F220" s="19">
        <f t="shared" si="135"/>
        <v>0</v>
      </c>
      <c r="G220" s="19">
        <f t="shared" si="135"/>
        <v>8</v>
      </c>
      <c r="H220" s="19">
        <f t="shared" si="135"/>
        <v>3</v>
      </c>
      <c r="I220" s="20">
        <f t="shared" si="124"/>
        <v>138</v>
      </c>
      <c r="J220" s="19">
        <f t="shared" si="136"/>
        <v>0</v>
      </c>
      <c r="K220" s="19">
        <f t="shared" si="136"/>
        <v>0</v>
      </c>
      <c r="L220" s="19">
        <f t="shared" si="136"/>
        <v>0</v>
      </c>
      <c r="M220" s="19">
        <f t="shared" si="136"/>
        <v>0</v>
      </c>
      <c r="N220" s="19">
        <f t="shared" si="136"/>
        <v>0</v>
      </c>
      <c r="O220" s="19">
        <f t="shared" si="136"/>
        <v>0</v>
      </c>
      <c r="P220" s="19">
        <f t="shared" si="136"/>
        <v>0</v>
      </c>
      <c r="Q220" s="20">
        <f t="shared" si="125"/>
        <v>0</v>
      </c>
      <c r="R220" s="19">
        <f t="shared" si="137"/>
        <v>0</v>
      </c>
      <c r="S220" s="19">
        <f t="shared" si="137"/>
        <v>0</v>
      </c>
      <c r="T220" s="19">
        <f t="shared" si="137"/>
        <v>0</v>
      </c>
      <c r="U220" s="19">
        <f t="shared" si="137"/>
        <v>0</v>
      </c>
      <c r="V220" s="19">
        <f t="shared" si="137"/>
        <v>0</v>
      </c>
      <c r="W220" s="19">
        <f t="shared" si="137"/>
        <v>0</v>
      </c>
      <c r="X220" s="19">
        <f t="shared" si="137"/>
        <v>0</v>
      </c>
      <c r="Y220" s="20">
        <f t="shared" si="126"/>
        <v>0</v>
      </c>
      <c r="Z220" s="22">
        <f t="shared" si="127"/>
        <v>0.53125000000000022</v>
      </c>
      <c r="AA220" s="19">
        <f t="shared" si="138"/>
        <v>0</v>
      </c>
      <c r="AB220" s="19">
        <f t="shared" si="138"/>
        <v>0</v>
      </c>
      <c r="AC220" s="19">
        <f t="shared" si="138"/>
        <v>0</v>
      </c>
      <c r="AD220" s="19">
        <f t="shared" si="138"/>
        <v>0</v>
      </c>
      <c r="AE220" s="19">
        <f t="shared" si="138"/>
        <v>0</v>
      </c>
      <c r="AF220" s="19">
        <f t="shared" si="138"/>
        <v>0</v>
      </c>
      <c r="AG220" s="19">
        <f t="shared" si="138"/>
        <v>0</v>
      </c>
      <c r="AH220" s="20">
        <f t="shared" si="128"/>
        <v>0</v>
      </c>
      <c r="AI220" s="19">
        <f t="shared" si="139"/>
        <v>248</v>
      </c>
      <c r="AJ220" s="19">
        <f t="shared" si="139"/>
        <v>50</v>
      </c>
      <c r="AK220" s="19">
        <f t="shared" si="139"/>
        <v>10</v>
      </c>
      <c r="AL220" s="19">
        <f t="shared" si="139"/>
        <v>1</v>
      </c>
      <c r="AM220" s="19">
        <f t="shared" si="139"/>
        <v>18</v>
      </c>
      <c r="AN220" s="19">
        <f t="shared" si="139"/>
        <v>28</v>
      </c>
      <c r="AO220" s="19">
        <f t="shared" si="139"/>
        <v>12</v>
      </c>
      <c r="AP220" s="20">
        <f t="shared" si="129"/>
        <v>367</v>
      </c>
    </row>
    <row r="221" spans="1:42" s="135" customFormat="1" ht="13.5" customHeight="1" x14ac:dyDescent="0.2">
      <c r="A221" s="21">
        <f t="shared" si="118"/>
        <v>0.54166666666666685</v>
      </c>
      <c r="B221" s="19">
        <f t="shared" si="135"/>
        <v>89</v>
      </c>
      <c r="C221" s="19">
        <f t="shared" si="135"/>
        <v>23</v>
      </c>
      <c r="D221" s="19">
        <f t="shared" si="135"/>
        <v>9</v>
      </c>
      <c r="E221" s="19">
        <f t="shared" si="135"/>
        <v>1</v>
      </c>
      <c r="F221" s="19">
        <f t="shared" si="135"/>
        <v>0</v>
      </c>
      <c r="G221" s="19">
        <f t="shared" si="135"/>
        <v>9</v>
      </c>
      <c r="H221" s="19">
        <f t="shared" si="135"/>
        <v>5</v>
      </c>
      <c r="I221" s="20">
        <f t="shared" si="124"/>
        <v>136</v>
      </c>
      <c r="J221" s="19">
        <f t="shared" si="136"/>
        <v>0</v>
      </c>
      <c r="K221" s="19">
        <f t="shared" si="136"/>
        <v>0</v>
      </c>
      <c r="L221" s="19">
        <f t="shared" si="136"/>
        <v>0</v>
      </c>
      <c r="M221" s="19">
        <f t="shared" si="136"/>
        <v>0</v>
      </c>
      <c r="N221" s="19">
        <f t="shared" si="136"/>
        <v>0</v>
      </c>
      <c r="O221" s="19">
        <f t="shared" si="136"/>
        <v>0</v>
      </c>
      <c r="P221" s="19">
        <f t="shared" si="136"/>
        <v>0</v>
      </c>
      <c r="Q221" s="20">
        <f t="shared" si="125"/>
        <v>0</v>
      </c>
      <c r="R221" s="19">
        <f t="shared" si="137"/>
        <v>0</v>
      </c>
      <c r="S221" s="19">
        <f t="shared" si="137"/>
        <v>0</v>
      </c>
      <c r="T221" s="19">
        <f t="shared" si="137"/>
        <v>0</v>
      </c>
      <c r="U221" s="19">
        <f t="shared" si="137"/>
        <v>0</v>
      </c>
      <c r="V221" s="19">
        <f t="shared" si="137"/>
        <v>0</v>
      </c>
      <c r="W221" s="19">
        <f t="shared" si="137"/>
        <v>0</v>
      </c>
      <c r="X221" s="19">
        <f t="shared" si="137"/>
        <v>0</v>
      </c>
      <c r="Y221" s="20">
        <f t="shared" si="126"/>
        <v>0</v>
      </c>
      <c r="Z221" s="21">
        <f t="shared" si="127"/>
        <v>0.54166666666666685</v>
      </c>
      <c r="AA221" s="19">
        <f t="shared" si="138"/>
        <v>0</v>
      </c>
      <c r="AB221" s="19">
        <f t="shared" si="138"/>
        <v>0</v>
      </c>
      <c r="AC221" s="19">
        <f t="shared" si="138"/>
        <v>0</v>
      </c>
      <c r="AD221" s="19">
        <f t="shared" si="138"/>
        <v>0</v>
      </c>
      <c r="AE221" s="19">
        <f t="shared" si="138"/>
        <v>0</v>
      </c>
      <c r="AF221" s="19">
        <f t="shared" si="138"/>
        <v>0</v>
      </c>
      <c r="AG221" s="19">
        <f t="shared" si="138"/>
        <v>0</v>
      </c>
      <c r="AH221" s="20">
        <f t="shared" si="128"/>
        <v>0</v>
      </c>
      <c r="AI221" s="19">
        <f t="shared" si="139"/>
        <v>243</v>
      </c>
      <c r="AJ221" s="19">
        <f t="shared" si="139"/>
        <v>50</v>
      </c>
      <c r="AK221" s="19">
        <f t="shared" si="139"/>
        <v>14</v>
      </c>
      <c r="AL221" s="19">
        <f t="shared" si="139"/>
        <v>1</v>
      </c>
      <c r="AM221" s="19">
        <f t="shared" si="139"/>
        <v>18</v>
      </c>
      <c r="AN221" s="19">
        <f t="shared" si="139"/>
        <v>28</v>
      </c>
      <c r="AO221" s="19">
        <f t="shared" si="139"/>
        <v>15</v>
      </c>
      <c r="AP221" s="20">
        <f t="shared" si="129"/>
        <v>369</v>
      </c>
    </row>
    <row r="222" spans="1:42" s="135" customFormat="1" ht="13.5" customHeight="1" x14ac:dyDescent="0.2">
      <c r="A222" s="21">
        <f t="shared" si="118"/>
        <v>0.55208333333333348</v>
      </c>
      <c r="B222" s="19">
        <f t="shared" si="135"/>
        <v>92</v>
      </c>
      <c r="C222" s="19">
        <f t="shared" si="135"/>
        <v>23</v>
      </c>
      <c r="D222" s="19">
        <f t="shared" si="135"/>
        <v>7</v>
      </c>
      <c r="E222" s="19">
        <f t="shared" si="135"/>
        <v>0</v>
      </c>
      <c r="F222" s="19">
        <f t="shared" si="135"/>
        <v>0</v>
      </c>
      <c r="G222" s="19">
        <f t="shared" si="135"/>
        <v>8</v>
      </c>
      <c r="H222" s="19">
        <f t="shared" si="135"/>
        <v>4</v>
      </c>
      <c r="I222" s="20">
        <f t="shared" si="124"/>
        <v>134</v>
      </c>
      <c r="J222" s="19">
        <f t="shared" si="136"/>
        <v>0</v>
      </c>
      <c r="K222" s="19">
        <f t="shared" si="136"/>
        <v>0</v>
      </c>
      <c r="L222" s="19">
        <f t="shared" si="136"/>
        <v>0</v>
      </c>
      <c r="M222" s="19">
        <f t="shared" si="136"/>
        <v>0</v>
      </c>
      <c r="N222" s="19">
        <f t="shared" si="136"/>
        <v>0</v>
      </c>
      <c r="O222" s="19">
        <f t="shared" si="136"/>
        <v>0</v>
      </c>
      <c r="P222" s="19">
        <f t="shared" si="136"/>
        <v>0</v>
      </c>
      <c r="Q222" s="20">
        <f t="shared" si="125"/>
        <v>0</v>
      </c>
      <c r="R222" s="19">
        <f t="shared" si="137"/>
        <v>0</v>
      </c>
      <c r="S222" s="19">
        <f t="shared" si="137"/>
        <v>0</v>
      </c>
      <c r="T222" s="19">
        <f t="shared" si="137"/>
        <v>0</v>
      </c>
      <c r="U222" s="19">
        <f t="shared" si="137"/>
        <v>0</v>
      </c>
      <c r="V222" s="19">
        <f t="shared" si="137"/>
        <v>0</v>
      </c>
      <c r="W222" s="19">
        <f t="shared" si="137"/>
        <v>0</v>
      </c>
      <c r="X222" s="19">
        <f t="shared" si="137"/>
        <v>0</v>
      </c>
      <c r="Y222" s="20">
        <f t="shared" si="126"/>
        <v>0</v>
      </c>
      <c r="Z222" s="21">
        <f t="shared" si="127"/>
        <v>0.55208333333333348</v>
      </c>
      <c r="AA222" s="19">
        <f t="shared" si="138"/>
        <v>0</v>
      </c>
      <c r="AB222" s="19">
        <f t="shared" si="138"/>
        <v>0</v>
      </c>
      <c r="AC222" s="19">
        <f t="shared" si="138"/>
        <v>0</v>
      </c>
      <c r="AD222" s="19">
        <f t="shared" si="138"/>
        <v>0</v>
      </c>
      <c r="AE222" s="19">
        <f t="shared" si="138"/>
        <v>0</v>
      </c>
      <c r="AF222" s="19">
        <f t="shared" si="138"/>
        <v>0</v>
      </c>
      <c r="AG222" s="19">
        <f t="shared" si="138"/>
        <v>0</v>
      </c>
      <c r="AH222" s="20">
        <f t="shared" si="128"/>
        <v>0</v>
      </c>
      <c r="AI222" s="19">
        <f t="shared" si="139"/>
        <v>249</v>
      </c>
      <c r="AJ222" s="19">
        <f t="shared" si="139"/>
        <v>49</v>
      </c>
      <c r="AK222" s="19">
        <f t="shared" si="139"/>
        <v>10</v>
      </c>
      <c r="AL222" s="19">
        <f t="shared" si="139"/>
        <v>0</v>
      </c>
      <c r="AM222" s="19">
        <f t="shared" si="139"/>
        <v>18</v>
      </c>
      <c r="AN222" s="19">
        <f t="shared" si="139"/>
        <v>27</v>
      </c>
      <c r="AO222" s="19">
        <f t="shared" si="139"/>
        <v>14</v>
      </c>
      <c r="AP222" s="20">
        <f t="shared" si="129"/>
        <v>367</v>
      </c>
    </row>
    <row r="223" spans="1:42" s="135" customFormat="1" ht="13.5" customHeight="1" x14ac:dyDescent="0.2">
      <c r="A223" s="22">
        <f t="shared" si="118"/>
        <v>0.56250000000000011</v>
      </c>
      <c r="B223" s="19">
        <f t="shared" si="135"/>
        <v>94</v>
      </c>
      <c r="C223" s="19">
        <f t="shared" si="135"/>
        <v>26</v>
      </c>
      <c r="D223" s="19">
        <f t="shared" si="135"/>
        <v>8</v>
      </c>
      <c r="E223" s="19">
        <f t="shared" si="135"/>
        <v>1</v>
      </c>
      <c r="F223" s="19">
        <f t="shared" si="135"/>
        <v>0</v>
      </c>
      <c r="G223" s="19">
        <f t="shared" si="135"/>
        <v>9</v>
      </c>
      <c r="H223" s="19">
        <f t="shared" si="135"/>
        <v>4</v>
      </c>
      <c r="I223" s="20">
        <f t="shared" si="124"/>
        <v>142</v>
      </c>
      <c r="J223" s="19">
        <f t="shared" si="136"/>
        <v>0</v>
      </c>
      <c r="K223" s="19">
        <f t="shared" si="136"/>
        <v>0</v>
      </c>
      <c r="L223" s="19">
        <f t="shared" si="136"/>
        <v>0</v>
      </c>
      <c r="M223" s="19">
        <f t="shared" si="136"/>
        <v>0</v>
      </c>
      <c r="N223" s="19">
        <f t="shared" si="136"/>
        <v>0</v>
      </c>
      <c r="O223" s="19">
        <f t="shared" si="136"/>
        <v>0</v>
      </c>
      <c r="P223" s="19">
        <f t="shared" si="136"/>
        <v>0</v>
      </c>
      <c r="Q223" s="20">
        <f t="shared" si="125"/>
        <v>0</v>
      </c>
      <c r="R223" s="19">
        <f t="shared" si="137"/>
        <v>0</v>
      </c>
      <c r="S223" s="19">
        <f t="shared" si="137"/>
        <v>0</v>
      </c>
      <c r="T223" s="19">
        <f t="shared" si="137"/>
        <v>0</v>
      </c>
      <c r="U223" s="19">
        <f t="shared" si="137"/>
        <v>0</v>
      </c>
      <c r="V223" s="19">
        <f t="shared" si="137"/>
        <v>0</v>
      </c>
      <c r="W223" s="19">
        <f t="shared" si="137"/>
        <v>0</v>
      </c>
      <c r="X223" s="19">
        <f t="shared" si="137"/>
        <v>0</v>
      </c>
      <c r="Y223" s="20">
        <f t="shared" si="126"/>
        <v>0</v>
      </c>
      <c r="Z223" s="22">
        <f t="shared" si="127"/>
        <v>0.56250000000000011</v>
      </c>
      <c r="AA223" s="19">
        <f t="shared" si="138"/>
        <v>0</v>
      </c>
      <c r="AB223" s="19">
        <f t="shared" si="138"/>
        <v>0</v>
      </c>
      <c r="AC223" s="19">
        <f t="shared" si="138"/>
        <v>0</v>
      </c>
      <c r="AD223" s="19">
        <f t="shared" si="138"/>
        <v>0</v>
      </c>
      <c r="AE223" s="19">
        <f t="shared" si="138"/>
        <v>0</v>
      </c>
      <c r="AF223" s="19">
        <f t="shared" si="138"/>
        <v>0</v>
      </c>
      <c r="AG223" s="19">
        <f t="shared" si="138"/>
        <v>0</v>
      </c>
      <c r="AH223" s="20">
        <f t="shared" si="128"/>
        <v>0</v>
      </c>
      <c r="AI223" s="19">
        <f t="shared" si="139"/>
        <v>266</v>
      </c>
      <c r="AJ223" s="19">
        <f t="shared" si="139"/>
        <v>56</v>
      </c>
      <c r="AK223" s="19">
        <f t="shared" si="139"/>
        <v>13</v>
      </c>
      <c r="AL223" s="19">
        <f t="shared" si="139"/>
        <v>1</v>
      </c>
      <c r="AM223" s="19">
        <f t="shared" si="139"/>
        <v>18</v>
      </c>
      <c r="AN223" s="19">
        <f t="shared" si="139"/>
        <v>26</v>
      </c>
      <c r="AO223" s="19">
        <f t="shared" si="139"/>
        <v>12</v>
      </c>
      <c r="AP223" s="20">
        <f t="shared" si="129"/>
        <v>392</v>
      </c>
    </row>
    <row r="224" spans="1:42" s="135" customFormat="1" ht="13.5" customHeight="1" x14ac:dyDescent="0.2">
      <c r="A224" s="21">
        <f t="shared" si="118"/>
        <v>0.57291666666666674</v>
      </c>
      <c r="B224" s="19">
        <f t="shared" si="135"/>
        <v>96</v>
      </c>
      <c r="C224" s="19">
        <f t="shared" si="135"/>
        <v>26</v>
      </c>
      <c r="D224" s="19">
        <f t="shared" si="135"/>
        <v>7</v>
      </c>
      <c r="E224" s="19">
        <f t="shared" si="135"/>
        <v>1</v>
      </c>
      <c r="F224" s="19">
        <f t="shared" si="135"/>
        <v>0</v>
      </c>
      <c r="G224" s="19">
        <f t="shared" si="135"/>
        <v>10</v>
      </c>
      <c r="H224" s="19">
        <f t="shared" si="135"/>
        <v>3</v>
      </c>
      <c r="I224" s="20">
        <f t="shared" si="124"/>
        <v>143</v>
      </c>
      <c r="J224" s="19">
        <f t="shared" si="136"/>
        <v>0</v>
      </c>
      <c r="K224" s="19">
        <f t="shared" si="136"/>
        <v>0</v>
      </c>
      <c r="L224" s="19">
        <f t="shared" si="136"/>
        <v>0</v>
      </c>
      <c r="M224" s="19">
        <f t="shared" si="136"/>
        <v>0</v>
      </c>
      <c r="N224" s="19">
        <f t="shared" si="136"/>
        <v>0</v>
      </c>
      <c r="O224" s="19">
        <f t="shared" si="136"/>
        <v>0</v>
      </c>
      <c r="P224" s="19">
        <f t="shared" si="136"/>
        <v>0</v>
      </c>
      <c r="Q224" s="20">
        <f t="shared" si="125"/>
        <v>0</v>
      </c>
      <c r="R224" s="19">
        <f t="shared" si="137"/>
        <v>0</v>
      </c>
      <c r="S224" s="19">
        <f t="shared" si="137"/>
        <v>0</v>
      </c>
      <c r="T224" s="19">
        <f t="shared" si="137"/>
        <v>0</v>
      </c>
      <c r="U224" s="19">
        <f t="shared" si="137"/>
        <v>0</v>
      </c>
      <c r="V224" s="19">
        <f t="shared" si="137"/>
        <v>0</v>
      </c>
      <c r="W224" s="19">
        <f t="shared" si="137"/>
        <v>0</v>
      </c>
      <c r="X224" s="19">
        <f t="shared" si="137"/>
        <v>0</v>
      </c>
      <c r="Y224" s="20">
        <f t="shared" si="126"/>
        <v>0</v>
      </c>
      <c r="Z224" s="21">
        <f t="shared" si="127"/>
        <v>0.57291666666666674</v>
      </c>
      <c r="AA224" s="19">
        <f t="shared" si="138"/>
        <v>0</v>
      </c>
      <c r="AB224" s="19">
        <f t="shared" si="138"/>
        <v>0</v>
      </c>
      <c r="AC224" s="19">
        <f t="shared" si="138"/>
        <v>0</v>
      </c>
      <c r="AD224" s="19">
        <f t="shared" si="138"/>
        <v>0</v>
      </c>
      <c r="AE224" s="19">
        <f t="shared" si="138"/>
        <v>0</v>
      </c>
      <c r="AF224" s="19">
        <f t="shared" si="138"/>
        <v>0</v>
      </c>
      <c r="AG224" s="19">
        <f t="shared" si="138"/>
        <v>0</v>
      </c>
      <c r="AH224" s="20">
        <f t="shared" si="128"/>
        <v>0</v>
      </c>
      <c r="AI224" s="19">
        <f t="shared" si="139"/>
        <v>264</v>
      </c>
      <c r="AJ224" s="19">
        <f t="shared" si="139"/>
        <v>55</v>
      </c>
      <c r="AK224" s="19">
        <f t="shared" si="139"/>
        <v>12</v>
      </c>
      <c r="AL224" s="19">
        <f t="shared" si="139"/>
        <v>1</v>
      </c>
      <c r="AM224" s="19">
        <f t="shared" si="139"/>
        <v>18</v>
      </c>
      <c r="AN224" s="19">
        <f t="shared" si="139"/>
        <v>24</v>
      </c>
      <c r="AO224" s="19">
        <f t="shared" si="139"/>
        <v>11</v>
      </c>
      <c r="AP224" s="20">
        <f t="shared" si="129"/>
        <v>385</v>
      </c>
    </row>
    <row r="225" spans="1:42" s="135" customFormat="1" ht="13.5" customHeight="1" x14ac:dyDescent="0.2">
      <c r="A225" s="21">
        <f t="shared" si="118"/>
        <v>0.58333333333333337</v>
      </c>
      <c r="B225" s="19">
        <f t="shared" si="135"/>
        <v>103</v>
      </c>
      <c r="C225" s="19">
        <f t="shared" si="135"/>
        <v>25</v>
      </c>
      <c r="D225" s="19">
        <f t="shared" si="135"/>
        <v>3</v>
      </c>
      <c r="E225" s="19">
        <f t="shared" si="135"/>
        <v>1</v>
      </c>
      <c r="F225" s="19">
        <f t="shared" si="135"/>
        <v>0</v>
      </c>
      <c r="G225" s="19">
        <f t="shared" si="135"/>
        <v>7</v>
      </c>
      <c r="H225" s="19">
        <f t="shared" si="135"/>
        <v>1</v>
      </c>
      <c r="I225" s="20">
        <f t="shared" si="124"/>
        <v>140</v>
      </c>
      <c r="J225" s="19">
        <f t="shared" si="136"/>
        <v>0</v>
      </c>
      <c r="K225" s="19">
        <f t="shared" si="136"/>
        <v>0</v>
      </c>
      <c r="L225" s="19">
        <f t="shared" si="136"/>
        <v>0</v>
      </c>
      <c r="M225" s="19">
        <f t="shared" si="136"/>
        <v>0</v>
      </c>
      <c r="N225" s="19">
        <f t="shared" si="136"/>
        <v>0</v>
      </c>
      <c r="O225" s="19">
        <f t="shared" si="136"/>
        <v>0</v>
      </c>
      <c r="P225" s="19">
        <f t="shared" si="136"/>
        <v>0</v>
      </c>
      <c r="Q225" s="20">
        <f t="shared" si="125"/>
        <v>0</v>
      </c>
      <c r="R225" s="19">
        <f t="shared" si="137"/>
        <v>0</v>
      </c>
      <c r="S225" s="19">
        <f t="shared" si="137"/>
        <v>0</v>
      </c>
      <c r="T225" s="19">
        <f t="shared" si="137"/>
        <v>0</v>
      </c>
      <c r="U225" s="19">
        <f t="shared" si="137"/>
        <v>0</v>
      </c>
      <c r="V225" s="19">
        <f t="shared" si="137"/>
        <v>0</v>
      </c>
      <c r="W225" s="19">
        <f t="shared" si="137"/>
        <v>0</v>
      </c>
      <c r="X225" s="19">
        <f t="shared" si="137"/>
        <v>0</v>
      </c>
      <c r="Y225" s="20">
        <f t="shared" si="126"/>
        <v>0</v>
      </c>
      <c r="Z225" s="21">
        <f t="shared" si="127"/>
        <v>0.58333333333333337</v>
      </c>
      <c r="AA225" s="19">
        <f t="shared" si="138"/>
        <v>0</v>
      </c>
      <c r="AB225" s="19">
        <f t="shared" si="138"/>
        <v>0</v>
      </c>
      <c r="AC225" s="19">
        <f t="shared" si="138"/>
        <v>0</v>
      </c>
      <c r="AD225" s="19">
        <f t="shared" si="138"/>
        <v>0</v>
      </c>
      <c r="AE225" s="19">
        <f t="shared" si="138"/>
        <v>0</v>
      </c>
      <c r="AF225" s="19">
        <f t="shared" si="138"/>
        <v>0</v>
      </c>
      <c r="AG225" s="19">
        <f t="shared" si="138"/>
        <v>0</v>
      </c>
      <c r="AH225" s="20">
        <f t="shared" si="128"/>
        <v>0</v>
      </c>
      <c r="AI225" s="19">
        <f t="shared" si="139"/>
        <v>267</v>
      </c>
      <c r="AJ225" s="19">
        <f t="shared" si="139"/>
        <v>55</v>
      </c>
      <c r="AK225" s="19">
        <f t="shared" si="139"/>
        <v>9</v>
      </c>
      <c r="AL225" s="19">
        <f t="shared" si="139"/>
        <v>1</v>
      </c>
      <c r="AM225" s="19">
        <f t="shared" si="139"/>
        <v>18</v>
      </c>
      <c r="AN225" s="19">
        <f t="shared" si="139"/>
        <v>22</v>
      </c>
      <c r="AO225" s="19">
        <f t="shared" si="139"/>
        <v>11</v>
      </c>
      <c r="AP225" s="20">
        <f t="shared" si="129"/>
        <v>383</v>
      </c>
    </row>
    <row r="226" spans="1:42" ht="13.5" customHeight="1" x14ac:dyDescent="0.2">
      <c r="A226" s="22">
        <f t="shared" si="118"/>
        <v>0.59375</v>
      </c>
      <c r="B226" s="19">
        <f t="shared" si="135"/>
        <v>112</v>
      </c>
      <c r="C226" s="19">
        <f t="shared" si="135"/>
        <v>26</v>
      </c>
      <c r="D226" s="19">
        <f t="shared" si="135"/>
        <v>2</v>
      </c>
      <c r="E226" s="19">
        <f t="shared" si="135"/>
        <v>1</v>
      </c>
      <c r="F226" s="19">
        <f t="shared" si="135"/>
        <v>0</v>
      </c>
      <c r="G226" s="19">
        <f t="shared" si="135"/>
        <v>10</v>
      </c>
      <c r="H226" s="19">
        <f t="shared" si="135"/>
        <v>2</v>
      </c>
      <c r="I226" s="20">
        <f t="shared" si="124"/>
        <v>153</v>
      </c>
      <c r="J226" s="19">
        <f t="shared" si="136"/>
        <v>0</v>
      </c>
      <c r="K226" s="19">
        <f t="shared" si="136"/>
        <v>0</v>
      </c>
      <c r="L226" s="19">
        <f t="shared" si="136"/>
        <v>0</v>
      </c>
      <c r="M226" s="19">
        <f t="shared" si="136"/>
        <v>0</v>
      </c>
      <c r="N226" s="19">
        <f t="shared" si="136"/>
        <v>0</v>
      </c>
      <c r="O226" s="19">
        <f t="shared" si="136"/>
        <v>0</v>
      </c>
      <c r="P226" s="19">
        <f t="shared" si="136"/>
        <v>0</v>
      </c>
      <c r="Q226" s="20">
        <f t="shared" si="125"/>
        <v>0</v>
      </c>
      <c r="R226" s="19">
        <f t="shared" si="137"/>
        <v>0</v>
      </c>
      <c r="S226" s="19">
        <f t="shared" si="137"/>
        <v>0</v>
      </c>
      <c r="T226" s="19">
        <f t="shared" si="137"/>
        <v>0</v>
      </c>
      <c r="U226" s="19">
        <f t="shared" si="137"/>
        <v>0</v>
      </c>
      <c r="V226" s="19">
        <f t="shared" si="137"/>
        <v>0</v>
      </c>
      <c r="W226" s="19">
        <f t="shared" si="137"/>
        <v>0</v>
      </c>
      <c r="X226" s="19">
        <f t="shared" si="137"/>
        <v>0</v>
      </c>
      <c r="Y226" s="20">
        <f t="shared" si="126"/>
        <v>0</v>
      </c>
      <c r="Z226" s="22">
        <f t="shared" si="127"/>
        <v>0.59375</v>
      </c>
      <c r="AA226" s="19">
        <f t="shared" si="138"/>
        <v>0</v>
      </c>
      <c r="AB226" s="19">
        <f t="shared" si="138"/>
        <v>0</v>
      </c>
      <c r="AC226" s="19">
        <f t="shared" si="138"/>
        <v>0</v>
      </c>
      <c r="AD226" s="19">
        <f t="shared" si="138"/>
        <v>0</v>
      </c>
      <c r="AE226" s="19">
        <f t="shared" si="138"/>
        <v>0</v>
      </c>
      <c r="AF226" s="19">
        <f t="shared" si="138"/>
        <v>0</v>
      </c>
      <c r="AG226" s="19">
        <f t="shared" si="138"/>
        <v>0</v>
      </c>
      <c r="AH226" s="20">
        <f t="shared" si="128"/>
        <v>0</v>
      </c>
      <c r="AI226" s="19">
        <f t="shared" si="139"/>
        <v>278</v>
      </c>
      <c r="AJ226" s="19">
        <f t="shared" si="139"/>
        <v>64</v>
      </c>
      <c r="AK226" s="19">
        <f t="shared" si="139"/>
        <v>8</v>
      </c>
      <c r="AL226" s="19">
        <f t="shared" si="139"/>
        <v>1</v>
      </c>
      <c r="AM226" s="19">
        <f t="shared" si="139"/>
        <v>18</v>
      </c>
      <c r="AN226" s="19">
        <f t="shared" si="139"/>
        <v>26</v>
      </c>
      <c r="AO226" s="19">
        <f t="shared" si="139"/>
        <v>13</v>
      </c>
      <c r="AP226" s="20">
        <f t="shared" si="129"/>
        <v>408</v>
      </c>
    </row>
    <row r="227" spans="1:42" ht="13.5" customHeight="1" x14ac:dyDescent="0.2">
      <c r="A227" s="21">
        <f t="shared" si="118"/>
        <v>0.60416666666666663</v>
      </c>
      <c r="B227" s="19">
        <f t="shared" ref="B227:H236" si="140">SUM(B166:B169)</f>
        <v>121</v>
      </c>
      <c r="C227" s="19">
        <f t="shared" si="140"/>
        <v>25</v>
      </c>
      <c r="D227" s="19">
        <f t="shared" si="140"/>
        <v>2</v>
      </c>
      <c r="E227" s="19">
        <f t="shared" si="140"/>
        <v>0</v>
      </c>
      <c r="F227" s="19">
        <f t="shared" si="140"/>
        <v>0</v>
      </c>
      <c r="G227" s="19">
        <f t="shared" si="140"/>
        <v>7</v>
      </c>
      <c r="H227" s="19">
        <f t="shared" si="140"/>
        <v>2</v>
      </c>
      <c r="I227" s="20">
        <f t="shared" si="124"/>
        <v>157</v>
      </c>
      <c r="J227" s="19">
        <f t="shared" ref="J227:P236" si="141">SUM(J166:J169)</f>
        <v>0</v>
      </c>
      <c r="K227" s="19">
        <f t="shared" si="141"/>
        <v>0</v>
      </c>
      <c r="L227" s="19">
        <f t="shared" si="141"/>
        <v>0</v>
      </c>
      <c r="M227" s="19">
        <f t="shared" si="141"/>
        <v>0</v>
      </c>
      <c r="N227" s="19">
        <f t="shared" si="141"/>
        <v>0</v>
      </c>
      <c r="O227" s="19">
        <f t="shared" si="141"/>
        <v>0</v>
      </c>
      <c r="P227" s="19">
        <f t="shared" si="141"/>
        <v>0</v>
      </c>
      <c r="Q227" s="20">
        <f t="shared" si="125"/>
        <v>0</v>
      </c>
      <c r="R227" s="19">
        <f t="shared" ref="R227:X236" si="142">SUM(R166:R169)</f>
        <v>0</v>
      </c>
      <c r="S227" s="19">
        <f t="shared" si="142"/>
        <v>0</v>
      </c>
      <c r="T227" s="19">
        <f t="shared" si="142"/>
        <v>0</v>
      </c>
      <c r="U227" s="19">
        <f t="shared" si="142"/>
        <v>0</v>
      </c>
      <c r="V227" s="19">
        <f t="shared" si="142"/>
        <v>0</v>
      </c>
      <c r="W227" s="19">
        <f t="shared" si="142"/>
        <v>0</v>
      </c>
      <c r="X227" s="19">
        <f t="shared" si="142"/>
        <v>0</v>
      </c>
      <c r="Y227" s="20">
        <f t="shared" si="126"/>
        <v>0</v>
      </c>
      <c r="Z227" s="21">
        <f t="shared" si="127"/>
        <v>0.60416666666666663</v>
      </c>
      <c r="AA227" s="19">
        <f t="shared" ref="AA227:AG236" si="143">SUM(AA166:AA169)</f>
        <v>0</v>
      </c>
      <c r="AB227" s="19">
        <f t="shared" si="143"/>
        <v>0</v>
      </c>
      <c r="AC227" s="19">
        <f t="shared" si="143"/>
        <v>0</v>
      </c>
      <c r="AD227" s="19">
        <f t="shared" si="143"/>
        <v>0</v>
      </c>
      <c r="AE227" s="19">
        <f t="shared" si="143"/>
        <v>0</v>
      </c>
      <c r="AF227" s="19">
        <f t="shared" si="143"/>
        <v>0</v>
      </c>
      <c r="AG227" s="19">
        <f t="shared" si="143"/>
        <v>0</v>
      </c>
      <c r="AH227" s="20">
        <f t="shared" si="128"/>
        <v>0</v>
      </c>
      <c r="AI227" s="19">
        <f t="shared" ref="AI227:AO236" si="144">SUM(AI166:AI169)</f>
        <v>281</v>
      </c>
      <c r="AJ227" s="19">
        <f t="shared" si="144"/>
        <v>67</v>
      </c>
      <c r="AK227" s="19">
        <f t="shared" si="144"/>
        <v>7</v>
      </c>
      <c r="AL227" s="19">
        <f t="shared" si="144"/>
        <v>0</v>
      </c>
      <c r="AM227" s="19">
        <f t="shared" si="144"/>
        <v>17</v>
      </c>
      <c r="AN227" s="19">
        <f t="shared" si="144"/>
        <v>22</v>
      </c>
      <c r="AO227" s="19">
        <f t="shared" si="144"/>
        <v>13</v>
      </c>
      <c r="AP227" s="20">
        <f t="shared" si="129"/>
        <v>407</v>
      </c>
    </row>
    <row r="228" spans="1:42" ht="13.5" customHeight="1" x14ac:dyDescent="0.2">
      <c r="A228" s="21">
        <f t="shared" si="118"/>
        <v>0.61458333333333326</v>
      </c>
      <c r="B228" s="19">
        <f t="shared" si="140"/>
        <v>131</v>
      </c>
      <c r="C228" s="19">
        <f t="shared" si="140"/>
        <v>26</v>
      </c>
      <c r="D228" s="19">
        <f t="shared" si="140"/>
        <v>2</v>
      </c>
      <c r="E228" s="19">
        <f t="shared" si="140"/>
        <v>1</v>
      </c>
      <c r="F228" s="19">
        <f t="shared" si="140"/>
        <v>0</v>
      </c>
      <c r="G228" s="19">
        <f t="shared" si="140"/>
        <v>9</v>
      </c>
      <c r="H228" s="19">
        <f t="shared" si="140"/>
        <v>3</v>
      </c>
      <c r="I228" s="20">
        <f t="shared" si="124"/>
        <v>172</v>
      </c>
      <c r="J228" s="19">
        <f t="shared" si="141"/>
        <v>0</v>
      </c>
      <c r="K228" s="19">
        <f t="shared" si="141"/>
        <v>0</v>
      </c>
      <c r="L228" s="19">
        <f t="shared" si="141"/>
        <v>0</v>
      </c>
      <c r="M228" s="19">
        <f t="shared" si="141"/>
        <v>0</v>
      </c>
      <c r="N228" s="19">
        <f t="shared" si="141"/>
        <v>0</v>
      </c>
      <c r="O228" s="19">
        <f t="shared" si="141"/>
        <v>0</v>
      </c>
      <c r="P228" s="19">
        <f t="shared" si="141"/>
        <v>0</v>
      </c>
      <c r="Q228" s="20">
        <f t="shared" si="125"/>
        <v>0</v>
      </c>
      <c r="R228" s="19">
        <f t="shared" si="142"/>
        <v>0</v>
      </c>
      <c r="S228" s="19">
        <f t="shared" si="142"/>
        <v>0</v>
      </c>
      <c r="T228" s="19">
        <f t="shared" si="142"/>
        <v>0</v>
      </c>
      <c r="U228" s="19">
        <f t="shared" si="142"/>
        <v>0</v>
      </c>
      <c r="V228" s="19">
        <f t="shared" si="142"/>
        <v>0</v>
      </c>
      <c r="W228" s="19">
        <f t="shared" si="142"/>
        <v>0</v>
      </c>
      <c r="X228" s="19">
        <f t="shared" si="142"/>
        <v>0</v>
      </c>
      <c r="Y228" s="20">
        <f t="shared" si="126"/>
        <v>0</v>
      </c>
      <c r="Z228" s="21">
        <f t="shared" si="127"/>
        <v>0.61458333333333326</v>
      </c>
      <c r="AA228" s="19">
        <f t="shared" si="143"/>
        <v>0</v>
      </c>
      <c r="AB228" s="19">
        <f t="shared" si="143"/>
        <v>0</v>
      </c>
      <c r="AC228" s="19">
        <f t="shared" si="143"/>
        <v>0</v>
      </c>
      <c r="AD228" s="19">
        <f t="shared" si="143"/>
        <v>0</v>
      </c>
      <c r="AE228" s="19">
        <f t="shared" si="143"/>
        <v>0</v>
      </c>
      <c r="AF228" s="19">
        <f t="shared" si="143"/>
        <v>0</v>
      </c>
      <c r="AG228" s="19">
        <f t="shared" si="143"/>
        <v>0</v>
      </c>
      <c r="AH228" s="20">
        <f t="shared" si="128"/>
        <v>0</v>
      </c>
      <c r="AI228" s="19">
        <f t="shared" si="144"/>
        <v>294</v>
      </c>
      <c r="AJ228" s="19">
        <f t="shared" si="144"/>
        <v>61</v>
      </c>
      <c r="AK228" s="19">
        <f t="shared" si="144"/>
        <v>8</v>
      </c>
      <c r="AL228" s="19">
        <f t="shared" si="144"/>
        <v>1</v>
      </c>
      <c r="AM228" s="19">
        <f t="shared" si="144"/>
        <v>17</v>
      </c>
      <c r="AN228" s="19">
        <f t="shared" si="144"/>
        <v>22</v>
      </c>
      <c r="AO228" s="19">
        <f t="shared" si="144"/>
        <v>14</v>
      </c>
      <c r="AP228" s="20">
        <f t="shared" si="129"/>
        <v>417</v>
      </c>
    </row>
    <row r="229" spans="1:42" ht="13.5" customHeight="1" x14ac:dyDescent="0.2">
      <c r="A229" s="22">
        <f t="shared" ref="A229:A253" si="145">A102</f>
        <v>0.62499999999999989</v>
      </c>
      <c r="B229" s="19">
        <f t="shared" si="140"/>
        <v>143</v>
      </c>
      <c r="C229" s="19">
        <f t="shared" si="140"/>
        <v>24</v>
      </c>
      <c r="D229" s="19">
        <f t="shared" si="140"/>
        <v>2</v>
      </c>
      <c r="E229" s="19">
        <f t="shared" si="140"/>
        <v>3</v>
      </c>
      <c r="F229" s="19">
        <f t="shared" si="140"/>
        <v>0</v>
      </c>
      <c r="G229" s="19">
        <f t="shared" si="140"/>
        <v>10</v>
      </c>
      <c r="H229" s="19">
        <f t="shared" si="140"/>
        <v>3</v>
      </c>
      <c r="I229" s="20">
        <f t="shared" si="124"/>
        <v>185</v>
      </c>
      <c r="J229" s="19">
        <f t="shared" si="141"/>
        <v>0</v>
      </c>
      <c r="K229" s="19">
        <f t="shared" si="141"/>
        <v>0</v>
      </c>
      <c r="L229" s="19">
        <f t="shared" si="141"/>
        <v>0</v>
      </c>
      <c r="M229" s="19">
        <f t="shared" si="141"/>
        <v>0</v>
      </c>
      <c r="N229" s="19">
        <f t="shared" si="141"/>
        <v>0</v>
      </c>
      <c r="O229" s="19">
        <f t="shared" si="141"/>
        <v>0</v>
      </c>
      <c r="P229" s="19">
        <f t="shared" si="141"/>
        <v>0</v>
      </c>
      <c r="Q229" s="20">
        <f t="shared" si="125"/>
        <v>0</v>
      </c>
      <c r="R229" s="19">
        <f t="shared" si="142"/>
        <v>0</v>
      </c>
      <c r="S229" s="19">
        <f t="shared" si="142"/>
        <v>0</v>
      </c>
      <c r="T229" s="19">
        <f t="shared" si="142"/>
        <v>0</v>
      </c>
      <c r="U229" s="19">
        <f t="shared" si="142"/>
        <v>0</v>
      </c>
      <c r="V229" s="19">
        <f t="shared" si="142"/>
        <v>0</v>
      </c>
      <c r="W229" s="19">
        <f t="shared" si="142"/>
        <v>0</v>
      </c>
      <c r="X229" s="19">
        <f t="shared" si="142"/>
        <v>0</v>
      </c>
      <c r="Y229" s="20">
        <f t="shared" si="126"/>
        <v>0</v>
      </c>
      <c r="Z229" s="22">
        <f t="shared" si="127"/>
        <v>0.62499999999999989</v>
      </c>
      <c r="AA229" s="19">
        <f t="shared" si="143"/>
        <v>0</v>
      </c>
      <c r="AB229" s="19">
        <f t="shared" si="143"/>
        <v>0</v>
      </c>
      <c r="AC229" s="19">
        <f t="shared" si="143"/>
        <v>0</v>
      </c>
      <c r="AD229" s="19">
        <f t="shared" si="143"/>
        <v>0</v>
      </c>
      <c r="AE229" s="19">
        <f t="shared" si="143"/>
        <v>0</v>
      </c>
      <c r="AF229" s="19">
        <f t="shared" si="143"/>
        <v>0</v>
      </c>
      <c r="AG229" s="19">
        <f t="shared" si="143"/>
        <v>0</v>
      </c>
      <c r="AH229" s="20">
        <f t="shared" si="128"/>
        <v>0</v>
      </c>
      <c r="AI229" s="19">
        <f t="shared" si="144"/>
        <v>317</v>
      </c>
      <c r="AJ229" s="19">
        <f t="shared" si="144"/>
        <v>55</v>
      </c>
      <c r="AK229" s="19">
        <f t="shared" si="144"/>
        <v>8</v>
      </c>
      <c r="AL229" s="19">
        <f t="shared" si="144"/>
        <v>3</v>
      </c>
      <c r="AM229" s="19">
        <f t="shared" si="144"/>
        <v>17</v>
      </c>
      <c r="AN229" s="19">
        <f t="shared" si="144"/>
        <v>22</v>
      </c>
      <c r="AO229" s="19">
        <f t="shared" si="144"/>
        <v>12</v>
      </c>
      <c r="AP229" s="20">
        <f t="shared" si="129"/>
        <v>434</v>
      </c>
    </row>
    <row r="230" spans="1:42" ht="13.5" customHeight="1" x14ac:dyDescent="0.2">
      <c r="A230" s="21">
        <f t="shared" si="145"/>
        <v>0.63541666666666652</v>
      </c>
      <c r="B230" s="19">
        <f t="shared" si="140"/>
        <v>149</v>
      </c>
      <c r="C230" s="19">
        <f t="shared" si="140"/>
        <v>27</v>
      </c>
      <c r="D230" s="19">
        <f t="shared" si="140"/>
        <v>4</v>
      </c>
      <c r="E230" s="19">
        <f t="shared" si="140"/>
        <v>3</v>
      </c>
      <c r="F230" s="19">
        <f t="shared" si="140"/>
        <v>0</v>
      </c>
      <c r="G230" s="19">
        <f t="shared" si="140"/>
        <v>6</v>
      </c>
      <c r="H230" s="19">
        <f t="shared" si="140"/>
        <v>2</v>
      </c>
      <c r="I230" s="20">
        <f t="shared" si="124"/>
        <v>191</v>
      </c>
      <c r="J230" s="19">
        <f t="shared" si="141"/>
        <v>0</v>
      </c>
      <c r="K230" s="19">
        <f t="shared" si="141"/>
        <v>0</v>
      </c>
      <c r="L230" s="19">
        <f t="shared" si="141"/>
        <v>0</v>
      </c>
      <c r="M230" s="19">
        <f t="shared" si="141"/>
        <v>0</v>
      </c>
      <c r="N230" s="19">
        <f t="shared" si="141"/>
        <v>0</v>
      </c>
      <c r="O230" s="19">
        <f t="shared" si="141"/>
        <v>0</v>
      </c>
      <c r="P230" s="19">
        <f t="shared" si="141"/>
        <v>0</v>
      </c>
      <c r="Q230" s="20">
        <f t="shared" si="125"/>
        <v>0</v>
      </c>
      <c r="R230" s="19">
        <f t="shared" si="142"/>
        <v>0</v>
      </c>
      <c r="S230" s="19">
        <f t="shared" si="142"/>
        <v>0</v>
      </c>
      <c r="T230" s="19">
        <f t="shared" si="142"/>
        <v>0</v>
      </c>
      <c r="U230" s="19">
        <f t="shared" si="142"/>
        <v>0</v>
      </c>
      <c r="V230" s="19">
        <f t="shared" si="142"/>
        <v>0</v>
      </c>
      <c r="W230" s="19">
        <f t="shared" si="142"/>
        <v>0</v>
      </c>
      <c r="X230" s="19">
        <f t="shared" si="142"/>
        <v>0</v>
      </c>
      <c r="Y230" s="20">
        <f t="shared" si="126"/>
        <v>0</v>
      </c>
      <c r="Z230" s="21">
        <f t="shared" si="127"/>
        <v>0.63541666666666652</v>
      </c>
      <c r="AA230" s="19">
        <f t="shared" si="143"/>
        <v>0</v>
      </c>
      <c r="AB230" s="19">
        <f t="shared" si="143"/>
        <v>0</v>
      </c>
      <c r="AC230" s="19">
        <f t="shared" si="143"/>
        <v>0</v>
      </c>
      <c r="AD230" s="19">
        <f t="shared" si="143"/>
        <v>0</v>
      </c>
      <c r="AE230" s="19">
        <f t="shared" si="143"/>
        <v>0</v>
      </c>
      <c r="AF230" s="19">
        <f t="shared" si="143"/>
        <v>0</v>
      </c>
      <c r="AG230" s="19">
        <f t="shared" si="143"/>
        <v>0</v>
      </c>
      <c r="AH230" s="20">
        <f t="shared" si="128"/>
        <v>0</v>
      </c>
      <c r="AI230" s="19">
        <f t="shared" si="144"/>
        <v>308</v>
      </c>
      <c r="AJ230" s="19">
        <f t="shared" si="144"/>
        <v>50</v>
      </c>
      <c r="AK230" s="19">
        <f t="shared" si="144"/>
        <v>10</v>
      </c>
      <c r="AL230" s="19">
        <f t="shared" si="144"/>
        <v>3</v>
      </c>
      <c r="AM230" s="19">
        <f t="shared" si="144"/>
        <v>19</v>
      </c>
      <c r="AN230" s="19">
        <f t="shared" si="144"/>
        <v>15</v>
      </c>
      <c r="AO230" s="19">
        <f t="shared" si="144"/>
        <v>14</v>
      </c>
      <c r="AP230" s="20">
        <f t="shared" si="129"/>
        <v>419</v>
      </c>
    </row>
    <row r="231" spans="1:42" s="135" customFormat="1" ht="13.5" customHeight="1" x14ac:dyDescent="0.2">
      <c r="A231" s="21">
        <f t="shared" si="145"/>
        <v>0.64583333333333315</v>
      </c>
      <c r="B231" s="19">
        <f t="shared" si="140"/>
        <v>160</v>
      </c>
      <c r="C231" s="19">
        <f t="shared" si="140"/>
        <v>29</v>
      </c>
      <c r="D231" s="19">
        <f t="shared" si="140"/>
        <v>3</v>
      </c>
      <c r="E231" s="19">
        <f t="shared" si="140"/>
        <v>3</v>
      </c>
      <c r="F231" s="19">
        <f t="shared" si="140"/>
        <v>0</v>
      </c>
      <c r="G231" s="19">
        <f t="shared" si="140"/>
        <v>12</v>
      </c>
      <c r="H231" s="19">
        <f t="shared" si="140"/>
        <v>1</v>
      </c>
      <c r="I231" s="20">
        <f t="shared" si="124"/>
        <v>208</v>
      </c>
      <c r="J231" s="19">
        <f t="shared" si="141"/>
        <v>0</v>
      </c>
      <c r="K231" s="19">
        <f t="shared" si="141"/>
        <v>0</v>
      </c>
      <c r="L231" s="19">
        <f t="shared" si="141"/>
        <v>0</v>
      </c>
      <c r="M231" s="19">
        <f t="shared" si="141"/>
        <v>0</v>
      </c>
      <c r="N231" s="19">
        <f t="shared" si="141"/>
        <v>0</v>
      </c>
      <c r="O231" s="19">
        <f t="shared" si="141"/>
        <v>0</v>
      </c>
      <c r="P231" s="19">
        <f t="shared" si="141"/>
        <v>0</v>
      </c>
      <c r="Q231" s="20">
        <f t="shared" si="125"/>
        <v>0</v>
      </c>
      <c r="R231" s="19">
        <f t="shared" si="142"/>
        <v>0</v>
      </c>
      <c r="S231" s="19">
        <f t="shared" si="142"/>
        <v>0</v>
      </c>
      <c r="T231" s="19">
        <f t="shared" si="142"/>
        <v>0</v>
      </c>
      <c r="U231" s="19">
        <f t="shared" si="142"/>
        <v>0</v>
      </c>
      <c r="V231" s="19">
        <f t="shared" si="142"/>
        <v>0</v>
      </c>
      <c r="W231" s="19">
        <f t="shared" si="142"/>
        <v>0</v>
      </c>
      <c r="X231" s="19">
        <f t="shared" si="142"/>
        <v>0</v>
      </c>
      <c r="Y231" s="20">
        <f t="shared" si="126"/>
        <v>0</v>
      </c>
      <c r="Z231" s="21">
        <f t="shared" si="127"/>
        <v>0.64583333333333315</v>
      </c>
      <c r="AA231" s="19">
        <f t="shared" si="143"/>
        <v>0</v>
      </c>
      <c r="AB231" s="19">
        <f t="shared" si="143"/>
        <v>0</v>
      </c>
      <c r="AC231" s="19">
        <f t="shared" si="143"/>
        <v>0</v>
      </c>
      <c r="AD231" s="19">
        <f t="shared" si="143"/>
        <v>0</v>
      </c>
      <c r="AE231" s="19">
        <f t="shared" si="143"/>
        <v>0</v>
      </c>
      <c r="AF231" s="19">
        <f t="shared" si="143"/>
        <v>0</v>
      </c>
      <c r="AG231" s="19">
        <f t="shared" si="143"/>
        <v>0</v>
      </c>
      <c r="AH231" s="20">
        <f t="shared" si="128"/>
        <v>0</v>
      </c>
      <c r="AI231" s="19">
        <f t="shared" si="144"/>
        <v>302</v>
      </c>
      <c r="AJ231" s="19">
        <f t="shared" si="144"/>
        <v>42</v>
      </c>
      <c r="AK231" s="19">
        <f t="shared" si="144"/>
        <v>7</v>
      </c>
      <c r="AL231" s="19">
        <f t="shared" si="144"/>
        <v>3</v>
      </c>
      <c r="AM231" s="19">
        <f t="shared" si="144"/>
        <v>17</v>
      </c>
      <c r="AN231" s="19">
        <f t="shared" si="144"/>
        <v>23</v>
      </c>
      <c r="AO231" s="19">
        <f t="shared" si="144"/>
        <v>15</v>
      </c>
      <c r="AP231" s="20">
        <f t="shared" si="129"/>
        <v>409</v>
      </c>
    </row>
    <row r="232" spans="1:42" s="135" customFormat="1" ht="13.5" customHeight="1" x14ac:dyDescent="0.2">
      <c r="A232" s="22">
        <f t="shared" si="145"/>
        <v>0.65624999999999978</v>
      </c>
      <c r="B232" s="19">
        <f t="shared" si="140"/>
        <v>152</v>
      </c>
      <c r="C232" s="19">
        <f t="shared" si="140"/>
        <v>27</v>
      </c>
      <c r="D232" s="19">
        <f t="shared" si="140"/>
        <v>4</v>
      </c>
      <c r="E232" s="19">
        <f t="shared" si="140"/>
        <v>2</v>
      </c>
      <c r="F232" s="19">
        <f t="shared" si="140"/>
        <v>0</v>
      </c>
      <c r="G232" s="19">
        <f t="shared" si="140"/>
        <v>10</v>
      </c>
      <c r="H232" s="19">
        <f t="shared" si="140"/>
        <v>0</v>
      </c>
      <c r="I232" s="20">
        <f t="shared" si="124"/>
        <v>195</v>
      </c>
      <c r="J232" s="19">
        <f t="shared" si="141"/>
        <v>0</v>
      </c>
      <c r="K232" s="19">
        <f t="shared" si="141"/>
        <v>0</v>
      </c>
      <c r="L232" s="19">
        <f t="shared" si="141"/>
        <v>0</v>
      </c>
      <c r="M232" s="19">
        <f t="shared" si="141"/>
        <v>0</v>
      </c>
      <c r="N232" s="19">
        <f t="shared" si="141"/>
        <v>0</v>
      </c>
      <c r="O232" s="19">
        <f t="shared" si="141"/>
        <v>0</v>
      </c>
      <c r="P232" s="19">
        <f t="shared" si="141"/>
        <v>0</v>
      </c>
      <c r="Q232" s="20">
        <f t="shared" si="125"/>
        <v>0</v>
      </c>
      <c r="R232" s="19">
        <f t="shared" si="142"/>
        <v>0</v>
      </c>
      <c r="S232" s="19">
        <f t="shared" si="142"/>
        <v>0</v>
      </c>
      <c r="T232" s="19">
        <f t="shared" si="142"/>
        <v>0</v>
      </c>
      <c r="U232" s="19">
        <f t="shared" si="142"/>
        <v>0</v>
      </c>
      <c r="V232" s="19">
        <f t="shared" si="142"/>
        <v>0</v>
      </c>
      <c r="W232" s="19">
        <f t="shared" si="142"/>
        <v>0</v>
      </c>
      <c r="X232" s="19">
        <f t="shared" si="142"/>
        <v>0</v>
      </c>
      <c r="Y232" s="20">
        <f t="shared" si="126"/>
        <v>0</v>
      </c>
      <c r="Z232" s="22">
        <f t="shared" si="127"/>
        <v>0.65624999999999978</v>
      </c>
      <c r="AA232" s="19">
        <f t="shared" si="143"/>
        <v>0</v>
      </c>
      <c r="AB232" s="19">
        <f t="shared" si="143"/>
        <v>0</v>
      </c>
      <c r="AC232" s="19">
        <f t="shared" si="143"/>
        <v>0</v>
      </c>
      <c r="AD232" s="19">
        <f t="shared" si="143"/>
        <v>0</v>
      </c>
      <c r="AE232" s="19">
        <f t="shared" si="143"/>
        <v>0</v>
      </c>
      <c r="AF232" s="19">
        <f t="shared" si="143"/>
        <v>0</v>
      </c>
      <c r="AG232" s="19">
        <f t="shared" si="143"/>
        <v>0</v>
      </c>
      <c r="AH232" s="20">
        <f t="shared" si="128"/>
        <v>0</v>
      </c>
      <c r="AI232" s="19">
        <f t="shared" si="144"/>
        <v>288</v>
      </c>
      <c r="AJ232" s="19">
        <f t="shared" si="144"/>
        <v>48</v>
      </c>
      <c r="AK232" s="19">
        <f t="shared" si="144"/>
        <v>6</v>
      </c>
      <c r="AL232" s="19">
        <f t="shared" si="144"/>
        <v>2</v>
      </c>
      <c r="AM232" s="19">
        <f t="shared" si="144"/>
        <v>18</v>
      </c>
      <c r="AN232" s="19">
        <f t="shared" si="144"/>
        <v>25</v>
      </c>
      <c r="AO232" s="19">
        <f t="shared" si="144"/>
        <v>17</v>
      </c>
      <c r="AP232" s="20">
        <f t="shared" si="129"/>
        <v>404</v>
      </c>
    </row>
    <row r="233" spans="1:42" s="135" customFormat="1" ht="13.5" customHeight="1" x14ac:dyDescent="0.2">
      <c r="A233" s="21">
        <f t="shared" si="145"/>
        <v>0.66666666666666641</v>
      </c>
      <c r="B233" s="19">
        <f t="shared" si="140"/>
        <v>154</v>
      </c>
      <c r="C233" s="19">
        <f t="shared" si="140"/>
        <v>24</v>
      </c>
      <c r="D233" s="19">
        <f t="shared" si="140"/>
        <v>5</v>
      </c>
      <c r="E233" s="19">
        <f t="shared" si="140"/>
        <v>1</v>
      </c>
      <c r="F233" s="19">
        <f t="shared" si="140"/>
        <v>0</v>
      </c>
      <c r="G233" s="19">
        <f t="shared" si="140"/>
        <v>11</v>
      </c>
      <c r="H233" s="19">
        <f t="shared" si="140"/>
        <v>0</v>
      </c>
      <c r="I233" s="20">
        <f t="shared" si="124"/>
        <v>195</v>
      </c>
      <c r="J233" s="19">
        <f t="shared" si="141"/>
        <v>0</v>
      </c>
      <c r="K233" s="19">
        <f t="shared" si="141"/>
        <v>0</v>
      </c>
      <c r="L233" s="19">
        <f t="shared" si="141"/>
        <v>0</v>
      </c>
      <c r="M233" s="19">
        <f t="shared" si="141"/>
        <v>0</v>
      </c>
      <c r="N233" s="19">
        <f t="shared" si="141"/>
        <v>0</v>
      </c>
      <c r="O233" s="19">
        <f t="shared" si="141"/>
        <v>0</v>
      </c>
      <c r="P233" s="19">
        <f t="shared" si="141"/>
        <v>0</v>
      </c>
      <c r="Q233" s="20">
        <f t="shared" si="125"/>
        <v>0</v>
      </c>
      <c r="R233" s="19">
        <f t="shared" si="142"/>
        <v>0</v>
      </c>
      <c r="S233" s="19">
        <f t="shared" si="142"/>
        <v>0</v>
      </c>
      <c r="T233" s="19">
        <f t="shared" si="142"/>
        <v>0</v>
      </c>
      <c r="U233" s="19">
        <f t="shared" si="142"/>
        <v>0</v>
      </c>
      <c r="V233" s="19">
        <f t="shared" si="142"/>
        <v>0</v>
      </c>
      <c r="W233" s="19">
        <f t="shared" si="142"/>
        <v>0</v>
      </c>
      <c r="X233" s="19">
        <f t="shared" si="142"/>
        <v>0</v>
      </c>
      <c r="Y233" s="20">
        <f t="shared" si="126"/>
        <v>0</v>
      </c>
      <c r="Z233" s="21">
        <f t="shared" si="127"/>
        <v>0.66666666666666641</v>
      </c>
      <c r="AA233" s="19">
        <f t="shared" si="143"/>
        <v>0</v>
      </c>
      <c r="AB233" s="19">
        <f t="shared" si="143"/>
        <v>0</v>
      </c>
      <c r="AC233" s="19">
        <f t="shared" si="143"/>
        <v>0</v>
      </c>
      <c r="AD233" s="19">
        <f t="shared" si="143"/>
        <v>0</v>
      </c>
      <c r="AE233" s="19">
        <f t="shared" si="143"/>
        <v>0</v>
      </c>
      <c r="AF233" s="19">
        <f t="shared" si="143"/>
        <v>0</v>
      </c>
      <c r="AG233" s="19">
        <f t="shared" si="143"/>
        <v>0</v>
      </c>
      <c r="AH233" s="20">
        <f t="shared" si="128"/>
        <v>0</v>
      </c>
      <c r="AI233" s="19">
        <f t="shared" si="144"/>
        <v>293</v>
      </c>
      <c r="AJ233" s="19">
        <f t="shared" si="144"/>
        <v>46</v>
      </c>
      <c r="AK233" s="19">
        <f t="shared" si="144"/>
        <v>6</v>
      </c>
      <c r="AL233" s="19">
        <f t="shared" si="144"/>
        <v>1</v>
      </c>
      <c r="AM233" s="19">
        <f t="shared" si="144"/>
        <v>16</v>
      </c>
      <c r="AN233" s="19">
        <f t="shared" si="144"/>
        <v>25</v>
      </c>
      <c r="AO233" s="19">
        <f t="shared" si="144"/>
        <v>18</v>
      </c>
      <c r="AP233" s="20">
        <f t="shared" si="129"/>
        <v>405</v>
      </c>
    </row>
    <row r="234" spans="1:42" s="135" customFormat="1" ht="13.5" customHeight="1" x14ac:dyDescent="0.2">
      <c r="A234" s="21">
        <f t="shared" si="145"/>
        <v>0.67708333333333304</v>
      </c>
      <c r="B234" s="19">
        <f t="shared" si="140"/>
        <v>157</v>
      </c>
      <c r="C234" s="19">
        <f t="shared" si="140"/>
        <v>18</v>
      </c>
      <c r="D234" s="19">
        <f t="shared" si="140"/>
        <v>4</v>
      </c>
      <c r="E234" s="19">
        <f t="shared" si="140"/>
        <v>1</v>
      </c>
      <c r="F234" s="19">
        <f t="shared" si="140"/>
        <v>0</v>
      </c>
      <c r="G234" s="19">
        <f t="shared" si="140"/>
        <v>12</v>
      </c>
      <c r="H234" s="19">
        <f t="shared" si="140"/>
        <v>2</v>
      </c>
      <c r="I234" s="20">
        <f t="shared" si="124"/>
        <v>194</v>
      </c>
      <c r="J234" s="19">
        <f t="shared" si="141"/>
        <v>0</v>
      </c>
      <c r="K234" s="19">
        <f t="shared" si="141"/>
        <v>0</v>
      </c>
      <c r="L234" s="19">
        <f t="shared" si="141"/>
        <v>0</v>
      </c>
      <c r="M234" s="19">
        <f t="shared" si="141"/>
        <v>0</v>
      </c>
      <c r="N234" s="19">
        <f t="shared" si="141"/>
        <v>0</v>
      </c>
      <c r="O234" s="19">
        <f t="shared" si="141"/>
        <v>0</v>
      </c>
      <c r="P234" s="19">
        <f t="shared" si="141"/>
        <v>0</v>
      </c>
      <c r="Q234" s="20">
        <f t="shared" si="125"/>
        <v>0</v>
      </c>
      <c r="R234" s="19">
        <f t="shared" si="142"/>
        <v>0</v>
      </c>
      <c r="S234" s="19">
        <f t="shared" si="142"/>
        <v>0</v>
      </c>
      <c r="T234" s="19">
        <f t="shared" si="142"/>
        <v>0</v>
      </c>
      <c r="U234" s="19">
        <f t="shared" si="142"/>
        <v>0</v>
      </c>
      <c r="V234" s="19">
        <f t="shared" si="142"/>
        <v>0</v>
      </c>
      <c r="W234" s="19">
        <f t="shared" si="142"/>
        <v>0</v>
      </c>
      <c r="X234" s="19">
        <f t="shared" si="142"/>
        <v>0</v>
      </c>
      <c r="Y234" s="20">
        <f t="shared" si="126"/>
        <v>0</v>
      </c>
      <c r="Z234" s="21">
        <f t="shared" si="127"/>
        <v>0.67708333333333304</v>
      </c>
      <c r="AA234" s="19">
        <f t="shared" si="143"/>
        <v>0</v>
      </c>
      <c r="AB234" s="19">
        <f t="shared" si="143"/>
        <v>0</v>
      </c>
      <c r="AC234" s="19">
        <f t="shared" si="143"/>
        <v>0</v>
      </c>
      <c r="AD234" s="19">
        <f t="shared" si="143"/>
        <v>0</v>
      </c>
      <c r="AE234" s="19">
        <f t="shared" si="143"/>
        <v>0</v>
      </c>
      <c r="AF234" s="19">
        <f t="shared" si="143"/>
        <v>0</v>
      </c>
      <c r="AG234" s="19">
        <f t="shared" si="143"/>
        <v>0</v>
      </c>
      <c r="AH234" s="20">
        <f t="shared" si="128"/>
        <v>0</v>
      </c>
      <c r="AI234" s="19">
        <f t="shared" si="144"/>
        <v>312</v>
      </c>
      <c r="AJ234" s="19">
        <f t="shared" si="144"/>
        <v>44</v>
      </c>
      <c r="AK234" s="19">
        <f t="shared" si="144"/>
        <v>5</v>
      </c>
      <c r="AL234" s="19">
        <f t="shared" si="144"/>
        <v>1</v>
      </c>
      <c r="AM234" s="19">
        <f t="shared" si="144"/>
        <v>15</v>
      </c>
      <c r="AN234" s="19">
        <f t="shared" si="144"/>
        <v>29</v>
      </c>
      <c r="AO234" s="19">
        <f t="shared" si="144"/>
        <v>20</v>
      </c>
      <c r="AP234" s="20">
        <f t="shared" si="129"/>
        <v>426</v>
      </c>
    </row>
    <row r="235" spans="1:42" s="135" customFormat="1" ht="13.5" customHeight="1" x14ac:dyDescent="0.2">
      <c r="A235" s="22">
        <f t="shared" si="145"/>
        <v>0.68749999999999967</v>
      </c>
      <c r="B235" s="19">
        <f t="shared" si="140"/>
        <v>155</v>
      </c>
      <c r="C235" s="19">
        <f t="shared" si="140"/>
        <v>18</v>
      </c>
      <c r="D235" s="19">
        <f t="shared" si="140"/>
        <v>4</v>
      </c>
      <c r="E235" s="19">
        <f t="shared" si="140"/>
        <v>1</v>
      </c>
      <c r="F235" s="19">
        <f t="shared" si="140"/>
        <v>1</v>
      </c>
      <c r="G235" s="19">
        <f t="shared" si="140"/>
        <v>7</v>
      </c>
      <c r="H235" s="19">
        <f t="shared" si="140"/>
        <v>3</v>
      </c>
      <c r="I235" s="20">
        <f t="shared" si="124"/>
        <v>189</v>
      </c>
      <c r="J235" s="19">
        <f t="shared" si="141"/>
        <v>0</v>
      </c>
      <c r="K235" s="19">
        <f t="shared" si="141"/>
        <v>0</v>
      </c>
      <c r="L235" s="19">
        <f t="shared" si="141"/>
        <v>0</v>
      </c>
      <c r="M235" s="19">
        <f t="shared" si="141"/>
        <v>0</v>
      </c>
      <c r="N235" s="19">
        <f t="shared" si="141"/>
        <v>0</v>
      </c>
      <c r="O235" s="19">
        <f t="shared" si="141"/>
        <v>0</v>
      </c>
      <c r="P235" s="19">
        <f t="shared" si="141"/>
        <v>0</v>
      </c>
      <c r="Q235" s="20">
        <f t="shared" si="125"/>
        <v>0</v>
      </c>
      <c r="R235" s="19">
        <f t="shared" si="142"/>
        <v>0</v>
      </c>
      <c r="S235" s="19">
        <f t="shared" si="142"/>
        <v>0</v>
      </c>
      <c r="T235" s="19">
        <f t="shared" si="142"/>
        <v>0</v>
      </c>
      <c r="U235" s="19">
        <f t="shared" si="142"/>
        <v>0</v>
      </c>
      <c r="V235" s="19">
        <f t="shared" si="142"/>
        <v>0</v>
      </c>
      <c r="W235" s="19">
        <f t="shared" si="142"/>
        <v>0</v>
      </c>
      <c r="X235" s="19">
        <f t="shared" si="142"/>
        <v>0</v>
      </c>
      <c r="Y235" s="20">
        <f t="shared" si="126"/>
        <v>0</v>
      </c>
      <c r="Z235" s="22">
        <f t="shared" si="127"/>
        <v>0.68749999999999967</v>
      </c>
      <c r="AA235" s="19">
        <f t="shared" si="143"/>
        <v>0</v>
      </c>
      <c r="AB235" s="19">
        <f t="shared" si="143"/>
        <v>0</v>
      </c>
      <c r="AC235" s="19">
        <f t="shared" si="143"/>
        <v>0</v>
      </c>
      <c r="AD235" s="19">
        <f t="shared" si="143"/>
        <v>0</v>
      </c>
      <c r="AE235" s="19">
        <f t="shared" si="143"/>
        <v>0</v>
      </c>
      <c r="AF235" s="19">
        <f t="shared" si="143"/>
        <v>0</v>
      </c>
      <c r="AG235" s="19">
        <f t="shared" si="143"/>
        <v>0</v>
      </c>
      <c r="AH235" s="20">
        <f t="shared" si="128"/>
        <v>0</v>
      </c>
      <c r="AI235" s="19">
        <f t="shared" si="144"/>
        <v>326</v>
      </c>
      <c r="AJ235" s="19">
        <f t="shared" si="144"/>
        <v>46</v>
      </c>
      <c r="AK235" s="19">
        <f t="shared" si="144"/>
        <v>5</v>
      </c>
      <c r="AL235" s="19">
        <f t="shared" si="144"/>
        <v>1</v>
      </c>
      <c r="AM235" s="19">
        <f t="shared" si="144"/>
        <v>16</v>
      </c>
      <c r="AN235" s="19">
        <f t="shared" si="144"/>
        <v>23</v>
      </c>
      <c r="AO235" s="19">
        <f t="shared" si="144"/>
        <v>26</v>
      </c>
      <c r="AP235" s="20">
        <f t="shared" si="129"/>
        <v>443</v>
      </c>
    </row>
    <row r="236" spans="1:42" s="135" customFormat="1" ht="13.5" customHeight="1" x14ac:dyDescent="0.2">
      <c r="A236" s="21">
        <f t="shared" si="145"/>
        <v>0.6979166666666663</v>
      </c>
      <c r="B236" s="19">
        <f t="shared" si="140"/>
        <v>161</v>
      </c>
      <c r="C236" s="19">
        <f t="shared" si="140"/>
        <v>17</v>
      </c>
      <c r="D236" s="19">
        <f t="shared" si="140"/>
        <v>3</v>
      </c>
      <c r="E236" s="19">
        <f t="shared" si="140"/>
        <v>1</v>
      </c>
      <c r="F236" s="19">
        <f t="shared" si="140"/>
        <v>1</v>
      </c>
      <c r="G236" s="19">
        <f t="shared" si="140"/>
        <v>6</v>
      </c>
      <c r="H236" s="19">
        <f t="shared" si="140"/>
        <v>4</v>
      </c>
      <c r="I236" s="20">
        <f t="shared" si="124"/>
        <v>193</v>
      </c>
      <c r="J236" s="19">
        <f t="shared" si="141"/>
        <v>0</v>
      </c>
      <c r="K236" s="19">
        <f t="shared" si="141"/>
        <v>0</v>
      </c>
      <c r="L236" s="19">
        <f t="shared" si="141"/>
        <v>0</v>
      </c>
      <c r="M236" s="19">
        <f t="shared" si="141"/>
        <v>0</v>
      </c>
      <c r="N236" s="19">
        <f t="shared" si="141"/>
        <v>0</v>
      </c>
      <c r="O236" s="19">
        <f t="shared" si="141"/>
        <v>0</v>
      </c>
      <c r="P236" s="19">
        <f t="shared" si="141"/>
        <v>0</v>
      </c>
      <c r="Q236" s="20">
        <f t="shared" si="125"/>
        <v>0</v>
      </c>
      <c r="R236" s="19">
        <f t="shared" si="142"/>
        <v>0</v>
      </c>
      <c r="S236" s="19">
        <f t="shared" si="142"/>
        <v>0</v>
      </c>
      <c r="T236" s="19">
        <f t="shared" si="142"/>
        <v>0</v>
      </c>
      <c r="U236" s="19">
        <f t="shared" si="142"/>
        <v>0</v>
      </c>
      <c r="V236" s="19">
        <f t="shared" si="142"/>
        <v>0</v>
      </c>
      <c r="W236" s="19">
        <f t="shared" si="142"/>
        <v>0</v>
      </c>
      <c r="X236" s="19">
        <f t="shared" si="142"/>
        <v>0</v>
      </c>
      <c r="Y236" s="20">
        <f t="shared" si="126"/>
        <v>0</v>
      </c>
      <c r="Z236" s="21">
        <f t="shared" si="127"/>
        <v>0.6979166666666663</v>
      </c>
      <c r="AA236" s="19">
        <f t="shared" si="143"/>
        <v>0</v>
      </c>
      <c r="AB236" s="19">
        <f t="shared" si="143"/>
        <v>0</v>
      </c>
      <c r="AC236" s="19">
        <f t="shared" si="143"/>
        <v>0</v>
      </c>
      <c r="AD236" s="19">
        <f t="shared" si="143"/>
        <v>0</v>
      </c>
      <c r="AE236" s="19">
        <f t="shared" si="143"/>
        <v>0</v>
      </c>
      <c r="AF236" s="19">
        <f t="shared" si="143"/>
        <v>0</v>
      </c>
      <c r="AG236" s="19">
        <f t="shared" si="143"/>
        <v>0</v>
      </c>
      <c r="AH236" s="20">
        <f t="shared" si="128"/>
        <v>0</v>
      </c>
      <c r="AI236" s="19">
        <f t="shared" si="144"/>
        <v>337</v>
      </c>
      <c r="AJ236" s="19">
        <f t="shared" si="144"/>
        <v>36</v>
      </c>
      <c r="AK236" s="19">
        <f t="shared" si="144"/>
        <v>4</v>
      </c>
      <c r="AL236" s="19">
        <f t="shared" si="144"/>
        <v>2</v>
      </c>
      <c r="AM236" s="19">
        <f t="shared" si="144"/>
        <v>15</v>
      </c>
      <c r="AN236" s="19">
        <f t="shared" si="144"/>
        <v>21</v>
      </c>
      <c r="AO236" s="19">
        <f t="shared" si="144"/>
        <v>26</v>
      </c>
      <c r="AP236" s="20">
        <f t="shared" si="129"/>
        <v>441</v>
      </c>
    </row>
    <row r="237" spans="1:42" s="135" customFormat="1" ht="13.5" customHeight="1" x14ac:dyDescent="0.2">
      <c r="A237" s="21">
        <f t="shared" si="145"/>
        <v>0.70833333333333293</v>
      </c>
      <c r="B237" s="19">
        <f t="shared" ref="B237:H246" si="146">SUM(B176:B179)</f>
        <v>159</v>
      </c>
      <c r="C237" s="19">
        <f t="shared" si="146"/>
        <v>16</v>
      </c>
      <c r="D237" s="19">
        <f t="shared" si="146"/>
        <v>2</v>
      </c>
      <c r="E237" s="19">
        <f t="shared" si="146"/>
        <v>0</v>
      </c>
      <c r="F237" s="19">
        <f t="shared" si="146"/>
        <v>1</v>
      </c>
      <c r="G237" s="19">
        <f t="shared" si="146"/>
        <v>8</v>
      </c>
      <c r="H237" s="19">
        <f t="shared" si="146"/>
        <v>4</v>
      </c>
      <c r="I237" s="20">
        <f t="shared" si="124"/>
        <v>190</v>
      </c>
      <c r="J237" s="19">
        <f t="shared" ref="J237:P246" si="147">SUM(J176:J179)</f>
        <v>0</v>
      </c>
      <c r="K237" s="19">
        <f t="shared" si="147"/>
        <v>0</v>
      </c>
      <c r="L237" s="19">
        <f t="shared" si="147"/>
        <v>0</v>
      </c>
      <c r="M237" s="19">
        <f t="shared" si="147"/>
        <v>0</v>
      </c>
      <c r="N237" s="19">
        <f t="shared" si="147"/>
        <v>0</v>
      </c>
      <c r="O237" s="19">
        <f t="shared" si="147"/>
        <v>0</v>
      </c>
      <c r="P237" s="19">
        <f t="shared" si="147"/>
        <v>0</v>
      </c>
      <c r="Q237" s="20">
        <f t="shared" si="125"/>
        <v>0</v>
      </c>
      <c r="R237" s="19">
        <f t="shared" ref="R237:X246" si="148">SUM(R176:R179)</f>
        <v>0</v>
      </c>
      <c r="S237" s="19">
        <f t="shared" si="148"/>
        <v>0</v>
      </c>
      <c r="T237" s="19">
        <f t="shared" si="148"/>
        <v>0</v>
      </c>
      <c r="U237" s="19">
        <f t="shared" si="148"/>
        <v>0</v>
      </c>
      <c r="V237" s="19">
        <f t="shared" si="148"/>
        <v>0</v>
      </c>
      <c r="W237" s="19">
        <f t="shared" si="148"/>
        <v>0</v>
      </c>
      <c r="X237" s="19">
        <f t="shared" si="148"/>
        <v>0</v>
      </c>
      <c r="Y237" s="20">
        <f t="shared" si="126"/>
        <v>0</v>
      </c>
      <c r="Z237" s="21">
        <f t="shared" si="127"/>
        <v>0.70833333333333293</v>
      </c>
      <c r="AA237" s="19">
        <f t="shared" ref="AA237:AG246" si="149">SUM(AA176:AA179)</f>
        <v>0</v>
      </c>
      <c r="AB237" s="19">
        <f t="shared" si="149"/>
        <v>0</v>
      </c>
      <c r="AC237" s="19">
        <f t="shared" si="149"/>
        <v>0</v>
      </c>
      <c r="AD237" s="19">
        <f t="shared" si="149"/>
        <v>0</v>
      </c>
      <c r="AE237" s="19">
        <f t="shared" si="149"/>
        <v>0</v>
      </c>
      <c r="AF237" s="19">
        <f t="shared" si="149"/>
        <v>0</v>
      </c>
      <c r="AG237" s="19">
        <f t="shared" si="149"/>
        <v>0</v>
      </c>
      <c r="AH237" s="20">
        <f t="shared" si="128"/>
        <v>0</v>
      </c>
      <c r="AI237" s="19">
        <f t="shared" ref="AI237:AO246" si="150">SUM(AI176:AI179)</f>
        <v>317</v>
      </c>
      <c r="AJ237" s="19">
        <f t="shared" si="150"/>
        <v>31</v>
      </c>
      <c r="AK237" s="19">
        <f t="shared" si="150"/>
        <v>3</v>
      </c>
      <c r="AL237" s="19">
        <f t="shared" si="150"/>
        <v>1</v>
      </c>
      <c r="AM237" s="19">
        <f t="shared" si="150"/>
        <v>16</v>
      </c>
      <c r="AN237" s="19">
        <f t="shared" si="150"/>
        <v>24</v>
      </c>
      <c r="AO237" s="19">
        <f t="shared" si="150"/>
        <v>30</v>
      </c>
      <c r="AP237" s="20">
        <f t="shared" si="129"/>
        <v>422</v>
      </c>
    </row>
    <row r="238" spans="1:42" s="135" customFormat="1" ht="13.5" customHeight="1" x14ac:dyDescent="0.2">
      <c r="A238" s="22">
        <f t="shared" si="145"/>
        <v>0.71874999999999956</v>
      </c>
      <c r="B238" s="19">
        <f t="shared" si="146"/>
        <v>169</v>
      </c>
      <c r="C238" s="19">
        <f t="shared" si="146"/>
        <v>13</v>
      </c>
      <c r="D238" s="19">
        <f t="shared" si="146"/>
        <v>1</v>
      </c>
      <c r="E238" s="19">
        <f t="shared" si="146"/>
        <v>0</v>
      </c>
      <c r="F238" s="19">
        <f t="shared" si="146"/>
        <v>1</v>
      </c>
      <c r="G238" s="19">
        <f t="shared" si="146"/>
        <v>13</v>
      </c>
      <c r="H238" s="19">
        <f t="shared" si="146"/>
        <v>3</v>
      </c>
      <c r="I238" s="20">
        <f t="shared" si="124"/>
        <v>200</v>
      </c>
      <c r="J238" s="19">
        <f t="shared" si="147"/>
        <v>0</v>
      </c>
      <c r="K238" s="19">
        <f t="shared" si="147"/>
        <v>0</v>
      </c>
      <c r="L238" s="19">
        <f t="shared" si="147"/>
        <v>0</v>
      </c>
      <c r="M238" s="19">
        <f t="shared" si="147"/>
        <v>0</v>
      </c>
      <c r="N238" s="19">
        <f t="shared" si="147"/>
        <v>0</v>
      </c>
      <c r="O238" s="19">
        <f t="shared" si="147"/>
        <v>0</v>
      </c>
      <c r="P238" s="19">
        <f t="shared" si="147"/>
        <v>0</v>
      </c>
      <c r="Q238" s="20">
        <f t="shared" si="125"/>
        <v>0</v>
      </c>
      <c r="R238" s="19">
        <f t="shared" si="148"/>
        <v>0</v>
      </c>
      <c r="S238" s="19">
        <f t="shared" si="148"/>
        <v>0</v>
      </c>
      <c r="T238" s="19">
        <f t="shared" si="148"/>
        <v>0</v>
      </c>
      <c r="U238" s="19">
        <f t="shared" si="148"/>
        <v>0</v>
      </c>
      <c r="V238" s="19">
        <f t="shared" si="148"/>
        <v>0</v>
      </c>
      <c r="W238" s="19">
        <f t="shared" si="148"/>
        <v>0</v>
      </c>
      <c r="X238" s="19">
        <f t="shared" si="148"/>
        <v>0</v>
      </c>
      <c r="Y238" s="20">
        <f t="shared" si="126"/>
        <v>0</v>
      </c>
      <c r="Z238" s="22">
        <f t="shared" si="127"/>
        <v>0.71874999999999956</v>
      </c>
      <c r="AA238" s="19">
        <f t="shared" si="149"/>
        <v>0</v>
      </c>
      <c r="AB238" s="19">
        <f t="shared" si="149"/>
        <v>0</v>
      </c>
      <c r="AC238" s="19">
        <f t="shared" si="149"/>
        <v>0</v>
      </c>
      <c r="AD238" s="19">
        <f t="shared" si="149"/>
        <v>0</v>
      </c>
      <c r="AE238" s="19">
        <f t="shared" si="149"/>
        <v>0</v>
      </c>
      <c r="AF238" s="19">
        <f t="shared" si="149"/>
        <v>0</v>
      </c>
      <c r="AG238" s="19">
        <f t="shared" si="149"/>
        <v>0</v>
      </c>
      <c r="AH238" s="20">
        <f t="shared" si="128"/>
        <v>0</v>
      </c>
      <c r="AI238" s="19">
        <f t="shared" si="150"/>
        <v>323</v>
      </c>
      <c r="AJ238" s="19">
        <f t="shared" si="150"/>
        <v>24</v>
      </c>
      <c r="AK238" s="19">
        <f t="shared" si="150"/>
        <v>2</v>
      </c>
      <c r="AL238" s="19">
        <f t="shared" si="150"/>
        <v>1</v>
      </c>
      <c r="AM238" s="19">
        <f t="shared" si="150"/>
        <v>14</v>
      </c>
      <c r="AN238" s="19">
        <f t="shared" si="150"/>
        <v>29</v>
      </c>
      <c r="AO238" s="19">
        <f t="shared" si="150"/>
        <v>32</v>
      </c>
      <c r="AP238" s="20">
        <f t="shared" si="129"/>
        <v>425</v>
      </c>
    </row>
    <row r="239" spans="1:42" s="135" customFormat="1" ht="13.5" customHeight="1" x14ac:dyDescent="0.2">
      <c r="A239" s="21">
        <f t="shared" si="145"/>
        <v>0.72916666666666619</v>
      </c>
      <c r="B239" s="19">
        <f t="shared" si="146"/>
        <v>178</v>
      </c>
      <c r="C239" s="19">
        <f t="shared" si="146"/>
        <v>9</v>
      </c>
      <c r="D239" s="19">
        <f t="shared" si="146"/>
        <v>1</v>
      </c>
      <c r="E239" s="19">
        <f t="shared" si="146"/>
        <v>0</v>
      </c>
      <c r="F239" s="19">
        <f t="shared" si="146"/>
        <v>0</v>
      </c>
      <c r="G239" s="19">
        <f t="shared" si="146"/>
        <v>14</v>
      </c>
      <c r="H239" s="19">
        <f t="shared" si="146"/>
        <v>4</v>
      </c>
      <c r="I239" s="20">
        <f t="shared" si="124"/>
        <v>206</v>
      </c>
      <c r="J239" s="19">
        <f t="shared" si="147"/>
        <v>0</v>
      </c>
      <c r="K239" s="19">
        <f t="shared" si="147"/>
        <v>0</v>
      </c>
      <c r="L239" s="19">
        <f t="shared" si="147"/>
        <v>0</v>
      </c>
      <c r="M239" s="19">
        <f t="shared" si="147"/>
        <v>0</v>
      </c>
      <c r="N239" s="19">
        <f t="shared" si="147"/>
        <v>0</v>
      </c>
      <c r="O239" s="19">
        <f t="shared" si="147"/>
        <v>0</v>
      </c>
      <c r="P239" s="19">
        <f t="shared" si="147"/>
        <v>0</v>
      </c>
      <c r="Q239" s="20">
        <f t="shared" si="125"/>
        <v>0</v>
      </c>
      <c r="R239" s="19">
        <f t="shared" si="148"/>
        <v>0</v>
      </c>
      <c r="S239" s="19">
        <f t="shared" si="148"/>
        <v>0</v>
      </c>
      <c r="T239" s="19">
        <f t="shared" si="148"/>
        <v>0</v>
      </c>
      <c r="U239" s="19">
        <f t="shared" si="148"/>
        <v>0</v>
      </c>
      <c r="V239" s="19">
        <f t="shared" si="148"/>
        <v>0</v>
      </c>
      <c r="W239" s="19">
        <f t="shared" si="148"/>
        <v>0</v>
      </c>
      <c r="X239" s="19">
        <f t="shared" si="148"/>
        <v>0</v>
      </c>
      <c r="Y239" s="20">
        <f t="shared" si="126"/>
        <v>0</v>
      </c>
      <c r="Z239" s="21">
        <f t="shared" si="127"/>
        <v>0.72916666666666619</v>
      </c>
      <c r="AA239" s="19">
        <f t="shared" si="149"/>
        <v>0</v>
      </c>
      <c r="AB239" s="19">
        <f t="shared" si="149"/>
        <v>0</v>
      </c>
      <c r="AC239" s="19">
        <f t="shared" si="149"/>
        <v>0</v>
      </c>
      <c r="AD239" s="19">
        <f t="shared" si="149"/>
        <v>0</v>
      </c>
      <c r="AE239" s="19">
        <f t="shared" si="149"/>
        <v>0</v>
      </c>
      <c r="AF239" s="19">
        <f t="shared" si="149"/>
        <v>0</v>
      </c>
      <c r="AG239" s="19">
        <f t="shared" si="149"/>
        <v>0</v>
      </c>
      <c r="AH239" s="20">
        <f t="shared" si="128"/>
        <v>0</v>
      </c>
      <c r="AI239" s="19">
        <f t="shared" si="150"/>
        <v>338</v>
      </c>
      <c r="AJ239" s="19">
        <f t="shared" si="150"/>
        <v>20</v>
      </c>
      <c r="AK239" s="19">
        <f t="shared" si="150"/>
        <v>2</v>
      </c>
      <c r="AL239" s="19">
        <f t="shared" si="150"/>
        <v>1</v>
      </c>
      <c r="AM239" s="19">
        <f t="shared" si="150"/>
        <v>14</v>
      </c>
      <c r="AN239" s="19">
        <f t="shared" si="150"/>
        <v>32</v>
      </c>
      <c r="AO239" s="19">
        <f t="shared" si="150"/>
        <v>29</v>
      </c>
      <c r="AP239" s="20">
        <f t="shared" si="129"/>
        <v>436</v>
      </c>
    </row>
    <row r="240" spans="1:42" s="135" customFormat="1" ht="13.5" customHeight="1" x14ac:dyDescent="0.2">
      <c r="A240" s="21">
        <f t="shared" si="145"/>
        <v>0.73958333333333282</v>
      </c>
      <c r="B240" s="19">
        <f t="shared" si="146"/>
        <v>190</v>
      </c>
      <c r="C240" s="19">
        <f t="shared" si="146"/>
        <v>7</v>
      </c>
      <c r="D240" s="19">
        <f t="shared" si="146"/>
        <v>1</v>
      </c>
      <c r="E240" s="19">
        <f t="shared" si="146"/>
        <v>0</v>
      </c>
      <c r="F240" s="19">
        <f t="shared" si="146"/>
        <v>0</v>
      </c>
      <c r="G240" s="19">
        <f t="shared" si="146"/>
        <v>19</v>
      </c>
      <c r="H240" s="19">
        <f t="shared" si="146"/>
        <v>5</v>
      </c>
      <c r="I240" s="20">
        <f t="shared" si="124"/>
        <v>222</v>
      </c>
      <c r="J240" s="19">
        <f t="shared" si="147"/>
        <v>0</v>
      </c>
      <c r="K240" s="19">
        <f t="shared" si="147"/>
        <v>0</v>
      </c>
      <c r="L240" s="19">
        <f t="shared" si="147"/>
        <v>0</v>
      </c>
      <c r="M240" s="19">
        <f t="shared" si="147"/>
        <v>0</v>
      </c>
      <c r="N240" s="19">
        <f t="shared" si="147"/>
        <v>0</v>
      </c>
      <c r="O240" s="19">
        <f t="shared" si="147"/>
        <v>0</v>
      </c>
      <c r="P240" s="19">
        <f t="shared" si="147"/>
        <v>0</v>
      </c>
      <c r="Q240" s="20">
        <f t="shared" si="125"/>
        <v>0</v>
      </c>
      <c r="R240" s="19">
        <f t="shared" si="148"/>
        <v>0</v>
      </c>
      <c r="S240" s="19">
        <f t="shared" si="148"/>
        <v>0</v>
      </c>
      <c r="T240" s="19">
        <f t="shared" si="148"/>
        <v>0</v>
      </c>
      <c r="U240" s="19">
        <f t="shared" si="148"/>
        <v>0</v>
      </c>
      <c r="V240" s="19">
        <f t="shared" si="148"/>
        <v>0</v>
      </c>
      <c r="W240" s="19">
        <f t="shared" si="148"/>
        <v>0</v>
      </c>
      <c r="X240" s="19">
        <f t="shared" si="148"/>
        <v>0</v>
      </c>
      <c r="Y240" s="20">
        <f t="shared" si="126"/>
        <v>0</v>
      </c>
      <c r="Z240" s="21">
        <f t="shared" si="127"/>
        <v>0.73958333333333282</v>
      </c>
      <c r="AA240" s="19">
        <f t="shared" si="149"/>
        <v>0</v>
      </c>
      <c r="AB240" s="19">
        <f t="shared" si="149"/>
        <v>0</v>
      </c>
      <c r="AC240" s="19">
        <f t="shared" si="149"/>
        <v>0</v>
      </c>
      <c r="AD240" s="19">
        <f t="shared" si="149"/>
        <v>0</v>
      </c>
      <c r="AE240" s="19">
        <f t="shared" si="149"/>
        <v>0</v>
      </c>
      <c r="AF240" s="19">
        <f t="shared" si="149"/>
        <v>0</v>
      </c>
      <c r="AG240" s="19">
        <f t="shared" si="149"/>
        <v>0</v>
      </c>
      <c r="AH240" s="20">
        <f t="shared" si="128"/>
        <v>0</v>
      </c>
      <c r="AI240" s="19">
        <f t="shared" si="150"/>
        <v>353</v>
      </c>
      <c r="AJ240" s="19">
        <f t="shared" si="150"/>
        <v>22</v>
      </c>
      <c r="AK240" s="19">
        <f t="shared" si="150"/>
        <v>1</v>
      </c>
      <c r="AL240" s="19">
        <f t="shared" si="150"/>
        <v>0</v>
      </c>
      <c r="AM240" s="19">
        <f t="shared" si="150"/>
        <v>16</v>
      </c>
      <c r="AN240" s="19">
        <f t="shared" si="150"/>
        <v>37</v>
      </c>
      <c r="AO240" s="19">
        <f t="shared" si="150"/>
        <v>36</v>
      </c>
      <c r="AP240" s="20">
        <f t="shared" si="129"/>
        <v>465</v>
      </c>
    </row>
    <row r="241" spans="1:42" s="135" customFormat="1" ht="13.5" customHeight="1" x14ac:dyDescent="0.2">
      <c r="A241" s="22">
        <f t="shared" si="145"/>
        <v>0.74999999999999944</v>
      </c>
      <c r="B241" s="19">
        <f t="shared" si="146"/>
        <v>196</v>
      </c>
      <c r="C241" s="19">
        <f t="shared" si="146"/>
        <v>6</v>
      </c>
      <c r="D241" s="19">
        <f t="shared" si="146"/>
        <v>1</v>
      </c>
      <c r="E241" s="19">
        <f t="shared" si="146"/>
        <v>0</v>
      </c>
      <c r="F241" s="19">
        <f t="shared" si="146"/>
        <v>0</v>
      </c>
      <c r="G241" s="19">
        <f t="shared" si="146"/>
        <v>17</v>
      </c>
      <c r="H241" s="19">
        <f t="shared" si="146"/>
        <v>6</v>
      </c>
      <c r="I241" s="20">
        <f t="shared" ref="I241:I253" si="151">SUM(B241:H241)</f>
        <v>226</v>
      </c>
      <c r="J241" s="19">
        <f t="shared" si="147"/>
        <v>0</v>
      </c>
      <c r="K241" s="19">
        <f t="shared" si="147"/>
        <v>0</v>
      </c>
      <c r="L241" s="19">
        <f t="shared" si="147"/>
        <v>0</v>
      </c>
      <c r="M241" s="19">
        <f t="shared" si="147"/>
        <v>0</v>
      </c>
      <c r="N241" s="19">
        <f t="shared" si="147"/>
        <v>0</v>
      </c>
      <c r="O241" s="19">
        <f t="shared" si="147"/>
        <v>0</v>
      </c>
      <c r="P241" s="19">
        <f t="shared" si="147"/>
        <v>0</v>
      </c>
      <c r="Q241" s="20">
        <f t="shared" ref="Q241:Q253" si="152">SUM(J241:P241)</f>
        <v>0</v>
      </c>
      <c r="R241" s="19">
        <f t="shared" si="148"/>
        <v>0</v>
      </c>
      <c r="S241" s="19">
        <f t="shared" si="148"/>
        <v>0</v>
      </c>
      <c r="T241" s="19">
        <f t="shared" si="148"/>
        <v>0</v>
      </c>
      <c r="U241" s="19">
        <f t="shared" si="148"/>
        <v>0</v>
      </c>
      <c r="V241" s="19">
        <f t="shared" si="148"/>
        <v>0</v>
      </c>
      <c r="W241" s="19">
        <f t="shared" si="148"/>
        <v>0</v>
      </c>
      <c r="X241" s="19">
        <f t="shared" si="148"/>
        <v>0</v>
      </c>
      <c r="Y241" s="20">
        <f t="shared" ref="Y241:Y253" si="153">SUM(R241:X241)</f>
        <v>0</v>
      </c>
      <c r="Z241" s="21">
        <f t="shared" ref="Z241:Z253" si="154">A241</f>
        <v>0.74999999999999944</v>
      </c>
      <c r="AA241" s="19">
        <f t="shared" si="149"/>
        <v>0</v>
      </c>
      <c r="AB241" s="19">
        <f t="shared" si="149"/>
        <v>0</v>
      </c>
      <c r="AC241" s="19">
        <f t="shared" si="149"/>
        <v>0</v>
      </c>
      <c r="AD241" s="19">
        <f t="shared" si="149"/>
        <v>0</v>
      </c>
      <c r="AE241" s="19">
        <f t="shared" si="149"/>
        <v>0</v>
      </c>
      <c r="AF241" s="19">
        <f t="shared" si="149"/>
        <v>0</v>
      </c>
      <c r="AG241" s="19">
        <f t="shared" si="149"/>
        <v>0</v>
      </c>
      <c r="AH241" s="20">
        <f t="shared" ref="AH241:AH253" si="155">SUM(AA241:AG241)</f>
        <v>0</v>
      </c>
      <c r="AI241" s="19">
        <f t="shared" si="150"/>
        <v>383</v>
      </c>
      <c r="AJ241" s="19">
        <f t="shared" si="150"/>
        <v>20</v>
      </c>
      <c r="AK241" s="19">
        <f t="shared" si="150"/>
        <v>1</v>
      </c>
      <c r="AL241" s="19">
        <f t="shared" si="150"/>
        <v>0</v>
      </c>
      <c r="AM241" s="19">
        <f t="shared" si="150"/>
        <v>16</v>
      </c>
      <c r="AN241" s="19">
        <f t="shared" si="150"/>
        <v>40</v>
      </c>
      <c r="AO241" s="19">
        <f t="shared" si="150"/>
        <v>41</v>
      </c>
      <c r="AP241" s="20">
        <f t="shared" ref="AP241:AP253" si="156">SUM(AI241:AO241)</f>
        <v>501</v>
      </c>
    </row>
    <row r="242" spans="1:42" s="135" customFormat="1" ht="13.5" customHeight="1" x14ac:dyDescent="0.2">
      <c r="A242" s="21">
        <f t="shared" si="145"/>
        <v>0.76041666666666607</v>
      </c>
      <c r="B242" s="19">
        <f t="shared" si="146"/>
        <v>179</v>
      </c>
      <c r="C242" s="19">
        <f t="shared" si="146"/>
        <v>10</v>
      </c>
      <c r="D242" s="19">
        <f t="shared" si="146"/>
        <v>1</v>
      </c>
      <c r="E242" s="19">
        <f t="shared" si="146"/>
        <v>0</v>
      </c>
      <c r="F242" s="19">
        <f t="shared" si="146"/>
        <v>1</v>
      </c>
      <c r="G242" s="19">
        <f t="shared" si="146"/>
        <v>14</v>
      </c>
      <c r="H242" s="19">
        <f t="shared" si="146"/>
        <v>5</v>
      </c>
      <c r="I242" s="20">
        <f t="shared" si="151"/>
        <v>210</v>
      </c>
      <c r="J242" s="19">
        <f t="shared" si="147"/>
        <v>0</v>
      </c>
      <c r="K242" s="19">
        <f t="shared" si="147"/>
        <v>0</v>
      </c>
      <c r="L242" s="19">
        <f t="shared" si="147"/>
        <v>0</v>
      </c>
      <c r="M242" s="19">
        <f t="shared" si="147"/>
        <v>0</v>
      </c>
      <c r="N242" s="19">
        <f t="shared" si="147"/>
        <v>0</v>
      </c>
      <c r="O242" s="19">
        <f t="shared" si="147"/>
        <v>0</v>
      </c>
      <c r="P242" s="19">
        <f t="shared" si="147"/>
        <v>0</v>
      </c>
      <c r="Q242" s="20">
        <f t="shared" si="152"/>
        <v>0</v>
      </c>
      <c r="R242" s="19">
        <f t="shared" si="148"/>
        <v>0</v>
      </c>
      <c r="S242" s="19">
        <f t="shared" si="148"/>
        <v>0</v>
      </c>
      <c r="T242" s="19">
        <f t="shared" si="148"/>
        <v>0</v>
      </c>
      <c r="U242" s="19">
        <f t="shared" si="148"/>
        <v>0</v>
      </c>
      <c r="V242" s="19">
        <f t="shared" si="148"/>
        <v>0</v>
      </c>
      <c r="W242" s="19">
        <f t="shared" si="148"/>
        <v>0</v>
      </c>
      <c r="X242" s="19">
        <f t="shared" si="148"/>
        <v>0</v>
      </c>
      <c r="Y242" s="20">
        <f t="shared" si="153"/>
        <v>0</v>
      </c>
      <c r="Z242" s="21">
        <f t="shared" si="154"/>
        <v>0.76041666666666607</v>
      </c>
      <c r="AA242" s="19">
        <f t="shared" si="149"/>
        <v>0</v>
      </c>
      <c r="AB242" s="19">
        <f t="shared" si="149"/>
        <v>0</v>
      </c>
      <c r="AC242" s="19">
        <f t="shared" si="149"/>
        <v>0</v>
      </c>
      <c r="AD242" s="19">
        <f t="shared" si="149"/>
        <v>0</v>
      </c>
      <c r="AE242" s="19">
        <f t="shared" si="149"/>
        <v>0</v>
      </c>
      <c r="AF242" s="19">
        <f t="shared" si="149"/>
        <v>0</v>
      </c>
      <c r="AG242" s="19">
        <f t="shared" si="149"/>
        <v>0</v>
      </c>
      <c r="AH242" s="20">
        <f t="shared" si="155"/>
        <v>0</v>
      </c>
      <c r="AI242" s="19">
        <f t="shared" si="150"/>
        <v>358</v>
      </c>
      <c r="AJ242" s="19">
        <f t="shared" si="150"/>
        <v>24</v>
      </c>
      <c r="AK242" s="19">
        <f t="shared" si="150"/>
        <v>3</v>
      </c>
      <c r="AL242" s="19">
        <f t="shared" si="150"/>
        <v>0</v>
      </c>
      <c r="AM242" s="19">
        <f t="shared" si="150"/>
        <v>19</v>
      </c>
      <c r="AN242" s="19">
        <f t="shared" si="150"/>
        <v>37</v>
      </c>
      <c r="AO242" s="19">
        <f t="shared" si="150"/>
        <v>39</v>
      </c>
      <c r="AP242" s="20">
        <f t="shared" si="156"/>
        <v>480</v>
      </c>
    </row>
    <row r="243" spans="1:42" s="135" customFormat="1" ht="13.5" customHeight="1" x14ac:dyDescent="0.2">
      <c r="A243" s="21">
        <f t="shared" si="145"/>
        <v>0.7708333333333327</v>
      </c>
      <c r="B243" s="19">
        <f t="shared" si="146"/>
        <v>183</v>
      </c>
      <c r="C243" s="19">
        <f t="shared" si="146"/>
        <v>13</v>
      </c>
      <c r="D243" s="19">
        <f t="shared" si="146"/>
        <v>1</v>
      </c>
      <c r="E243" s="19">
        <f t="shared" si="146"/>
        <v>0</v>
      </c>
      <c r="F243" s="19">
        <f t="shared" si="146"/>
        <v>1</v>
      </c>
      <c r="G243" s="19">
        <f t="shared" si="146"/>
        <v>14</v>
      </c>
      <c r="H243" s="19">
        <f t="shared" si="146"/>
        <v>5</v>
      </c>
      <c r="I243" s="20">
        <f t="shared" si="151"/>
        <v>217</v>
      </c>
      <c r="J243" s="19">
        <f t="shared" si="147"/>
        <v>0</v>
      </c>
      <c r="K243" s="19">
        <f t="shared" si="147"/>
        <v>0</v>
      </c>
      <c r="L243" s="19">
        <f t="shared" si="147"/>
        <v>0</v>
      </c>
      <c r="M243" s="19">
        <f t="shared" si="147"/>
        <v>0</v>
      </c>
      <c r="N243" s="19">
        <f t="shared" si="147"/>
        <v>0</v>
      </c>
      <c r="O243" s="19">
        <f t="shared" si="147"/>
        <v>0</v>
      </c>
      <c r="P243" s="19">
        <f t="shared" si="147"/>
        <v>0</v>
      </c>
      <c r="Q243" s="20">
        <f t="shared" si="152"/>
        <v>0</v>
      </c>
      <c r="R243" s="19">
        <f t="shared" si="148"/>
        <v>0</v>
      </c>
      <c r="S243" s="19">
        <f t="shared" si="148"/>
        <v>0</v>
      </c>
      <c r="T243" s="19">
        <f t="shared" si="148"/>
        <v>0</v>
      </c>
      <c r="U243" s="19">
        <f t="shared" si="148"/>
        <v>0</v>
      </c>
      <c r="V243" s="19">
        <f t="shared" si="148"/>
        <v>0</v>
      </c>
      <c r="W243" s="19">
        <f t="shared" si="148"/>
        <v>0</v>
      </c>
      <c r="X243" s="19">
        <f t="shared" si="148"/>
        <v>0</v>
      </c>
      <c r="Y243" s="20">
        <f t="shared" si="153"/>
        <v>0</v>
      </c>
      <c r="Z243" s="21">
        <f t="shared" si="154"/>
        <v>0.7708333333333327</v>
      </c>
      <c r="AA243" s="19">
        <f t="shared" si="149"/>
        <v>0</v>
      </c>
      <c r="AB243" s="19">
        <f t="shared" si="149"/>
        <v>0</v>
      </c>
      <c r="AC243" s="19">
        <f t="shared" si="149"/>
        <v>0</v>
      </c>
      <c r="AD243" s="19">
        <f t="shared" si="149"/>
        <v>0</v>
      </c>
      <c r="AE243" s="19">
        <f t="shared" si="149"/>
        <v>0</v>
      </c>
      <c r="AF243" s="19">
        <f t="shared" si="149"/>
        <v>0</v>
      </c>
      <c r="AG243" s="19">
        <f t="shared" si="149"/>
        <v>0</v>
      </c>
      <c r="AH243" s="20">
        <f t="shared" si="155"/>
        <v>0</v>
      </c>
      <c r="AI243" s="19">
        <f t="shared" si="150"/>
        <v>353</v>
      </c>
      <c r="AJ243" s="19">
        <f t="shared" si="150"/>
        <v>25</v>
      </c>
      <c r="AK243" s="19">
        <f t="shared" si="150"/>
        <v>3</v>
      </c>
      <c r="AL243" s="19">
        <f t="shared" si="150"/>
        <v>0</v>
      </c>
      <c r="AM243" s="19">
        <f t="shared" si="150"/>
        <v>16</v>
      </c>
      <c r="AN243" s="19">
        <f t="shared" si="150"/>
        <v>36</v>
      </c>
      <c r="AO243" s="19">
        <f t="shared" si="150"/>
        <v>37</v>
      </c>
      <c r="AP243" s="20">
        <f t="shared" si="156"/>
        <v>470</v>
      </c>
    </row>
    <row r="244" spans="1:42" s="135" customFormat="1" ht="13.5" customHeight="1" x14ac:dyDescent="0.2">
      <c r="A244" s="22">
        <f t="shared" si="145"/>
        <v>0.78124999999999933</v>
      </c>
      <c r="B244" s="19">
        <f t="shared" si="146"/>
        <v>171</v>
      </c>
      <c r="C244" s="19">
        <f t="shared" si="146"/>
        <v>13</v>
      </c>
      <c r="D244" s="19">
        <f t="shared" si="146"/>
        <v>1</v>
      </c>
      <c r="E244" s="19">
        <f t="shared" si="146"/>
        <v>0</v>
      </c>
      <c r="F244" s="19">
        <f t="shared" si="146"/>
        <v>1</v>
      </c>
      <c r="G244" s="19">
        <f t="shared" si="146"/>
        <v>9</v>
      </c>
      <c r="H244" s="19">
        <f t="shared" si="146"/>
        <v>3</v>
      </c>
      <c r="I244" s="20">
        <f t="shared" si="151"/>
        <v>198</v>
      </c>
      <c r="J244" s="19">
        <f t="shared" si="147"/>
        <v>0</v>
      </c>
      <c r="K244" s="19">
        <f t="shared" si="147"/>
        <v>0</v>
      </c>
      <c r="L244" s="19">
        <f t="shared" si="147"/>
        <v>0</v>
      </c>
      <c r="M244" s="19">
        <f t="shared" si="147"/>
        <v>0</v>
      </c>
      <c r="N244" s="19">
        <f t="shared" si="147"/>
        <v>0</v>
      </c>
      <c r="O244" s="19">
        <f t="shared" si="147"/>
        <v>0</v>
      </c>
      <c r="P244" s="19">
        <f t="shared" si="147"/>
        <v>0</v>
      </c>
      <c r="Q244" s="20">
        <f t="shared" si="152"/>
        <v>0</v>
      </c>
      <c r="R244" s="19">
        <f t="shared" si="148"/>
        <v>0</v>
      </c>
      <c r="S244" s="19">
        <f t="shared" si="148"/>
        <v>0</v>
      </c>
      <c r="T244" s="19">
        <f t="shared" si="148"/>
        <v>0</v>
      </c>
      <c r="U244" s="19">
        <f t="shared" si="148"/>
        <v>0</v>
      </c>
      <c r="V244" s="19">
        <f t="shared" si="148"/>
        <v>0</v>
      </c>
      <c r="W244" s="19">
        <f t="shared" si="148"/>
        <v>0</v>
      </c>
      <c r="X244" s="19">
        <f t="shared" si="148"/>
        <v>0</v>
      </c>
      <c r="Y244" s="20">
        <f t="shared" si="153"/>
        <v>0</v>
      </c>
      <c r="Z244" s="21">
        <f t="shared" si="154"/>
        <v>0.78124999999999933</v>
      </c>
      <c r="AA244" s="19">
        <f t="shared" si="149"/>
        <v>0</v>
      </c>
      <c r="AB244" s="19">
        <f t="shared" si="149"/>
        <v>0</v>
      </c>
      <c r="AC244" s="19">
        <f t="shared" si="149"/>
        <v>0</v>
      </c>
      <c r="AD244" s="19">
        <f t="shared" si="149"/>
        <v>0</v>
      </c>
      <c r="AE244" s="19">
        <f t="shared" si="149"/>
        <v>0</v>
      </c>
      <c r="AF244" s="19">
        <f t="shared" si="149"/>
        <v>0</v>
      </c>
      <c r="AG244" s="19">
        <f t="shared" si="149"/>
        <v>0</v>
      </c>
      <c r="AH244" s="20">
        <f t="shared" si="155"/>
        <v>0</v>
      </c>
      <c r="AI244" s="19">
        <f t="shared" si="150"/>
        <v>340</v>
      </c>
      <c r="AJ244" s="19">
        <f t="shared" si="150"/>
        <v>23</v>
      </c>
      <c r="AK244" s="19">
        <f t="shared" si="150"/>
        <v>3</v>
      </c>
      <c r="AL244" s="19">
        <f t="shared" si="150"/>
        <v>0</v>
      </c>
      <c r="AM244" s="19">
        <f t="shared" si="150"/>
        <v>12</v>
      </c>
      <c r="AN244" s="19">
        <f t="shared" si="150"/>
        <v>28</v>
      </c>
      <c r="AO244" s="19">
        <f t="shared" si="150"/>
        <v>31</v>
      </c>
      <c r="AP244" s="20">
        <f t="shared" si="156"/>
        <v>437</v>
      </c>
    </row>
    <row r="245" spans="1:42" s="135" customFormat="1" ht="13.5" customHeight="1" x14ac:dyDescent="0.2">
      <c r="A245" s="21">
        <f t="shared" si="145"/>
        <v>0.79166666666666596</v>
      </c>
      <c r="B245" s="19">
        <f t="shared" si="146"/>
        <v>165</v>
      </c>
      <c r="C245" s="19">
        <f t="shared" si="146"/>
        <v>14</v>
      </c>
      <c r="D245" s="19">
        <f t="shared" si="146"/>
        <v>1</v>
      </c>
      <c r="E245" s="19">
        <f t="shared" si="146"/>
        <v>0</v>
      </c>
      <c r="F245" s="19">
        <f t="shared" si="146"/>
        <v>1</v>
      </c>
      <c r="G245" s="19">
        <f t="shared" si="146"/>
        <v>9</v>
      </c>
      <c r="H245" s="19">
        <f t="shared" si="146"/>
        <v>2</v>
      </c>
      <c r="I245" s="20">
        <f t="shared" si="151"/>
        <v>192</v>
      </c>
      <c r="J245" s="19">
        <f t="shared" si="147"/>
        <v>0</v>
      </c>
      <c r="K245" s="19">
        <f t="shared" si="147"/>
        <v>0</v>
      </c>
      <c r="L245" s="19">
        <f t="shared" si="147"/>
        <v>0</v>
      </c>
      <c r="M245" s="19">
        <f t="shared" si="147"/>
        <v>0</v>
      </c>
      <c r="N245" s="19">
        <f t="shared" si="147"/>
        <v>0</v>
      </c>
      <c r="O245" s="19">
        <f t="shared" si="147"/>
        <v>0</v>
      </c>
      <c r="P245" s="19">
        <f t="shared" si="147"/>
        <v>0</v>
      </c>
      <c r="Q245" s="20">
        <f t="shared" si="152"/>
        <v>0</v>
      </c>
      <c r="R245" s="19">
        <f t="shared" si="148"/>
        <v>0</v>
      </c>
      <c r="S245" s="19">
        <f t="shared" si="148"/>
        <v>0</v>
      </c>
      <c r="T245" s="19">
        <f t="shared" si="148"/>
        <v>0</v>
      </c>
      <c r="U245" s="19">
        <f t="shared" si="148"/>
        <v>0</v>
      </c>
      <c r="V245" s="19">
        <f t="shared" si="148"/>
        <v>0</v>
      </c>
      <c r="W245" s="19">
        <f t="shared" si="148"/>
        <v>0</v>
      </c>
      <c r="X245" s="19">
        <f t="shared" si="148"/>
        <v>0</v>
      </c>
      <c r="Y245" s="20">
        <f t="shared" si="153"/>
        <v>0</v>
      </c>
      <c r="Z245" s="21">
        <f t="shared" si="154"/>
        <v>0.79166666666666596</v>
      </c>
      <c r="AA245" s="19">
        <f t="shared" si="149"/>
        <v>0</v>
      </c>
      <c r="AB245" s="19">
        <f t="shared" si="149"/>
        <v>0</v>
      </c>
      <c r="AC245" s="19">
        <f t="shared" si="149"/>
        <v>0</v>
      </c>
      <c r="AD245" s="19">
        <f t="shared" si="149"/>
        <v>0</v>
      </c>
      <c r="AE245" s="19">
        <f t="shared" si="149"/>
        <v>0</v>
      </c>
      <c r="AF245" s="19">
        <f t="shared" si="149"/>
        <v>0</v>
      </c>
      <c r="AG245" s="19">
        <f t="shared" si="149"/>
        <v>0</v>
      </c>
      <c r="AH245" s="20">
        <f t="shared" si="155"/>
        <v>0</v>
      </c>
      <c r="AI245" s="19">
        <f t="shared" si="150"/>
        <v>321</v>
      </c>
      <c r="AJ245" s="19">
        <f t="shared" si="150"/>
        <v>24</v>
      </c>
      <c r="AK245" s="19">
        <f t="shared" si="150"/>
        <v>4</v>
      </c>
      <c r="AL245" s="19">
        <f t="shared" si="150"/>
        <v>0</v>
      </c>
      <c r="AM245" s="19">
        <f t="shared" si="150"/>
        <v>12</v>
      </c>
      <c r="AN245" s="19">
        <f t="shared" si="150"/>
        <v>24</v>
      </c>
      <c r="AO245" s="19">
        <f t="shared" si="150"/>
        <v>21</v>
      </c>
      <c r="AP245" s="20">
        <f t="shared" si="156"/>
        <v>406</v>
      </c>
    </row>
    <row r="246" spans="1:42" s="135" customFormat="1" ht="13.5" customHeight="1" x14ac:dyDescent="0.2">
      <c r="A246" s="21">
        <f t="shared" si="145"/>
        <v>0.80208333333333259</v>
      </c>
      <c r="B246" s="19">
        <f t="shared" si="146"/>
        <v>166</v>
      </c>
      <c r="C246" s="19">
        <f t="shared" si="146"/>
        <v>11</v>
      </c>
      <c r="D246" s="19">
        <f t="shared" si="146"/>
        <v>1</v>
      </c>
      <c r="E246" s="19">
        <f t="shared" si="146"/>
        <v>0</v>
      </c>
      <c r="F246" s="19">
        <f t="shared" si="146"/>
        <v>0</v>
      </c>
      <c r="G246" s="19">
        <f t="shared" si="146"/>
        <v>14</v>
      </c>
      <c r="H246" s="19">
        <f t="shared" si="146"/>
        <v>2</v>
      </c>
      <c r="I246" s="20">
        <f t="shared" si="151"/>
        <v>194</v>
      </c>
      <c r="J246" s="19">
        <f t="shared" si="147"/>
        <v>0</v>
      </c>
      <c r="K246" s="19">
        <f t="shared" si="147"/>
        <v>0</v>
      </c>
      <c r="L246" s="19">
        <f t="shared" si="147"/>
        <v>0</v>
      </c>
      <c r="M246" s="19">
        <f t="shared" si="147"/>
        <v>0</v>
      </c>
      <c r="N246" s="19">
        <f t="shared" si="147"/>
        <v>0</v>
      </c>
      <c r="O246" s="19">
        <f t="shared" si="147"/>
        <v>0</v>
      </c>
      <c r="P246" s="19">
        <f t="shared" si="147"/>
        <v>0</v>
      </c>
      <c r="Q246" s="20">
        <f t="shared" si="152"/>
        <v>0</v>
      </c>
      <c r="R246" s="19">
        <f t="shared" si="148"/>
        <v>0</v>
      </c>
      <c r="S246" s="19">
        <f t="shared" si="148"/>
        <v>0</v>
      </c>
      <c r="T246" s="19">
        <f t="shared" si="148"/>
        <v>0</v>
      </c>
      <c r="U246" s="19">
        <f t="shared" si="148"/>
        <v>0</v>
      </c>
      <c r="V246" s="19">
        <f t="shared" si="148"/>
        <v>0</v>
      </c>
      <c r="W246" s="19">
        <f t="shared" si="148"/>
        <v>0</v>
      </c>
      <c r="X246" s="19">
        <f t="shared" si="148"/>
        <v>0</v>
      </c>
      <c r="Y246" s="20">
        <f t="shared" si="153"/>
        <v>0</v>
      </c>
      <c r="Z246" s="21">
        <f t="shared" si="154"/>
        <v>0.80208333333333259</v>
      </c>
      <c r="AA246" s="19">
        <f t="shared" si="149"/>
        <v>0</v>
      </c>
      <c r="AB246" s="19">
        <f t="shared" si="149"/>
        <v>0</v>
      </c>
      <c r="AC246" s="19">
        <f t="shared" si="149"/>
        <v>0</v>
      </c>
      <c r="AD246" s="19">
        <f t="shared" si="149"/>
        <v>0</v>
      </c>
      <c r="AE246" s="19">
        <f t="shared" si="149"/>
        <v>0</v>
      </c>
      <c r="AF246" s="19">
        <f t="shared" si="149"/>
        <v>0</v>
      </c>
      <c r="AG246" s="19">
        <f t="shared" si="149"/>
        <v>0</v>
      </c>
      <c r="AH246" s="20">
        <f t="shared" si="155"/>
        <v>0</v>
      </c>
      <c r="AI246" s="19">
        <f t="shared" si="150"/>
        <v>329</v>
      </c>
      <c r="AJ246" s="19">
        <f t="shared" si="150"/>
        <v>25</v>
      </c>
      <c r="AK246" s="19">
        <f t="shared" si="150"/>
        <v>2</v>
      </c>
      <c r="AL246" s="19">
        <f t="shared" si="150"/>
        <v>0</v>
      </c>
      <c r="AM246" s="19">
        <f t="shared" si="150"/>
        <v>11</v>
      </c>
      <c r="AN246" s="19">
        <f t="shared" si="150"/>
        <v>28</v>
      </c>
      <c r="AO246" s="19">
        <f t="shared" si="150"/>
        <v>19</v>
      </c>
      <c r="AP246" s="20">
        <f t="shared" si="156"/>
        <v>414</v>
      </c>
    </row>
    <row r="247" spans="1:42" s="135" customFormat="1" ht="13.5" customHeight="1" x14ac:dyDescent="0.2">
      <c r="A247" s="22">
        <f t="shared" si="145"/>
        <v>0.81249999999999922</v>
      </c>
      <c r="B247" s="19">
        <f t="shared" ref="B247:H253" si="157">SUM(B186:B189)</f>
        <v>158</v>
      </c>
      <c r="C247" s="19">
        <f t="shared" si="157"/>
        <v>7</v>
      </c>
      <c r="D247" s="19">
        <f t="shared" si="157"/>
        <v>0</v>
      </c>
      <c r="E247" s="19">
        <f t="shared" si="157"/>
        <v>0</v>
      </c>
      <c r="F247" s="19">
        <f t="shared" si="157"/>
        <v>0</v>
      </c>
      <c r="G247" s="19">
        <f t="shared" si="157"/>
        <v>15</v>
      </c>
      <c r="H247" s="19">
        <f t="shared" si="157"/>
        <v>1</v>
      </c>
      <c r="I247" s="20">
        <f t="shared" si="151"/>
        <v>181</v>
      </c>
      <c r="J247" s="19">
        <f t="shared" ref="J247:P253" si="158">SUM(J186:J189)</f>
        <v>0</v>
      </c>
      <c r="K247" s="19">
        <f t="shared" si="158"/>
        <v>0</v>
      </c>
      <c r="L247" s="19">
        <f t="shared" si="158"/>
        <v>0</v>
      </c>
      <c r="M247" s="19">
        <f t="shared" si="158"/>
        <v>0</v>
      </c>
      <c r="N247" s="19">
        <f t="shared" si="158"/>
        <v>0</v>
      </c>
      <c r="O247" s="19">
        <f t="shared" si="158"/>
        <v>0</v>
      </c>
      <c r="P247" s="19">
        <f t="shared" si="158"/>
        <v>0</v>
      </c>
      <c r="Q247" s="20">
        <f t="shared" si="152"/>
        <v>0</v>
      </c>
      <c r="R247" s="19">
        <f t="shared" ref="R247:X253" si="159">SUM(R186:R189)</f>
        <v>0</v>
      </c>
      <c r="S247" s="19">
        <f t="shared" si="159"/>
        <v>0</v>
      </c>
      <c r="T247" s="19">
        <f t="shared" si="159"/>
        <v>0</v>
      </c>
      <c r="U247" s="19">
        <f t="shared" si="159"/>
        <v>0</v>
      </c>
      <c r="V247" s="19">
        <f t="shared" si="159"/>
        <v>0</v>
      </c>
      <c r="W247" s="19">
        <f t="shared" si="159"/>
        <v>0</v>
      </c>
      <c r="X247" s="19">
        <f t="shared" si="159"/>
        <v>0</v>
      </c>
      <c r="Y247" s="20">
        <f t="shared" si="153"/>
        <v>0</v>
      </c>
      <c r="Z247" s="21">
        <f t="shared" si="154"/>
        <v>0.81249999999999922</v>
      </c>
      <c r="AA247" s="19">
        <f t="shared" ref="AA247:AG253" si="160">SUM(AA186:AA189)</f>
        <v>0</v>
      </c>
      <c r="AB247" s="19">
        <f t="shared" si="160"/>
        <v>0</v>
      </c>
      <c r="AC247" s="19">
        <f t="shared" si="160"/>
        <v>0</v>
      </c>
      <c r="AD247" s="19">
        <f t="shared" si="160"/>
        <v>0</v>
      </c>
      <c r="AE247" s="19">
        <f t="shared" si="160"/>
        <v>0</v>
      </c>
      <c r="AF247" s="19">
        <f t="shared" si="160"/>
        <v>0</v>
      </c>
      <c r="AG247" s="19">
        <f t="shared" si="160"/>
        <v>0</v>
      </c>
      <c r="AH247" s="20">
        <f t="shared" si="155"/>
        <v>0</v>
      </c>
      <c r="AI247" s="19">
        <f t="shared" ref="AI247:AO253" si="161">SUM(AI186:AI189)</f>
        <v>318</v>
      </c>
      <c r="AJ247" s="19">
        <f t="shared" si="161"/>
        <v>20</v>
      </c>
      <c r="AK247" s="19">
        <f t="shared" si="161"/>
        <v>1</v>
      </c>
      <c r="AL247" s="19">
        <f t="shared" si="161"/>
        <v>0</v>
      </c>
      <c r="AM247" s="19">
        <f t="shared" si="161"/>
        <v>15</v>
      </c>
      <c r="AN247" s="19">
        <f t="shared" si="161"/>
        <v>26</v>
      </c>
      <c r="AO247" s="19">
        <f t="shared" si="161"/>
        <v>18</v>
      </c>
      <c r="AP247" s="20">
        <f t="shared" si="156"/>
        <v>398</v>
      </c>
    </row>
    <row r="248" spans="1:42" s="135" customFormat="1" ht="13.5" customHeight="1" x14ac:dyDescent="0.2">
      <c r="A248" s="21">
        <f t="shared" si="145"/>
        <v>0.82291666666666585</v>
      </c>
      <c r="B248" s="19">
        <f t="shared" si="157"/>
        <v>150</v>
      </c>
      <c r="C248" s="19">
        <f t="shared" si="157"/>
        <v>9</v>
      </c>
      <c r="D248" s="19">
        <f t="shared" si="157"/>
        <v>1</v>
      </c>
      <c r="E248" s="19">
        <f t="shared" si="157"/>
        <v>0</v>
      </c>
      <c r="F248" s="19">
        <f t="shared" si="157"/>
        <v>0</v>
      </c>
      <c r="G248" s="19">
        <f t="shared" si="157"/>
        <v>16</v>
      </c>
      <c r="H248" s="19">
        <f t="shared" si="157"/>
        <v>1</v>
      </c>
      <c r="I248" s="20">
        <f t="shared" si="151"/>
        <v>177</v>
      </c>
      <c r="J248" s="19">
        <f t="shared" si="158"/>
        <v>0</v>
      </c>
      <c r="K248" s="19">
        <f t="shared" si="158"/>
        <v>0</v>
      </c>
      <c r="L248" s="19">
        <f t="shared" si="158"/>
        <v>0</v>
      </c>
      <c r="M248" s="19">
        <f t="shared" si="158"/>
        <v>0</v>
      </c>
      <c r="N248" s="19">
        <f t="shared" si="158"/>
        <v>0</v>
      </c>
      <c r="O248" s="19">
        <f t="shared" si="158"/>
        <v>0</v>
      </c>
      <c r="P248" s="19">
        <f t="shared" si="158"/>
        <v>0</v>
      </c>
      <c r="Q248" s="20">
        <f t="shared" si="152"/>
        <v>0</v>
      </c>
      <c r="R248" s="19">
        <f t="shared" si="159"/>
        <v>0</v>
      </c>
      <c r="S248" s="19">
        <f t="shared" si="159"/>
        <v>0</v>
      </c>
      <c r="T248" s="19">
        <f t="shared" si="159"/>
        <v>0</v>
      </c>
      <c r="U248" s="19">
        <f t="shared" si="159"/>
        <v>0</v>
      </c>
      <c r="V248" s="19">
        <f t="shared" si="159"/>
        <v>0</v>
      </c>
      <c r="W248" s="19">
        <f t="shared" si="159"/>
        <v>0</v>
      </c>
      <c r="X248" s="19">
        <f t="shared" si="159"/>
        <v>0</v>
      </c>
      <c r="Y248" s="20">
        <f t="shared" si="153"/>
        <v>0</v>
      </c>
      <c r="Z248" s="21">
        <f t="shared" si="154"/>
        <v>0.82291666666666585</v>
      </c>
      <c r="AA248" s="19">
        <f t="shared" si="160"/>
        <v>0</v>
      </c>
      <c r="AB248" s="19">
        <f t="shared" si="160"/>
        <v>0</v>
      </c>
      <c r="AC248" s="19">
        <f t="shared" si="160"/>
        <v>0</v>
      </c>
      <c r="AD248" s="19">
        <f t="shared" si="160"/>
        <v>0</v>
      </c>
      <c r="AE248" s="19">
        <f t="shared" si="160"/>
        <v>0</v>
      </c>
      <c r="AF248" s="19">
        <f t="shared" si="160"/>
        <v>0</v>
      </c>
      <c r="AG248" s="19">
        <f t="shared" si="160"/>
        <v>0</v>
      </c>
      <c r="AH248" s="20">
        <f t="shared" si="155"/>
        <v>0</v>
      </c>
      <c r="AI248" s="19">
        <f t="shared" si="161"/>
        <v>294</v>
      </c>
      <c r="AJ248" s="19">
        <f t="shared" si="161"/>
        <v>23</v>
      </c>
      <c r="AK248" s="19">
        <f t="shared" si="161"/>
        <v>2</v>
      </c>
      <c r="AL248" s="19">
        <f t="shared" si="161"/>
        <v>0</v>
      </c>
      <c r="AM248" s="19">
        <f t="shared" si="161"/>
        <v>15</v>
      </c>
      <c r="AN248" s="19">
        <f t="shared" si="161"/>
        <v>30</v>
      </c>
      <c r="AO248" s="19">
        <f t="shared" si="161"/>
        <v>13</v>
      </c>
      <c r="AP248" s="20">
        <f t="shared" si="156"/>
        <v>377</v>
      </c>
    </row>
    <row r="249" spans="1:42" s="135" customFormat="1" ht="13.5" customHeight="1" x14ac:dyDescent="0.2">
      <c r="A249" s="21">
        <f t="shared" si="145"/>
        <v>0.83333333333333248</v>
      </c>
      <c r="B249" s="19">
        <f t="shared" si="157"/>
        <v>132</v>
      </c>
      <c r="C249" s="19">
        <f t="shared" si="157"/>
        <v>8</v>
      </c>
      <c r="D249" s="19">
        <f t="shared" si="157"/>
        <v>1</v>
      </c>
      <c r="E249" s="19">
        <f t="shared" si="157"/>
        <v>1</v>
      </c>
      <c r="F249" s="19">
        <f t="shared" si="157"/>
        <v>0</v>
      </c>
      <c r="G249" s="19">
        <f t="shared" si="157"/>
        <v>21</v>
      </c>
      <c r="H249" s="19">
        <f t="shared" si="157"/>
        <v>1</v>
      </c>
      <c r="I249" s="20">
        <f t="shared" si="151"/>
        <v>164</v>
      </c>
      <c r="J249" s="19">
        <f t="shared" si="158"/>
        <v>0</v>
      </c>
      <c r="K249" s="19">
        <f t="shared" si="158"/>
        <v>0</v>
      </c>
      <c r="L249" s="19">
        <f t="shared" si="158"/>
        <v>0</v>
      </c>
      <c r="M249" s="19">
        <f t="shared" si="158"/>
        <v>0</v>
      </c>
      <c r="N249" s="19">
        <f t="shared" si="158"/>
        <v>0</v>
      </c>
      <c r="O249" s="19">
        <f t="shared" si="158"/>
        <v>0</v>
      </c>
      <c r="P249" s="19">
        <f t="shared" si="158"/>
        <v>0</v>
      </c>
      <c r="Q249" s="20">
        <f t="shared" si="152"/>
        <v>0</v>
      </c>
      <c r="R249" s="19">
        <f t="shared" si="159"/>
        <v>0</v>
      </c>
      <c r="S249" s="19">
        <f t="shared" si="159"/>
        <v>0</v>
      </c>
      <c r="T249" s="19">
        <f t="shared" si="159"/>
        <v>0</v>
      </c>
      <c r="U249" s="19">
        <f t="shared" si="159"/>
        <v>0</v>
      </c>
      <c r="V249" s="19">
        <f t="shared" si="159"/>
        <v>0</v>
      </c>
      <c r="W249" s="19">
        <f t="shared" si="159"/>
        <v>0</v>
      </c>
      <c r="X249" s="19">
        <f t="shared" si="159"/>
        <v>0</v>
      </c>
      <c r="Y249" s="20">
        <f t="shared" si="153"/>
        <v>0</v>
      </c>
      <c r="Z249" s="21">
        <f t="shared" si="154"/>
        <v>0.83333333333333248</v>
      </c>
      <c r="AA249" s="19">
        <f t="shared" si="160"/>
        <v>0</v>
      </c>
      <c r="AB249" s="19">
        <f t="shared" si="160"/>
        <v>0</v>
      </c>
      <c r="AC249" s="19">
        <f t="shared" si="160"/>
        <v>0</v>
      </c>
      <c r="AD249" s="19">
        <f t="shared" si="160"/>
        <v>0</v>
      </c>
      <c r="AE249" s="19">
        <f t="shared" si="160"/>
        <v>0</v>
      </c>
      <c r="AF249" s="19">
        <f t="shared" si="160"/>
        <v>0</v>
      </c>
      <c r="AG249" s="19">
        <f t="shared" si="160"/>
        <v>0</v>
      </c>
      <c r="AH249" s="20">
        <f t="shared" si="155"/>
        <v>0</v>
      </c>
      <c r="AI249" s="19">
        <f t="shared" si="161"/>
        <v>282</v>
      </c>
      <c r="AJ249" s="19">
        <f t="shared" si="161"/>
        <v>21</v>
      </c>
      <c r="AK249" s="19">
        <f t="shared" si="161"/>
        <v>1</v>
      </c>
      <c r="AL249" s="19">
        <f t="shared" si="161"/>
        <v>1</v>
      </c>
      <c r="AM249" s="19">
        <f t="shared" si="161"/>
        <v>16</v>
      </c>
      <c r="AN249" s="19">
        <f t="shared" si="161"/>
        <v>36</v>
      </c>
      <c r="AO249" s="19">
        <f t="shared" si="161"/>
        <v>11</v>
      </c>
      <c r="AP249" s="20">
        <f t="shared" si="156"/>
        <v>368</v>
      </c>
    </row>
    <row r="250" spans="1:42" s="135" customFormat="1" ht="13.5" customHeight="1" x14ac:dyDescent="0.2">
      <c r="A250" s="22">
        <f t="shared" si="145"/>
        <v>0.84374999999999911</v>
      </c>
      <c r="B250" s="19">
        <f t="shared" si="157"/>
        <v>119</v>
      </c>
      <c r="C250" s="19">
        <f t="shared" si="157"/>
        <v>7</v>
      </c>
      <c r="D250" s="19">
        <f t="shared" si="157"/>
        <v>1</v>
      </c>
      <c r="E250" s="19">
        <f t="shared" si="157"/>
        <v>1</v>
      </c>
      <c r="F250" s="19">
        <f t="shared" si="157"/>
        <v>0</v>
      </c>
      <c r="G250" s="19">
        <f t="shared" si="157"/>
        <v>15</v>
      </c>
      <c r="H250" s="19">
        <f t="shared" si="157"/>
        <v>1</v>
      </c>
      <c r="I250" s="20">
        <f t="shared" si="151"/>
        <v>144</v>
      </c>
      <c r="J250" s="19">
        <f t="shared" si="158"/>
        <v>0</v>
      </c>
      <c r="K250" s="19">
        <f t="shared" si="158"/>
        <v>0</v>
      </c>
      <c r="L250" s="19">
        <f t="shared" si="158"/>
        <v>0</v>
      </c>
      <c r="M250" s="19">
        <f t="shared" si="158"/>
        <v>0</v>
      </c>
      <c r="N250" s="19">
        <f t="shared" si="158"/>
        <v>0</v>
      </c>
      <c r="O250" s="19">
        <f t="shared" si="158"/>
        <v>0</v>
      </c>
      <c r="P250" s="19">
        <f t="shared" si="158"/>
        <v>0</v>
      </c>
      <c r="Q250" s="20">
        <f t="shared" si="152"/>
        <v>0</v>
      </c>
      <c r="R250" s="19">
        <f t="shared" si="159"/>
        <v>0</v>
      </c>
      <c r="S250" s="19">
        <f t="shared" si="159"/>
        <v>0</v>
      </c>
      <c r="T250" s="19">
        <f t="shared" si="159"/>
        <v>0</v>
      </c>
      <c r="U250" s="19">
        <f t="shared" si="159"/>
        <v>0</v>
      </c>
      <c r="V250" s="19">
        <f t="shared" si="159"/>
        <v>0</v>
      </c>
      <c r="W250" s="19">
        <f t="shared" si="159"/>
        <v>0</v>
      </c>
      <c r="X250" s="19">
        <f t="shared" si="159"/>
        <v>0</v>
      </c>
      <c r="Y250" s="20">
        <f t="shared" si="153"/>
        <v>0</v>
      </c>
      <c r="Z250" s="21">
        <f t="shared" si="154"/>
        <v>0.84374999999999911</v>
      </c>
      <c r="AA250" s="19">
        <f t="shared" si="160"/>
        <v>0</v>
      </c>
      <c r="AB250" s="19">
        <f t="shared" si="160"/>
        <v>0</v>
      </c>
      <c r="AC250" s="19">
        <f t="shared" si="160"/>
        <v>0</v>
      </c>
      <c r="AD250" s="19">
        <f t="shared" si="160"/>
        <v>0</v>
      </c>
      <c r="AE250" s="19">
        <f t="shared" si="160"/>
        <v>0</v>
      </c>
      <c r="AF250" s="19">
        <f t="shared" si="160"/>
        <v>0</v>
      </c>
      <c r="AG250" s="19">
        <f t="shared" si="160"/>
        <v>0</v>
      </c>
      <c r="AH250" s="20">
        <f t="shared" si="155"/>
        <v>0</v>
      </c>
      <c r="AI250" s="19">
        <f t="shared" si="161"/>
        <v>259</v>
      </c>
      <c r="AJ250" s="19">
        <f t="shared" si="161"/>
        <v>15</v>
      </c>
      <c r="AK250" s="19">
        <f t="shared" si="161"/>
        <v>1</v>
      </c>
      <c r="AL250" s="19">
        <f t="shared" si="161"/>
        <v>1</v>
      </c>
      <c r="AM250" s="19">
        <f t="shared" si="161"/>
        <v>14</v>
      </c>
      <c r="AN250" s="19">
        <f t="shared" si="161"/>
        <v>30</v>
      </c>
      <c r="AO250" s="19">
        <f t="shared" si="161"/>
        <v>7</v>
      </c>
      <c r="AP250" s="20">
        <f t="shared" si="156"/>
        <v>327</v>
      </c>
    </row>
    <row r="251" spans="1:42" s="135" customFormat="1" ht="13.5" customHeight="1" x14ac:dyDescent="0.2">
      <c r="A251" s="21">
        <f t="shared" si="145"/>
        <v>0.85416666666666574</v>
      </c>
      <c r="B251" s="19">
        <f t="shared" si="157"/>
        <v>95</v>
      </c>
      <c r="C251" s="19">
        <f t="shared" si="157"/>
        <v>7</v>
      </c>
      <c r="D251" s="19">
        <f t="shared" si="157"/>
        <v>1</v>
      </c>
      <c r="E251" s="19">
        <f t="shared" si="157"/>
        <v>2</v>
      </c>
      <c r="F251" s="19">
        <f t="shared" si="157"/>
        <v>0</v>
      </c>
      <c r="G251" s="19">
        <f t="shared" si="157"/>
        <v>12</v>
      </c>
      <c r="H251" s="19">
        <f t="shared" si="157"/>
        <v>0</v>
      </c>
      <c r="I251" s="20">
        <f t="shared" si="151"/>
        <v>117</v>
      </c>
      <c r="J251" s="19">
        <f t="shared" si="158"/>
        <v>0</v>
      </c>
      <c r="K251" s="19">
        <f t="shared" si="158"/>
        <v>0</v>
      </c>
      <c r="L251" s="19">
        <f t="shared" si="158"/>
        <v>0</v>
      </c>
      <c r="M251" s="19">
        <f t="shared" si="158"/>
        <v>0</v>
      </c>
      <c r="N251" s="19">
        <f t="shared" si="158"/>
        <v>0</v>
      </c>
      <c r="O251" s="19">
        <f t="shared" si="158"/>
        <v>0</v>
      </c>
      <c r="P251" s="19">
        <f t="shared" si="158"/>
        <v>0</v>
      </c>
      <c r="Q251" s="20">
        <f t="shared" si="152"/>
        <v>0</v>
      </c>
      <c r="R251" s="19">
        <f t="shared" si="159"/>
        <v>0</v>
      </c>
      <c r="S251" s="19">
        <f t="shared" si="159"/>
        <v>0</v>
      </c>
      <c r="T251" s="19">
        <f t="shared" si="159"/>
        <v>0</v>
      </c>
      <c r="U251" s="19">
        <f t="shared" si="159"/>
        <v>0</v>
      </c>
      <c r="V251" s="19">
        <f t="shared" si="159"/>
        <v>0</v>
      </c>
      <c r="W251" s="19">
        <f t="shared" si="159"/>
        <v>0</v>
      </c>
      <c r="X251" s="19">
        <f t="shared" si="159"/>
        <v>0</v>
      </c>
      <c r="Y251" s="20">
        <f t="shared" si="153"/>
        <v>0</v>
      </c>
      <c r="Z251" s="21">
        <f t="shared" si="154"/>
        <v>0.85416666666666574</v>
      </c>
      <c r="AA251" s="19">
        <f t="shared" si="160"/>
        <v>0</v>
      </c>
      <c r="AB251" s="19">
        <f t="shared" si="160"/>
        <v>0</v>
      </c>
      <c r="AC251" s="19">
        <f t="shared" si="160"/>
        <v>0</v>
      </c>
      <c r="AD251" s="19">
        <f t="shared" si="160"/>
        <v>0</v>
      </c>
      <c r="AE251" s="19">
        <f t="shared" si="160"/>
        <v>0</v>
      </c>
      <c r="AF251" s="19">
        <f t="shared" si="160"/>
        <v>0</v>
      </c>
      <c r="AG251" s="19">
        <f t="shared" si="160"/>
        <v>0</v>
      </c>
      <c r="AH251" s="20">
        <f t="shared" si="155"/>
        <v>0</v>
      </c>
      <c r="AI251" s="19">
        <f t="shared" si="161"/>
        <v>226</v>
      </c>
      <c r="AJ251" s="19">
        <f t="shared" si="161"/>
        <v>17</v>
      </c>
      <c r="AK251" s="19">
        <f t="shared" si="161"/>
        <v>2</v>
      </c>
      <c r="AL251" s="19">
        <f t="shared" si="161"/>
        <v>2</v>
      </c>
      <c r="AM251" s="19">
        <f t="shared" si="161"/>
        <v>14</v>
      </c>
      <c r="AN251" s="19">
        <f t="shared" si="161"/>
        <v>28</v>
      </c>
      <c r="AO251" s="19">
        <f t="shared" si="161"/>
        <v>9</v>
      </c>
      <c r="AP251" s="20">
        <f t="shared" si="156"/>
        <v>298</v>
      </c>
    </row>
    <row r="252" spans="1:42" s="135" customFormat="1" ht="13.5" customHeight="1" x14ac:dyDescent="0.2">
      <c r="A252" s="21">
        <f t="shared" si="145"/>
        <v>0.86458333333333237</v>
      </c>
      <c r="B252" s="19">
        <f t="shared" si="157"/>
        <v>84</v>
      </c>
      <c r="C252" s="19">
        <f t="shared" si="157"/>
        <v>4</v>
      </c>
      <c r="D252" s="19">
        <f t="shared" si="157"/>
        <v>0</v>
      </c>
      <c r="E252" s="19">
        <f t="shared" si="157"/>
        <v>2</v>
      </c>
      <c r="F252" s="19">
        <f t="shared" si="157"/>
        <v>0</v>
      </c>
      <c r="G252" s="19">
        <f t="shared" si="157"/>
        <v>18</v>
      </c>
      <c r="H252" s="19">
        <f t="shared" si="157"/>
        <v>0</v>
      </c>
      <c r="I252" s="20">
        <f t="shared" si="151"/>
        <v>108</v>
      </c>
      <c r="J252" s="19">
        <f t="shared" si="158"/>
        <v>0</v>
      </c>
      <c r="K252" s="19">
        <f t="shared" si="158"/>
        <v>0</v>
      </c>
      <c r="L252" s="19">
        <f t="shared" si="158"/>
        <v>0</v>
      </c>
      <c r="M252" s="19">
        <f t="shared" si="158"/>
        <v>0</v>
      </c>
      <c r="N252" s="19">
        <f t="shared" si="158"/>
        <v>0</v>
      </c>
      <c r="O252" s="19">
        <f t="shared" si="158"/>
        <v>0</v>
      </c>
      <c r="P252" s="19">
        <f t="shared" si="158"/>
        <v>0</v>
      </c>
      <c r="Q252" s="20">
        <f t="shared" si="152"/>
        <v>0</v>
      </c>
      <c r="R252" s="19">
        <f t="shared" si="159"/>
        <v>0</v>
      </c>
      <c r="S252" s="19">
        <f t="shared" si="159"/>
        <v>0</v>
      </c>
      <c r="T252" s="19">
        <f t="shared" si="159"/>
        <v>0</v>
      </c>
      <c r="U252" s="19">
        <f t="shared" si="159"/>
        <v>0</v>
      </c>
      <c r="V252" s="19">
        <f t="shared" si="159"/>
        <v>0</v>
      </c>
      <c r="W252" s="19">
        <f t="shared" si="159"/>
        <v>0</v>
      </c>
      <c r="X252" s="19">
        <f t="shared" si="159"/>
        <v>0</v>
      </c>
      <c r="Y252" s="20">
        <f t="shared" si="153"/>
        <v>0</v>
      </c>
      <c r="Z252" s="21">
        <f t="shared" si="154"/>
        <v>0.86458333333333237</v>
      </c>
      <c r="AA252" s="19">
        <f t="shared" si="160"/>
        <v>0</v>
      </c>
      <c r="AB252" s="19">
        <f t="shared" si="160"/>
        <v>0</v>
      </c>
      <c r="AC252" s="19">
        <f t="shared" si="160"/>
        <v>0</v>
      </c>
      <c r="AD252" s="19">
        <f t="shared" si="160"/>
        <v>0</v>
      </c>
      <c r="AE252" s="19">
        <f t="shared" si="160"/>
        <v>0</v>
      </c>
      <c r="AF252" s="19">
        <f t="shared" si="160"/>
        <v>0</v>
      </c>
      <c r="AG252" s="19">
        <f t="shared" si="160"/>
        <v>0</v>
      </c>
      <c r="AH252" s="20">
        <f t="shared" si="155"/>
        <v>0</v>
      </c>
      <c r="AI252" s="19">
        <f t="shared" si="161"/>
        <v>225</v>
      </c>
      <c r="AJ252" s="19">
        <f t="shared" si="161"/>
        <v>15</v>
      </c>
      <c r="AK252" s="19">
        <f t="shared" si="161"/>
        <v>2</v>
      </c>
      <c r="AL252" s="19">
        <f t="shared" si="161"/>
        <v>2</v>
      </c>
      <c r="AM252" s="19">
        <f t="shared" si="161"/>
        <v>14</v>
      </c>
      <c r="AN252" s="19">
        <f t="shared" si="161"/>
        <v>33</v>
      </c>
      <c r="AO252" s="19">
        <f t="shared" si="161"/>
        <v>8</v>
      </c>
      <c r="AP252" s="20">
        <f t="shared" si="156"/>
        <v>299</v>
      </c>
    </row>
    <row r="253" spans="1:42" s="135" customFormat="1" ht="13.5" customHeight="1" thickBot="1" x14ac:dyDescent="0.25">
      <c r="A253" s="31">
        <f t="shared" si="145"/>
        <v>0.874999999999999</v>
      </c>
      <c r="B253" s="24">
        <f t="shared" si="157"/>
        <v>89</v>
      </c>
      <c r="C253" s="24">
        <f t="shared" si="157"/>
        <v>4</v>
      </c>
      <c r="D253" s="24">
        <f t="shared" si="157"/>
        <v>0</v>
      </c>
      <c r="E253" s="24">
        <f t="shared" si="157"/>
        <v>1</v>
      </c>
      <c r="F253" s="24">
        <f t="shared" si="157"/>
        <v>0</v>
      </c>
      <c r="G253" s="24">
        <f t="shared" si="157"/>
        <v>13</v>
      </c>
      <c r="H253" s="24">
        <f t="shared" si="157"/>
        <v>0</v>
      </c>
      <c r="I253" s="25">
        <f t="shared" si="151"/>
        <v>107</v>
      </c>
      <c r="J253" s="24">
        <f t="shared" si="158"/>
        <v>0</v>
      </c>
      <c r="K253" s="24">
        <f t="shared" si="158"/>
        <v>0</v>
      </c>
      <c r="L253" s="24">
        <f t="shared" si="158"/>
        <v>0</v>
      </c>
      <c r="M253" s="24">
        <f t="shared" si="158"/>
        <v>0</v>
      </c>
      <c r="N253" s="24">
        <f t="shared" si="158"/>
        <v>0</v>
      </c>
      <c r="O253" s="24">
        <f t="shared" si="158"/>
        <v>0</v>
      </c>
      <c r="P253" s="24">
        <f t="shared" si="158"/>
        <v>0</v>
      </c>
      <c r="Q253" s="25">
        <f t="shared" si="152"/>
        <v>0</v>
      </c>
      <c r="R253" s="24">
        <f t="shared" si="159"/>
        <v>0</v>
      </c>
      <c r="S253" s="24">
        <f t="shared" si="159"/>
        <v>0</v>
      </c>
      <c r="T253" s="24">
        <f t="shared" si="159"/>
        <v>0</v>
      </c>
      <c r="U253" s="24">
        <f t="shared" si="159"/>
        <v>0</v>
      </c>
      <c r="V253" s="24">
        <f t="shared" si="159"/>
        <v>0</v>
      </c>
      <c r="W253" s="24">
        <f t="shared" si="159"/>
        <v>0</v>
      </c>
      <c r="X253" s="24">
        <f t="shared" si="159"/>
        <v>0</v>
      </c>
      <c r="Y253" s="25">
        <f t="shared" si="153"/>
        <v>0</v>
      </c>
      <c r="Z253" s="50">
        <f t="shared" si="154"/>
        <v>0.874999999999999</v>
      </c>
      <c r="AA253" s="24">
        <f t="shared" si="160"/>
        <v>0</v>
      </c>
      <c r="AB253" s="24">
        <f t="shared" si="160"/>
        <v>0</v>
      </c>
      <c r="AC253" s="24">
        <f t="shared" si="160"/>
        <v>0</v>
      </c>
      <c r="AD253" s="24">
        <f t="shared" si="160"/>
        <v>0</v>
      </c>
      <c r="AE253" s="24">
        <f t="shared" si="160"/>
        <v>0</v>
      </c>
      <c r="AF253" s="24">
        <f t="shared" si="160"/>
        <v>0</v>
      </c>
      <c r="AG253" s="24">
        <f t="shared" si="160"/>
        <v>0</v>
      </c>
      <c r="AH253" s="25">
        <f t="shared" si="155"/>
        <v>0</v>
      </c>
      <c r="AI253" s="24">
        <f t="shared" si="161"/>
        <v>213</v>
      </c>
      <c r="AJ253" s="24">
        <f t="shared" si="161"/>
        <v>17</v>
      </c>
      <c r="AK253" s="24">
        <f t="shared" si="161"/>
        <v>2</v>
      </c>
      <c r="AL253" s="24">
        <f t="shared" si="161"/>
        <v>1</v>
      </c>
      <c r="AM253" s="24">
        <f t="shared" si="161"/>
        <v>14</v>
      </c>
      <c r="AN253" s="24">
        <f t="shared" si="161"/>
        <v>32</v>
      </c>
      <c r="AO253" s="24">
        <f t="shared" si="161"/>
        <v>8</v>
      </c>
      <c r="AP253" s="25">
        <f t="shared" si="156"/>
        <v>287</v>
      </c>
    </row>
    <row r="254" spans="1:42" ht="13.5" customHeight="1" thickTop="1" x14ac:dyDescent="0.2"/>
    <row r="255" spans="1:42" ht="27.75" customHeight="1" x14ac:dyDescent="0.2">
      <c r="A255" s="10" t="s">
        <v>7</v>
      </c>
      <c r="B255" s="11"/>
      <c r="Z255" s="10" t="s">
        <v>7</v>
      </c>
      <c r="AA255" s="10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</row>
    <row r="256" spans="1:42" ht="13.5" customHeight="1" x14ac:dyDescent="0.2">
      <c r="A256" s="12"/>
      <c r="Z256" s="10"/>
      <c r="AA256" s="10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</row>
    <row r="257" spans="1:42" ht="13.5" customHeight="1" x14ac:dyDescent="0.2">
      <c r="A257" s="96" t="s">
        <v>36</v>
      </c>
      <c r="B257" s="13"/>
      <c r="C257" s="13" t="str">
        <f>$C$3</f>
        <v>Norman Rourke Pryme Limited</v>
      </c>
      <c r="D257" s="13"/>
      <c r="E257" s="13"/>
      <c r="F257" s="96" t="s">
        <v>20</v>
      </c>
      <c r="G257" s="13"/>
      <c r="H257" s="15" t="str">
        <f>$H$3</f>
        <v>16.05.2019</v>
      </c>
      <c r="I257" s="13"/>
      <c r="K257" s="13"/>
      <c r="L257" s="13"/>
      <c r="M257" s="13"/>
      <c r="N257" s="13"/>
      <c r="O257" s="13"/>
      <c r="Z257" s="96" t="s">
        <v>36</v>
      </c>
      <c r="AA257" s="13"/>
      <c r="AB257" s="13" t="str">
        <f>$C$3</f>
        <v>Norman Rourke Pryme Limited</v>
      </c>
      <c r="AC257" s="13"/>
      <c r="AD257" s="13"/>
      <c r="AE257" s="96" t="s">
        <v>20</v>
      </c>
      <c r="AF257" s="13"/>
      <c r="AG257" s="15" t="str">
        <f>$H$3</f>
        <v>16.05.2019</v>
      </c>
      <c r="AH257" s="13"/>
      <c r="AI257" s="11"/>
      <c r="AJ257" s="13"/>
      <c r="AK257" s="13"/>
      <c r="AL257" s="13"/>
      <c r="AM257" s="11"/>
      <c r="AN257" s="11"/>
      <c r="AO257" s="11"/>
      <c r="AP257" s="11"/>
    </row>
    <row r="258" spans="1:42" ht="13.5" customHeight="1" x14ac:dyDescent="0.2">
      <c r="A258" s="96" t="s">
        <v>15</v>
      </c>
      <c r="B258" s="13"/>
      <c r="C258" s="13" t="str">
        <f>$C$4</f>
        <v>ID04572</v>
      </c>
      <c r="D258" s="13"/>
      <c r="E258" s="13"/>
      <c r="F258" s="96" t="s">
        <v>14</v>
      </c>
      <c r="G258" s="13"/>
      <c r="H258" s="15" t="str">
        <f>$H$4</f>
        <v>A5 Edgware Road / A4205 Praed Street / A501 Chapel Street</v>
      </c>
      <c r="I258" s="13"/>
      <c r="K258" s="13"/>
      <c r="L258" s="13"/>
      <c r="M258" s="39"/>
      <c r="N258" s="13"/>
      <c r="O258" s="39" t="s">
        <v>63</v>
      </c>
      <c r="P258" s="13" t="str">
        <f>$P$4</f>
        <v>A5 Edgware Road (NW)</v>
      </c>
      <c r="S258" s="39" t="s">
        <v>65</v>
      </c>
      <c r="T258" s="13" t="str">
        <f>$T$4</f>
        <v>A5 Edgware Road (SE)</v>
      </c>
      <c r="Z258" s="96" t="s">
        <v>15</v>
      </c>
      <c r="AA258" s="13"/>
      <c r="AB258" s="13" t="str">
        <f>$C$4</f>
        <v>ID04572</v>
      </c>
      <c r="AC258" s="13"/>
      <c r="AD258" s="13"/>
      <c r="AE258" s="96" t="s">
        <v>14</v>
      </c>
      <c r="AF258" s="13"/>
      <c r="AG258" s="15" t="str">
        <f>$H$4</f>
        <v>A5 Edgware Road / A4205 Praed Street / A501 Chapel Street</v>
      </c>
      <c r="AH258" s="13"/>
      <c r="AI258" s="11"/>
      <c r="AJ258" s="13"/>
      <c r="AK258" s="11"/>
      <c r="AL258" s="39"/>
      <c r="AM258" s="13"/>
      <c r="AN258" s="11"/>
      <c r="AO258" s="11"/>
      <c r="AP258" s="11"/>
    </row>
    <row r="259" spans="1:42" ht="13.5" customHeight="1" x14ac:dyDescent="0.2">
      <c r="A259" s="96" t="s">
        <v>13</v>
      </c>
      <c r="B259" s="13"/>
      <c r="C259" s="13" t="str">
        <f>$C$5</f>
        <v>Site 1</v>
      </c>
      <c r="D259" s="13"/>
      <c r="E259" s="13"/>
      <c r="F259" s="96" t="s">
        <v>21</v>
      </c>
      <c r="G259" s="13"/>
      <c r="H259" s="15" t="str">
        <f>$H$5</f>
        <v>Crossroads</v>
      </c>
      <c r="I259" s="13"/>
      <c r="K259" s="13"/>
      <c r="L259" s="13"/>
      <c r="M259" s="39"/>
      <c r="N259" s="13"/>
      <c r="O259" s="39" t="s">
        <v>64</v>
      </c>
      <c r="P259" s="13" t="str">
        <f>$P$5</f>
        <v>A501 Chapel Street (NE)</v>
      </c>
      <c r="S259" s="39" t="s">
        <v>69</v>
      </c>
      <c r="T259" s="13" t="str">
        <f>$T$5</f>
        <v>A4205 Praed Street (SW)</v>
      </c>
      <c r="Z259" s="96" t="s">
        <v>13</v>
      </c>
      <c r="AA259" s="13"/>
      <c r="AB259" s="13" t="str">
        <f>$C$5</f>
        <v>Site 1</v>
      </c>
      <c r="AC259" s="13"/>
      <c r="AD259" s="13"/>
      <c r="AE259" s="96" t="s">
        <v>21</v>
      </c>
      <c r="AF259" s="13"/>
      <c r="AG259" s="15" t="str">
        <f>$H$5</f>
        <v>Crossroads</v>
      </c>
      <c r="AH259" s="13"/>
      <c r="AI259" s="11"/>
      <c r="AJ259" s="13"/>
      <c r="AK259" s="11"/>
      <c r="AL259" s="39"/>
      <c r="AM259" s="13"/>
      <c r="AN259" s="11"/>
      <c r="AO259" s="11"/>
      <c r="AP259" s="11"/>
    </row>
    <row r="260" spans="1:42" ht="13.5" customHeight="1" thickBot="1" x14ac:dyDescent="0.25">
      <c r="Z260" s="12"/>
    </row>
    <row r="261" spans="1:42" ht="13.5" customHeight="1" thickTop="1" thickBot="1" x14ac:dyDescent="0.25">
      <c r="B261" s="351" t="s">
        <v>49</v>
      </c>
      <c r="C261" s="352"/>
      <c r="D261" s="352"/>
      <c r="E261" s="352"/>
      <c r="F261" s="352"/>
      <c r="G261" s="352"/>
      <c r="H261" s="352"/>
      <c r="I261" s="353"/>
      <c r="J261" s="351" t="s">
        <v>50</v>
      </c>
      <c r="K261" s="352"/>
      <c r="L261" s="352"/>
      <c r="M261" s="352"/>
      <c r="N261" s="352"/>
      <c r="O261" s="352"/>
      <c r="P261" s="352"/>
      <c r="Q261" s="353"/>
      <c r="R261" s="357" t="s">
        <v>123</v>
      </c>
      <c r="S261" s="358"/>
      <c r="T261" s="358"/>
      <c r="U261" s="358"/>
      <c r="V261" s="358"/>
      <c r="W261" s="358"/>
      <c r="X261" s="358"/>
      <c r="Y261" s="359"/>
      <c r="AA261" s="357" t="s">
        <v>132</v>
      </c>
      <c r="AB261" s="358"/>
      <c r="AC261" s="358"/>
      <c r="AD261" s="358"/>
      <c r="AE261" s="358"/>
      <c r="AF261" s="358"/>
      <c r="AG261" s="358"/>
      <c r="AH261" s="359"/>
      <c r="AI261" s="357" t="s">
        <v>59</v>
      </c>
      <c r="AJ261" s="358"/>
      <c r="AK261" s="358"/>
      <c r="AL261" s="358"/>
      <c r="AM261" s="358"/>
      <c r="AN261" s="358"/>
      <c r="AO261" s="358"/>
      <c r="AP261" s="359"/>
    </row>
    <row r="262" spans="1:42" ht="13.5" customHeight="1" thickTop="1" thickBot="1" x14ac:dyDescent="0.25">
      <c r="A262" s="54" t="s">
        <v>0</v>
      </c>
      <c r="B262" s="17" t="s">
        <v>2</v>
      </c>
      <c r="C262" s="17" t="s">
        <v>12</v>
      </c>
      <c r="D262" s="17" t="s">
        <v>10</v>
      </c>
      <c r="E262" s="17" t="s">
        <v>11</v>
      </c>
      <c r="F262" s="17" t="s">
        <v>4</v>
      </c>
      <c r="G262" s="17" t="s">
        <v>9</v>
      </c>
      <c r="H262" s="17" t="s">
        <v>3</v>
      </c>
      <c r="I262" s="17" t="s">
        <v>8</v>
      </c>
      <c r="J262" s="17" t="s">
        <v>2</v>
      </c>
      <c r="K262" s="17" t="s">
        <v>12</v>
      </c>
      <c r="L262" s="17" t="s">
        <v>10</v>
      </c>
      <c r="M262" s="17" t="s">
        <v>11</v>
      </c>
      <c r="N262" s="17" t="s">
        <v>4</v>
      </c>
      <c r="O262" s="17" t="s">
        <v>9</v>
      </c>
      <c r="P262" s="17" t="s">
        <v>3</v>
      </c>
      <c r="Q262" s="17" t="s">
        <v>8</v>
      </c>
      <c r="R262" s="17" t="s">
        <v>2</v>
      </c>
      <c r="S262" s="17" t="s">
        <v>12</v>
      </c>
      <c r="T262" s="17" t="s">
        <v>10</v>
      </c>
      <c r="U262" s="17" t="s">
        <v>11</v>
      </c>
      <c r="V262" s="17" t="s">
        <v>4</v>
      </c>
      <c r="W262" s="17" t="s">
        <v>9</v>
      </c>
      <c r="X262" s="17" t="s">
        <v>3</v>
      </c>
      <c r="Y262" s="17" t="s">
        <v>8</v>
      </c>
      <c r="Z262" s="54" t="s">
        <v>0</v>
      </c>
      <c r="AA262" s="17" t="s">
        <v>2</v>
      </c>
      <c r="AB262" s="17" t="s">
        <v>12</v>
      </c>
      <c r="AC262" s="17" t="s">
        <v>10</v>
      </c>
      <c r="AD262" s="17" t="s">
        <v>11</v>
      </c>
      <c r="AE262" s="17" t="s">
        <v>4</v>
      </c>
      <c r="AF262" s="17" t="s">
        <v>9</v>
      </c>
      <c r="AG262" s="17" t="s">
        <v>3</v>
      </c>
      <c r="AH262" s="17" t="s">
        <v>8</v>
      </c>
      <c r="AI262" s="17" t="s">
        <v>2</v>
      </c>
      <c r="AJ262" s="17" t="s">
        <v>12</v>
      </c>
      <c r="AK262" s="17" t="s">
        <v>10</v>
      </c>
      <c r="AL262" s="17" t="s">
        <v>11</v>
      </c>
      <c r="AM262" s="17" t="s">
        <v>4</v>
      </c>
      <c r="AN262" s="17" t="s">
        <v>9</v>
      </c>
      <c r="AO262" s="17" t="s">
        <v>3</v>
      </c>
      <c r="AP262" s="17" t="s">
        <v>8</v>
      </c>
    </row>
    <row r="263" spans="1:42" s="135" customFormat="1" ht="13.5" customHeight="1" thickTop="1" x14ac:dyDescent="0.2">
      <c r="A263" s="18">
        <f t="shared" ref="A263:A294" si="162">A136</f>
        <v>0.29166666666666669</v>
      </c>
      <c r="B263" s="35">
        <v>0</v>
      </c>
      <c r="C263" s="35">
        <v>0</v>
      </c>
      <c r="D263" s="35">
        <v>0</v>
      </c>
      <c r="E263" s="35">
        <v>0</v>
      </c>
      <c r="F263" s="35">
        <v>0</v>
      </c>
      <c r="G263" s="35">
        <v>0</v>
      </c>
      <c r="H263" s="35">
        <v>0</v>
      </c>
      <c r="I263" s="149">
        <f t="shared" ref="I263:I322" si="163">SUM(B263:H263)</f>
        <v>0</v>
      </c>
      <c r="J263" s="35">
        <v>0</v>
      </c>
      <c r="K263" s="35">
        <v>0</v>
      </c>
      <c r="L263" s="35">
        <v>0</v>
      </c>
      <c r="M263" s="35">
        <v>0</v>
      </c>
      <c r="N263" s="35">
        <v>0</v>
      </c>
      <c r="O263" s="35">
        <v>0</v>
      </c>
      <c r="P263" s="35">
        <v>0</v>
      </c>
      <c r="Q263" s="149">
        <f t="shared" ref="Q263:Q322" si="164">SUM(J263:P263)</f>
        <v>0</v>
      </c>
      <c r="R263" s="245"/>
      <c r="S263" s="245"/>
      <c r="T263" s="245"/>
      <c r="U263" s="245"/>
      <c r="V263" s="245"/>
      <c r="W263" s="245"/>
      <c r="X263" s="245"/>
      <c r="Y263" s="149">
        <f t="shared" ref="Y263:Y322" si="165">SUM(R263:X263)</f>
        <v>0</v>
      </c>
      <c r="Z263" s="18">
        <f>A263</f>
        <v>0.29166666666666669</v>
      </c>
      <c r="AA263" s="29">
        <f t="shared" ref="AA263:AA294" si="166">R263+B390+J390+R390</f>
        <v>126</v>
      </c>
      <c r="AB263" s="29">
        <f t="shared" ref="AB263:AB294" si="167">S263+C390+K390+S390</f>
        <v>47</v>
      </c>
      <c r="AC263" s="29">
        <f t="shared" ref="AC263:AC294" si="168">T263+D390+L390+T390</f>
        <v>16</v>
      </c>
      <c r="AD263" s="29">
        <f t="shared" ref="AD263:AD294" si="169">U263+E390+M390+U390</f>
        <v>1</v>
      </c>
      <c r="AE263" s="29">
        <f t="shared" ref="AE263:AE294" si="170">V263+F390+N390+V390</f>
        <v>8</v>
      </c>
      <c r="AF263" s="29">
        <f t="shared" ref="AF263:AF294" si="171">W263+G390+O390+W390</f>
        <v>9</v>
      </c>
      <c r="AG263" s="29">
        <f t="shared" ref="AG263:AG294" si="172">X263+H390+P390+X390</f>
        <v>2</v>
      </c>
      <c r="AH263" s="20">
        <f>SUM(AA263:AG263)</f>
        <v>209</v>
      </c>
      <c r="AI263" s="29">
        <f t="shared" ref="AI263:AI294" si="173">R9+J263+R263+J517</f>
        <v>116</v>
      </c>
      <c r="AJ263" s="29">
        <f t="shared" ref="AJ263:AJ294" si="174">S9+K263+S263+K517</f>
        <v>81</v>
      </c>
      <c r="AK263" s="29">
        <f t="shared" ref="AK263:AK294" si="175">T9+L263+T263+L517</f>
        <v>8</v>
      </c>
      <c r="AL263" s="29">
        <f t="shared" ref="AL263:AL294" si="176">U9+M263+U263+M517</f>
        <v>4</v>
      </c>
      <c r="AM263" s="29">
        <f t="shared" ref="AM263:AM294" si="177">V9+N263+V263+N517</f>
        <v>16</v>
      </c>
      <c r="AN263" s="29">
        <f t="shared" ref="AN263:AN294" si="178">W9+O263+W263+O517</f>
        <v>11</v>
      </c>
      <c r="AO263" s="29">
        <f t="shared" ref="AO263:AO294" si="179">X9+P263+X263+P517</f>
        <v>32</v>
      </c>
      <c r="AP263" s="20">
        <f>SUM(AI263:AO263)</f>
        <v>268</v>
      </c>
    </row>
    <row r="264" spans="1:42" s="135" customFormat="1" ht="13.5" customHeight="1" x14ac:dyDescent="0.2">
      <c r="A264" s="21">
        <f t="shared" si="162"/>
        <v>0.30208333333333337</v>
      </c>
      <c r="B264" s="35">
        <v>0</v>
      </c>
      <c r="C264" s="35">
        <v>0</v>
      </c>
      <c r="D264" s="35">
        <v>0</v>
      </c>
      <c r="E264" s="35">
        <v>0</v>
      </c>
      <c r="F264" s="35">
        <v>0</v>
      </c>
      <c r="G264" s="35">
        <v>0</v>
      </c>
      <c r="H264" s="35">
        <v>0</v>
      </c>
      <c r="I264" s="149">
        <f t="shared" si="163"/>
        <v>0</v>
      </c>
      <c r="J264" s="35">
        <v>0</v>
      </c>
      <c r="K264" s="35">
        <v>0</v>
      </c>
      <c r="L264" s="35">
        <v>0</v>
      </c>
      <c r="M264" s="35">
        <v>0</v>
      </c>
      <c r="N264" s="35">
        <v>0</v>
      </c>
      <c r="O264" s="35">
        <v>0</v>
      </c>
      <c r="P264" s="35">
        <v>0</v>
      </c>
      <c r="Q264" s="149">
        <f t="shared" si="164"/>
        <v>0</v>
      </c>
      <c r="R264" s="245"/>
      <c r="S264" s="245"/>
      <c r="T264" s="245"/>
      <c r="U264" s="245"/>
      <c r="V264" s="245"/>
      <c r="W264" s="245"/>
      <c r="X264" s="245"/>
      <c r="Y264" s="149">
        <f t="shared" si="165"/>
        <v>0</v>
      </c>
      <c r="Z264" s="21">
        <f t="shared" ref="Z264:Z322" si="180">A264</f>
        <v>0.30208333333333337</v>
      </c>
      <c r="AA264" s="19">
        <f t="shared" si="166"/>
        <v>139</v>
      </c>
      <c r="AB264" s="19">
        <f t="shared" si="167"/>
        <v>55</v>
      </c>
      <c r="AC264" s="19">
        <f t="shared" si="168"/>
        <v>7</v>
      </c>
      <c r="AD264" s="19">
        <f t="shared" si="169"/>
        <v>0</v>
      </c>
      <c r="AE264" s="19">
        <f t="shared" si="170"/>
        <v>12</v>
      </c>
      <c r="AF264" s="19">
        <f t="shared" si="171"/>
        <v>9</v>
      </c>
      <c r="AG264" s="19">
        <f t="shared" si="172"/>
        <v>3</v>
      </c>
      <c r="AH264" s="20">
        <f t="shared" ref="AH264:AH296" si="181">SUM(AA264:AG264)</f>
        <v>225</v>
      </c>
      <c r="AI264" s="19">
        <f t="shared" si="173"/>
        <v>117</v>
      </c>
      <c r="AJ264" s="19">
        <f t="shared" si="174"/>
        <v>78</v>
      </c>
      <c r="AK264" s="19">
        <f t="shared" si="175"/>
        <v>15</v>
      </c>
      <c r="AL264" s="19">
        <f t="shared" si="176"/>
        <v>1</v>
      </c>
      <c r="AM264" s="19">
        <f t="shared" si="177"/>
        <v>13</v>
      </c>
      <c r="AN264" s="19">
        <f t="shared" si="178"/>
        <v>23</v>
      </c>
      <c r="AO264" s="19">
        <f t="shared" si="179"/>
        <v>39</v>
      </c>
      <c r="AP264" s="20">
        <f t="shared" ref="AP264:AP296" si="182">SUM(AI264:AO264)</f>
        <v>286</v>
      </c>
    </row>
    <row r="265" spans="1:42" ht="13.5" customHeight="1" x14ac:dyDescent="0.2">
      <c r="A265" s="22">
        <f t="shared" si="162"/>
        <v>0.31250000000000006</v>
      </c>
      <c r="B265" s="35">
        <v>0</v>
      </c>
      <c r="C265" s="35">
        <v>0</v>
      </c>
      <c r="D265" s="35">
        <v>0</v>
      </c>
      <c r="E265" s="35">
        <v>0</v>
      </c>
      <c r="F265" s="35">
        <v>0</v>
      </c>
      <c r="G265" s="35">
        <v>0</v>
      </c>
      <c r="H265" s="35">
        <v>0</v>
      </c>
      <c r="I265" s="149">
        <f t="shared" si="163"/>
        <v>0</v>
      </c>
      <c r="J265" s="35">
        <v>0</v>
      </c>
      <c r="K265" s="35">
        <v>0</v>
      </c>
      <c r="L265" s="35">
        <v>0</v>
      </c>
      <c r="M265" s="35">
        <v>0</v>
      </c>
      <c r="N265" s="35">
        <v>0</v>
      </c>
      <c r="O265" s="35">
        <v>0</v>
      </c>
      <c r="P265" s="35">
        <v>0</v>
      </c>
      <c r="Q265" s="149">
        <f t="shared" si="164"/>
        <v>0</v>
      </c>
      <c r="R265" s="245"/>
      <c r="S265" s="245"/>
      <c r="T265" s="245"/>
      <c r="U265" s="245"/>
      <c r="V265" s="245"/>
      <c r="W265" s="245"/>
      <c r="X265" s="245"/>
      <c r="Y265" s="149">
        <f t="shared" si="165"/>
        <v>0</v>
      </c>
      <c r="Z265" s="22">
        <f t="shared" si="180"/>
        <v>0.31250000000000006</v>
      </c>
      <c r="AA265" s="19">
        <f t="shared" si="166"/>
        <v>127</v>
      </c>
      <c r="AB265" s="19">
        <f t="shared" si="167"/>
        <v>79</v>
      </c>
      <c r="AC265" s="19">
        <f t="shared" si="168"/>
        <v>5</v>
      </c>
      <c r="AD265" s="19">
        <f t="shared" si="169"/>
        <v>0</v>
      </c>
      <c r="AE265" s="19">
        <f t="shared" si="170"/>
        <v>7</v>
      </c>
      <c r="AF265" s="19">
        <f t="shared" si="171"/>
        <v>10</v>
      </c>
      <c r="AG265" s="19">
        <f t="shared" si="172"/>
        <v>10</v>
      </c>
      <c r="AH265" s="20">
        <f t="shared" si="181"/>
        <v>238</v>
      </c>
      <c r="AI265" s="19">
        <f t="shared" si="173"/>
        <v>143</v>
      </c>
      <c r="AJ265" s="19">
        <f t="shared" si="174"/>
        <v>62</v>
      </c>
      <c r="AK265" s="19">
        <f t="shared" si="175"/>
        <v>14</v>
      </c>
      <c r="AL265" s="19">
        <f t="shared" si="176"/>
        <v>2</v>
      </c>
      <c r="AM265" s="19">
        <f t="shared" si="177"/>
        <v>19</v>
      </c>
      <c r="AN265" s="19">
        <f t="shared" si="178"/>
        <v>15</v>
      </c>
      <c r="AO265" s="19">
        <f t="shared" si="179"/>
        <v>54</v>
      </c>
      <c r="AP265" s="20">
        <f t="shared" si="182"/>
        <v>309</v>
      </c>
    </row>
    <row r="266" spans="1:42" ht="13.5" customHeight="1" x14ac:dyDescent="0.2">
      <c r="A266" s="21">
        <f t="shared" si="162"/>
        <v>0.32291666666666674</v>
      </c>
      <c r="B266" s="35">
        <v>0</v>
      </c>
      <c r="C266" s="35">
        <v>0</v>
      </c>
      <c r="D266" s="35">
        <v>0</v>
      </c>
      <c r="E266" s="35">
        <v>0</v>
      </c>
      <c r="F266" s="35">
        <v>0</v>
      </c>
      <c r="G266" s="35">
        <v>0</v>
      </c>
      <c r="H266" s="35">
        <v>0</v>
      </c>
      <c r="I266" s="149">
        <f t="shared" si="163"/>
        <v>0</v>
      </c>
      <c r="J266" s="35">
        <v>0</v>
      </c>
      <c r="K266" s="35">
        <v>0</v>
      </c>
      <c r="L266" s="35">
        <v>0</v>
      </c>
      <c r="M266" s="35">
        <v>0</v>
      </c>
      <c r="N266" s="35">
        <v>0</v>
      </c>
      <c r="O266" s="35">
        <v>0</v>
      </c>
      <c r="P266" s="35">
        <v>0</v>
      </c>
      <c r="Q266" s="149">
        <f t="shared" si="164"/>
        <v>0</v>
      </c>
      <c r="R266" s="245"/>
      <c r="S266" s="245"/>
      <c r="T266" s="245"/>
      <c r="U266" s="245"/>
      <c r="V266" s="245"/>
      <c r="W266" s="245"/>
      <c r="X266" s="245"/>
      <c r="Y266" s="149">
        <f t="shared" si="165"/>
        <v>0</v>
      </c>
      <c r="Z266" s="21">
        <f t="shared" si="180"/>
        <v>0.32291666666666674</v>
      </c>
      <c r="AA266" s="19">
        <f t="shared" si="166"/>
        <v>147</v>
      </c>
      <c r="AB266" s="19">
        <f t="shared" si="167"/>
        <v>49</v>
      </c>
      <c r="AC266" s="19">
        <f t="shared" si="168"/>
        <v>9</v>
      </c>
      <c r="AD266" s="19">
        <f t="shared" si="169"/>
        <v>2</v>
      </c>
      <c r="AE266" s="19">
        <f t="shared" si="170"/>
        <v>8</v>
      </c>
      <c r="AF266" s="19">
        <f t="shared" si="171"/>
        <v>10</v>
      </c>
      <c r="AG266" s="19">
        <f t="shared" si="172"/>
        <v>5</v>
      </c>
      <c r="AH266" s="20">
        <f t="shared" si="181"/>
        <v>230</v>
      </c>
      <c r="AI266" s="19">
        <f t="shared" si="173"/>
        <v>138</v>
      </c>
      <c r="AJ266" s="19">
        <f t="shared" si="174"/>
        <v>62</v>
      </c>
      <c r="AK266" s="19">
        <f t="shared" si="175"/>
        <v>7</v>
      </c>
      <c r="AL266" s="19">
        <f t="shared" si="176"/>
        <v>2</v>
      </c>
      <c r="AM266" s="19">
        <f t="shared" si="177"/>
        <v>20</v>
      </c>
      <c r="AN266" s="19">
        <f t="shared" si="178"/>
        <v>13</v>
      </c>
      <c r="AO266" s="19">
        <f t="shared" si="179"/>
        <v>32</v>
      </c>
      <c r="AP266" s="20">
        <f t="shared" si="182"/>
        <v>274</v>
      </c>
    </row>
    <row r="267" spans="1:42" ht="13.5" customHeight="1" x14ac:dyDescent="0.2">
      <c r="A267" s="22">
        <f t="shared" si="162"/>
        <v>0.33333333333333343</v>
      </c>
      <c r="B267" s="35">
        <v>0</v>
      </c>
      <c r="C267" s="35">
        <v>0</v>
      </c>
      <c r="D267" s="35">
        <v>0</v>
      </c>
      <c r="E267" s="35">
        <v>0</v>
      </c>
      <c r="F267" s="35">
        <v>0</v>
      </c>
      <c r="G267" s="35">
        <v>0</v>
      </c>
      <c r="H267" s="35">
        <v>0</v>
      </c>
      <c r="I267" s="149">
        <f t="shared" si="163"/>
        <v>0</v>
      </c>
      <c r="J267" s="35">
        <v>0</v>
      </c>
      <c r="K267" s="35">
        <v>0</v>
      </c>
      <c r="L267" s="35">
        <v>0</v>
      </c>
      <c r="M267" s="35">
        <v>0</v>
      </c>
      <c r="N267" s="35">
        <v>0</v>
      </c>
      <c r="O267" s="35">
        <v>0</v>
      </c>
      <c r="P267" s="35">
        <v>0</v>
      </c>
      <c r="Q267" s="149">
        <f t="shared" si="164"/>
        <v>0</v>
      </c>
      <c r="R267" s="245"/>
      <c r="S267" s="245"/>
      <c r="T267" s="245"/>
      <c r="U267" s="245"/>
      <c r="V267" s="245"/>
      <c r="W267" s="245"/>
      <c r="X267" s="245"/>
      <c r="Y267" s="149">
        <f t="shared" si="165"/>
        <v>0</v>
      </c>
      <c r="Z267" s="22">
        <f t="shared" si="180"/>
        <v>0.33333333333333343</v>
      </c>
      <c r="AA267" s="19">
        <f t="shared" si="166"/>
        <v>142</v>
      </c>
      <c r="AB267" s="19">
        <f t="shared" si="167"/>
        <v>57</v>
      </c>
      <c r="AC267" s="19">
        <f t="shared" si="168"/>
        <v>8</v>
      </c>
      <c r="AD267" s="19">
        <f t="shared" si="169"/>
        <v>1</v>
      </c>
      <c r="AE267" s="19">
        <f t="shared" si="170"/>
        <v>11</v>
      </c>
      <c r="AF267" s="19">
        <f t="shared" si="171"/>
        <v>9</v>
      </c>
      <c r="AG267" s="19">
        <f t="shared" si="172"/>
        <v>6</v>
      </c>
      <c r="AH267" s="20">
        <f t="shared" si="181"/>
        <v>234</v>
      </c>
      <c r="AI267" s="19">
        <f t="shared" si="173"/>
        <v>122</v>
      </c>
      <c r="AJ267" s="19">
        <f t="shared" si="174"/>
        <v>60</v>
      </c>
      <c r="AK267" s="19">
        <f t="shared" si="175"/>
        <v>9</v>
      </c>
      <c r="AL267" s="19">
        <f t="shared" si="176"/>
        <v>2</v>
      </c>
      <c r="AM267" s="19">
        <f t="shared" si="177"/>
        <v>16</v>
      </c>
      <c r="AN267" s="19">
        <f t="shared" si="178"/>
        <v>19</v>
      </c>
      <c r="AO267" s="19">
        <f t="shared" si="179"/>
        <v>46</v>
      </c>
      <c r="AP267" s="20">
        <f t="shared" si="182"/>
        <v>274</v>
      </c>
    </row>
    <row r="268" spans="1:42" ht="13.5" customHeight="1" x14ac:dyDescent="0.2">
      <c r="A268" s="22">
        <f t="shared" si="162"/>
        <v>0.34375000000000011</v>
      </c>
      <c r="B268" s="35">
        <v>0</v>
      </c>
      <c r="C268" s="35">
        <v>0</v>
      </c>
      <c r="D268" s="35">
        <v>0</v>
      </c>
      <c r="E268" s="35">
        <v>0</v>
      </c>
      <c r="F268" s="35">
        <v>0</v>
      </c>
      <c r="G268" s="35">
        <v>0</v>
      </c>
      <c r="H268" s="35">
        <v>0</v>
      </c>
      <c r="I268" s="149">
        <f t="shared" si="163"/>
        <v>0</v>
      </c>
      <c r="J268" s="35">
        <v>0</v>
      </c>
      <c r="K268" s="35">
        <v>0</v>
      </c>
      <c r="L268" s="35">
        <v>0</v>
      </c>
      <c r="M268" s="35">
        <v>0</v>
      </c>
      <c r="N268" s="35">
        <v>0</v>
      </c>
      <c r="O268" s="35">
        <v>0</v>
      </c>
      <c r="P268" s="35">
        <v>0</v>
      </c>
      <c r="Q268" s="149">
        <f t="shared" si="164"/>
        <v>0</v>
      </c>
      <c r="R268" s="245"/>
      <c r="S268" s="245"/>
      <c r="T268" s="245"/>
      <c r="U268" s="245"/>
      <c r="V268" s="245"/>
      <c r="W268" s="245"/>
      <c r="X268" s="245"/>
      <c r="Y268" s="149">
        <f t="shared" si="165"/>
        <v>0</v>
      </c>
      <c r="Z268" s="22">
        <f t="shared" si="180"/>
        <v>0.34375000000000011</v>
      </c>
      <c r="AA268" s="19">
        <f t="shared" si="166"/>
        <v>137</v>
      </c>
      <c r="AB268" s="19">
        <f t="shared" si="167"/>
        <v>34</v>
      </c>
      <c r="AC268" s="19">
        <f t="shared" si="168"/>
        <v>7</v>
      </c>
      <c r="AD268" s="19">
        <f t="shared" si="169"/>
        <v>2</v>
      </c>
      <c r="AE268" s="19">
        <f t="shared" si="170"/>
        <v>10</v>
      </c>
      <c r="AF268" s="19">
        <f t="shared" si="171"/>
        <v>12</v>
      </c>
      <c r="AG268" s="19">
        <f t="shared" si="172"/>
        <v>4</v>
      </c>
      <c r="AH268" s="20">
        <f t="shared" si="181"/>
        <v>206</v>
      </c>
      <c r="AI268" s="19">
        <f t="shared" si="173"/>
        <v>139</v>
      </c>
      <c r="AJ268" s="19">
        <f t="shared" si="174"/>
        <v>50</v>
      </c>
      <c r="AK268" s="19">
        <f t="shared" si="175"/>
        <v>3</v>
      </c>
      <c r="AL268" s="19">
        <f t="shared" si="176"/>
        <v>4</v>
      </c>
      <c r="AM268" s="19">
        <f t="shared" si="177"/>
        <v>18</v>
      </c>
      <c r="AN268" s="19">
        <f t="shared" si="178"/>
        <v>13</v>
      </c>
      <c r="AO268" s="19">
        <f t="shared" si="179"/>
        <v>45</v>
      </c>
      <c r="AP268" s="20">
        <f t="shared" si="182"/>
        <v>272</v>
      </c>
    </row>
    <row r="269" spans="1:42" ht="13.5" customHeight="1" x14ac:dyDescent="0.2">
      <c r="A269" s="22">
        <f t="shared" si="162"/>
        <v>0.3541666666666668</v>
      </c>
      <c r="B269" s="35">
        <v>0</v>
      </c>
      <c r="C269" s="35">
        <v>0</v>
      </c>
      <c r="D269" s="35">
        <v>0</v>
      </c>
      <c r="E269" s="35">
        <v>0</v>
      </c>
      <c r="F269" s="35">
        <v>0</v>
      </c>
      <c r="G269" s="35">
        <v>0</v>
      </c>
      <c r="H269" s="35">
        <v>0</v>
      </c>
      <c r="I269" s="149">
        <f t="shared" si="163"/>
        <v>0</v>
      </c>
      <c r="J269" s="35">
        <v>0</v>
      </c>
      <c r="K269" s="35">
        <v>0</v>
      </c>
      <c r="L269" s="35">
        <v>0</v>
      </c>
      <c r="M269" s="35">
        <v>0</v>
      </c>
      <c r="N269" s="35">
        <v>0</v>
      </c>
      <c r="O269" s="35">
        <v>0</v>
      </c>
      <c r="P269" s="35">
        <v>0</v>
      </c>
      <c r="Q269" s="149">
        <f t="shared" si="164"/>
        <v>0</v>
      </c>
      <c r="R269" s="245"/>
      <c r="S269" s="245"/>
      <c r="T269" s="245"/>
      <c r="U269" s="245"/>
      <c r="V269" s="245"/>
      <c r="W269" s="245"/>
      <c r="X269" s="245"/>
      <c r="Y269" s="149">
        <f t="shared" si="165"/>
        <v>0</v>
      </c>
      <c r="Z269" s="22">
        <f t="shared" si="180"/>
        <v>0.3541666666666668</v>
      </c>
      <c r="AA269" s="19">
        <f t="shared" si="166"/>
        <v>147</v>
      </c>
      <c r="AB269" s="19">
        <f t="shared" si="167"/>
        <v>54</v>
      </c>
      <c r="AC269" s="19">
        <f t="shared" si="168"/>
        <v>9</v>
      </c>
      <c r="AD269" s="19">
        <f t="shared" si="169"/>
        <v>3</v>
      </c>
      <c r="AE269" s="19">
        <f t="shared" si="170"/>
        <v>11</v>
      </c>
      <c r="AF269" s="19">
        <f t="shared" si="171"/>
        <v>15</v>
      </c>
      <c r="AG269" s="19">
        <f t="shared" si="172"/>
        <v>5</v>
      </c>
      <c r="AH269" s="20">
        <f t="shared" si="181"/>
        <v>244</v>
      </c>
      <c r="AI269" s="19">
        <f t="shared" si="173"/>
        <v>167</v>
      </c>
      <c r="AJ269" s="19">
        <f t="shared" si="174"/>
        <v>49</v>
      </c>
      <c r="AK269" s="19">
        <f t="shared" si="175"/>
        <v>9</v>
      </c>
      <c r="AL269" s="19">
        <f t="shared" si="176"/>
        <v>5</v>
      </c>
      <c r="AM269" s="19">
        <f t="shared" si="177"/>
        <v>16</v>
      </c>
      <c r="AN269" s="19">
        <f t="shared" si="178"/>
        <v>14</v>
      </c>
      <c r="AO269" s="19">
        <f t="shared" si="179"/>
        <v>46</v>
      </c>
      <c r="AP269" s="20">
        <f t="shared" si="182"/>
        <v>306</v>
      </c>
    </row>
    <row r="270" spans="1:42" ht="13.5" customHeight="1" x14ac:dyDescent="0.2">
      <c r="A270" s="22">
        <f t="shared" si="162"/>
        <v>0.36458333333333348</v>
      </c>
      <c r="B270" s="35">
        <v>0</v>
      </c>
      <c r="C270" s="35">
        <v>0</v>
      </c>
      <c r="D270" s="35">
        <v>0</v>
      </c>
      <c r="E270" s="35">
        <v>0</v>
      </c>
      <c r="F270" s="35">
        <v>0</v>
      </c>
      <c r="G270" s="35">
        <v>0</v>
      </c>
      <c r="H270" s="35">
        <v>0</v>
      </c>
      <c r="I270" s="149">
        <f t="shared" si="163"/>
        <v>0</v>
      </c>
      <c r="J270" s="35">
        <v>0</v>
      </c>
      <c r="K270" s="35">
        <v>0</v>
      </c>
      <c r="L270" s="35">
        <v>0</v>
      </c>
      <c r="M270" s="35">
        <v>0</v>
      </c>
      <c r="N270" s="35">
        <v>0</v>
      </c>
      <c r="O270" s="35">
        <v>0</v>
      </c>
      <c r="P270" s="35">
        <v>0</v>
      </c>
      <c r="Q270" s="149">
        <f t="shared" si="164"/>
        <v>0</v>
      </c>
      <c r="R270" s="245"/>
      <c r="S270" s="245"/>
      <c r="T270" s="245"/>
      <c r="U270" s="245"/>
      <c r="V270" s="245"/>
      <c r="W270" s="245"/>
      <c r="X270" s="245"/>
      <c r="Y270" s="149">
        <f t="shared" si="165"/>
        <v>0</v>
      </c>
      <c r="Z270" s="22">
        <f t="shared" si="180"/>
        <v>0.36458333333333348</v>
      </c>
      <c r="AA270" s="19">
        <f t="shared" si="166"/>
        <v>150</v>
      </c>
      <c r="AB270" s="19">
        <f t="shared" si="167"/>
        <v>40</v>
      </c>
      <c r="AC270" s="19">
        <f t="shared" si="168"/>
        <v>11</v>
      </c>
      <c r="AD270" s="19">
        <f t="shared" si="169"/>
        <v>4</v>
      </c>
      <c r="AE270" s="19">
        <f t="shared" si="170"/>
        <v>9</v>
      </c>
      <c r="AF270" s="19">
        <f t="shared" si="171"/>
        <v>5</v>
      </c>
      <c r="AG270" s="19">
        <f t="shared" si="172"/>
        <v>7</v>
      </c>
      <c r="AH270" s="20">
        <f t="shared" si="181"/>
        <v>226</v>
      </c>
      <c r="AI270" s="19">
        <f t="shared" si="173"/>
        <v>165</v>
      </c>
      <c r="AJ270" s="19">
        <f t="shared" si="174"/>
        <v>40</v>
      </c>
      <c r="AK270" s="19">
        <f t="shared" si="175"/>
        <v>10</v>
      </c>
      <c r="AL270" s="19">
        <f t="shared" si="176"/>
        <v>3</v>
      </c>
      <c r="AM270" s="19">
        <f t="shared" si="177"/>
        <v>18</v>
      </c>
      <c r="AN270" s="19">
        <f t="shared" si="178"/>
        <v>15</v>
      </c>
      <c r="AO270" s="19">
        <f t="shared" si="179"/>
        <v>34</v>
      </c>
      <c r="AP270" s="20">
        <f t="shared" si="182"/>
        <v>285</v>
      </c>
    </row>
    <row r="271" spans="1:42" ht="13.5" customHeight="1" x14ac:dyDescent="0.2">
      <c r="A271" s="22">
        <f t="shared" si="162"/>
        <v>0.37500000000000017</v>
      </c>
      <c r="B271" s="35">
        <v>0</v>
      </c>
      <c r="C271" s="35">
        <v>0</v>
      </c>
      <c r="D271" s="35">
        <v>0</v>
      </c>
      <c r="E271" s="35">
        <v>0</v>
      </c>
      <c r="F271" s="35">
        <v>0</v>
      </c>
      <c r="G271" s="35">
        <v>0</v>
      </c>
      <c r="H271" s="35">
        <v>0</v>
      </c>
      <c r="I271" s="149">
        <f t="shared" si="163"/>
        <v>0</v>
      </c>
      <c r="J271" s="35">
        <v>0</v>
      </c>
      <c r="K271" s="35">
        <v>0</v>
      </c>
      <c r="L271" s="35">
        <v>0</v>
      </c>
      <c r="M271" s="35">
        <v>0</v>
      </c>
      <c r="N271" s="35">
        <v>0</v>
      </c>
      <c r="O271" s="35">
        <v>0</v>
      </c>
      <c r="P271" s="35">
        <v>0</v>
      </c>
      <c r="Q271" s="149">
        <f t="shared" si="164"/>
        <v>0</v>
      </c>
      <c r="R271" s="245"/>
      <c r="S271" s="245"/>
      <c r="T271" s="245"/>
      <c r="U271" s="245"/>
      <c r="V271" s="245"/>
      <c r="W271" s="245"/>
      <c r="X271" s="245"/>
      <c r="Y271" s="149">
        <f t="shared" si="165"/>
        <v>0</v>
      </c>
      <c r="Z271" s="22">
        <f t="shared" si="180"/>
        <v>0.37500000000000017</v>
      </c>
      <c r="AA271" s="19">
        <f t="shared" si="166"/>
        <v>128</v>
      </c>
      <c r="AB271" s="19">
        <f t="shared" si="167"/>
        <v>37</v>
      </c>
      <c r="AC271" s="19">
        <f t="shared" si="168"/>
        <v>8</v>
      </c>
      <c r="AD271" s="19">
        <f t="shared" si="169"/>
        <v>2</v>
      </c>
      <c r="AE271" s="19">
        <f t="shared" si="170"/>
        <v>10</v>
      </c>
      <c r="AF271" s="19">
        <f t="shared" si="171"/>
        <v>7</v>
      </c>
      <c r="AG271" s="19">
        <f t="shared" si="172"/>
        <v>2</v>
      </c>
      <c r="AH271" s="20">
        <f t="shared" si="181"/>
        <v>194</v>
      </c>
      <c r="AI271" s="19">
        <f t="shared" si="173"/>
        <v>157</v>
      </c>
      <c r="AJ271" s="19">
        <f t="shared" si="174"/>
        <v>53</v>
      </c>
      <c r="AK271" s="19">
        <f t="shared" si="175"/>
        <v>4</v>
      </c>
      <c r="AL271" s="19">
        <f t="shared" si="176"/>
        <v>1</v>
      </c>
      <c r="AM271" s="19">
        <f t="shared" si="177"/>
        <v>22</v>
      </c>
      <c r="AN271" s="19">
        <f t="shared" si="178"/>
        <v>9</v>
      </c>
      <c r="AO271" s="19">
        <f t="shared" si="179"/>
        <v>35</v>
      </c>
      <c r="AP271" s="20">
        <f t="shared" si="182"/>
        <v>281</v>
      </c>
    </row>
    <row r="272" spans="1:42" ht="13.5" customHeight="1" x14ac:dyDescent="0.2">
      <c r="A272" s="18">
        <f t="shared" si="162"/>
        <v>0.38541666666666685</v>
      </c>
      <c r="B272" s="35">
        <v>0</v>
      </c>
      <c r="C272" s="35">
        <v>0</v>
      </c>
      <c r="D272" s="35">
        <v>0</v>
      </c>
      <c r="E272" s="35">
        <v>0</v>
      </c>
      <c r="F272" s="35">
        <v>0</v>
      </c>
      <c r="G272" s="35">
        <v>0</v>
      </c>
      <c r="H272" s="35">
        <v>0</v>
      </c>
      <c r="I272" s="149">
        <f t="shared" si="163"/>
        <v>0</v>
      </c>
      <c r="J272" s="35">
        <v>0</v>
      </c>
      <c r="K272" s="35">
        <v>0</v>
      </c>
      <c r="L272" s="35">
        <v>0</v>
      </c>
      <c r="M272" s="35">
        <v>0</v>
      </c>
      <c r="N272" s="35">
        <v>0</v>
      </c>
      <c r="O272" s="35">
        <v>0</v>
      </c>
      <c r="P272" s="35">
        <v>0</v>
      </c>
      <c r="Q272" s="149">
        <f t="shared" si="164"/>
        <v>0</v>
      </c>
      <c r="R272" s="245"/>
      <c r="S272" s="245"/>
      <c r="T272" s="245"/>
      <c r="U272" s="245"/>
      <c r="V272" s="245"/>
      <c r="W272" s="245"/>
      <c r="X272" s="245"/>
      <c r="Y272" s="149">
        <f t="shared" si="165"/>
        <v>0</v>
      </c>
      <c r="Z272" s="22">
        <f t="shared" si="180"/>
        <v>0.38541666666666685</v>
      </c>
      <c r="AA272" s="19">
        <f t="shared" si="166"/>
        <v>132</v>
      </c>
      <c r="AB272" s="19">
        <f t="shared" si="167"/>
        <v>32</v>
      </c>
      <c r="AC272" s="19">
        <f t="shared" si="168"/>
        <v>13</v>
      </c>
      <c r="AD272" s="19">
        <f t="shared" si="169"/>
        <v>2</v>
      </c>
      <c r="AE272" s="19">
        <f t="shared" si="170"/>
        <v>9</v>
      </c>
      <c r="AF272" s="19">
        <f t="shared" si="171"/>
        <v>8</v>
      </c>
      <c r="AG272" s="19">
        <f t="shared" si="172"/>
        <v>5</v>
      </c>
      <c r="AH272" s="20">
        <f t="shared" si="181"/>
        <v>201</v>
      </c>
      <c r="AI272" s="19">
        <f t="shared" si="173"/>
        <v>169</v>
      </c>
      <c r="AJ272" s="19">
        <f t="shared" si="174"/>
        <v>48</v>
      </c>
      <c r="AK272" s="19">
        <f t="shared" si="175"/>
        <v>14</v>
      </c>
      <c r="AL272" s="19">
        <f t="shared" si="176"/>
        <v>1</v>
      </c>
      <c r="AM272" s="19">
        <f t="shared" si="177"/>
        <v>15</v>
      </c>
      <c r="AN272" s="19">
        <f t="shared" si="178"/>
        <v>14</v>
      </c>
      <c r="AO272" s="19">
        <f t="shared" si="179"/>
        <v>22</v>
      </c>
      <c r="AP272" s="20">
        <f t="shared" si="182"/>
        <v>283</v>
      </c>
    </row>
    <row r="273" spans="1:42" s="135" customFormat="1" ht="13.5" customHeight="1" x14ac:dyDescent="0.2">
      <c r="A273" s="21">
        <f t="shared" si="162"/>
        <v>0.39583333333333354</v>
      </c>
      <c r="B273" s="35">
        <v>0</v>
      </c>
      <c r="C273" s="35">
        <v>0</v>
      </c>
      <c r="D273" s="35">
        <v>0</v>
      </c>
      <c r="E273" s="35">
        <v>0</v>
      </c>
      <c r="F273" s="35">
        <v>0</v>
      </c>
      <c r="G273" s="35">
        <v>0</v>
      </c>
      <c r="H273" s="35">
        <v>0</v>
      </c>
      <c r="I273" s="149">
        <f t="shared" si="163"/>
        <v>0</v>
      </c>
      <c r="J273" s="35">
        <v>0</v>
      </c>
      <c r="K273" s="35">
        <v>0</v>
      </c>
      <c r="L273" s="35">
        <v>0</v>
      </c>
      <c r="M273" s="35">
        <v>0</v>
      </c>
      <c r="N273" s="35">
        <v>0</v>
      </c>
      <c r="O273" s="35">
        <v>0</v>
      </c>
      <c r="P273" s="35">
        <v>0</v>
      </c>
      <c r="Q273" s="149">
        <f t="shared" si="164"/>
        <v>0</v>
      </c>
      <c r="R273" s="245"/>
      <c r="S273" s="245"/>
      <c r="T273" s="245"/>
      <c r="U273" s="245"/>
      <c r="V273" s="245"/>
      <c r="W273" s="245"/>
      <c r="X273" s="245"/>
      <c r="Y273" s="149">
        <f t="shared" si="165"/>
        <v>0</v>
      </c>
      <c r="Z273" s="18">
        <f t="shared" si="180"/>
        <v>0.39583333333333354</v>
      </c>
      <c r="AA273" s="19">
        <f t="shared" si="166"/>
        <v>140</v>
      </c>
      <c r="AB273" s="19">
        <f t="shared" si="167"/>
        <v>48</v>
      </c>
      <c r="AC273" s="19">
        <f t="shared" si="168"/>
        <v>14</v>
      </c>
      <c r="AD273" s="19">
        <f t="shared" si="169"/>
        <v>1</v>
      </c>
      <c r="AE273" s="19">
        <f t="shared" si="170"/>
        <v>9</v>
      </c>
      <c r="AF273" s="19">
        <f t="shared" si="171"/>
        <v>6</v>
      </c>
      <c r="AG273" s="19">
        <f t="shared" si="172"/>
        <v>2</v>
      </c>
      <c r="AH273" s="20">
        <f t="shared" si="181"/>
        <v>220</v>
      </c>
      <c r="AI273" s="19">
        <f t="shared" si="173"/>
        <v>148</v>
      </c>
      <c r="AJ273" s="19">
        <f t="shared" si="174"/>
        <v>35</v>
      </c>
      <c r="AK273" s="19">
        <f t="shared" si="175"/>
        <v>13</v>
      </c>
      <c r="AL273" s="19">
        <f t="shared" si="176"/>
        <v>3</v>
      </c>
      <c r="AM273" s="19">
        <f t="shared" si="177"/>
        <v>19</v>
      </c>
      <c r="AN273" s="19">
        <f t="shared" si="178"/>
        <v>16</v>
      </c>
      <c r="AO273" s="19">
        <f t="shared" si="179"/>
        <v>29</v>
      </c>
      <c r="AP273" s="20">
        <f t="shared" si="182"/>
        <v>263</v>
      </c>
    </row>
    <row r="274" spans="1:42" s="135" customFormat="1" ht="13.5" customHeight="1" x14ac:dyDescent="0.2">
      <c r="A274" s="22">
        <f t="shared" si="162"/>
        <v>0.40625000000000022</v>
      </c>
      <c r="B274" s="35">
        <v>0</v>
      </c>
      <c r="C274" s="35">
        <v>0</v>
      </c>
      <c r="D274" s="35">
        <v>0</v>
      </c>
      <c r="E274" s="35">
        <v>0</v>
      </c>
      <c r="F274" s="35">
        <v>0</v>
      </c>
      <c r="G274" s="35">
        <v>0</v>
      </c>
      <c r="H274" s="35">
        <v>0</v>
      </c>
      <c r="I274" s="149">
        <f t="shared" si="163"/>
        <v>0</v>
      </c>
      <c r="J274" s="35">
        <v>0</v>
      </c>
      <c r="K274" s="35">
        <v>0</v>
      </c>
      <c r="L274" s="35">
        <v>0</v>
      </c>
      <c r="M274" s="35">
        <v>0</v>
      </c>
      <c r="N274" s="35">
        <v>0</v>
      </c>
      <c r="O274" s="35">
        <v>0</v>
      </c>
      <c r="P274" s="35">
        <v>0</v>
      </c>
      <c r="Q274" s="149">
        <f t="shared" si="164"/>
        <v>0</v>
      </c>
      <c r="R274" s="245"/>
      <c r="S274" s="245"/>
      <c r="T274" s="245"/>
      <c r="U274" s="245"/>
      <c r="V274" s="245"/>
      <c r="W274" s="245"/>
      <c r="X274" s="245"/>
      <c r="Y274" s="149">
        <f t="shared" si="165"/>
        <v>0</v>
      </c>
      <c r="Z274" s="21">
        <f t="shared" si="180"/>
        <v>0.40625000000000022</v>
      </c>
      <c r="AA274" s="19">
        <f t="shared" si="166"/>
        <v>140</v>
      </c>
      <c r="AB274" s="19">
        <f t="shared" si="167"/>
        <v>46</v>
      </c>
      <c r="AC274" s="19">
        <f t="shared" si="168"/>
        <v>12</v>
      </c>
      <c r="AD274" s="19">
        <f t="shared" si="169"/>
        <v>2</v>
      </c>
      <c r="AE274" s="19">
        <f t="shared" si="170"/>
        <v>8</v>
      </c>
      <c r="AF274" s="19">
        <f t="shared" si="171"/>
        <v>5</v>
      </c>
      <c r="AG274" s="19">
        <f t="shared" si="172"/>
        <v>3</v>
      </c>
      <c r="AH274" s="20">
        <f t="shared" si="181"/>
        <v>216</v>
      </c>
      <c r="AI274" s="19">
        <f t="shared" si="173"/>
        <v>157</v>
      </c>
      <c r="AJ274" s="19">
        <f t="shared" si="174"/>
        <v>41</v>
      </c>
      <c r="AK274" s="19">
        <f t="shared" si="175"/>
        <v>9</v>
      </c>
      <c r="AL274" s="19">
        <f t="shared" si="176"/>
        <v>2</v>
      </c>
      <c r="AM274" s="19">
        <f t="shared" si="177"/>
        <v>25</v>
      </c>
      <c r="AN274" s="19">
        <f t="shared" si="178"/>
        <v>16</v>
      </c>
      <c r="AO274" s="19">
        <f t="shared" si="179"/>
        <v>10</v>
      </c>
      <c r="AP274" s="20">
        <f t="shared" si="182"/>
        <v>260</v>
      </c>
    </row>
    <row r="275" spans="1:42" s="135" customFormat="1" ht="13.5" customHeight="1" x14ac:dyDescent="0.2">
      <c r="A275" s="21">
        <f t="shared" si="162"/>
        <v>0.41666666666666691</v>
      </c>
      <c r="B275" s="35">
        <v>0</v>
      </c>
      <c r="C275" s="35">
        <v>0</v>
      </c>
      <c r="D275" s="35">
        <v>0</v>
      </c>
      <c r="E275" s="35">
        <v>0</v>
      </c>
      <c r="F275" s="35">
        <v>0</v>
      </c>
      <c r="G275" s="35">
        <v>0</v>
      </c>
      <c r="H275" s="35">
        <v>0</v>
      </c>
      <c r="I275" s="149">
        <f t="shared" si="163"/>
        <v>0</v>
      </c>
      <c r="J275" s="35">
        <v>0</v>
      </c>
      <c r="K275" s="35">
        <v>0</v>
      </c>
      <c r="L275" s="35">
        <v>0</v>
      </c>
      <c r="M275" s="35">
        <v>0</v>
      </c>
      <c r="N275" s="35">
        <v>0</v>
      </c>
      <c r="O275" s="35">
        <v>0</v>
      </c>
      <c r="P275" s="35">
        <v>0</v>
      </c>
      <c r="Q275" s="149">
        <f t="shared" si="164"/>
        <v>0</v>
      </c>
      <c r="R275" s="245"/>
      <c r="S275" s="245"/>
      <c r="T275" s="245"/>
      <c r="U275" s="245"/>
      <c r="V275" s="245"/>
      <c r="W275" s="245"/>
      <c r="X275" s="245"/>
      <c r="Y275" s="149">
        <f t="shared" si="165"/>
        <v>0</v>
      </c>
      <c r="Z275" s="22">
        <f t="shared" si="180"/>
        <v>0.41666666666666691</v>
      </c>
      <c r="AA275" s="19">
        <f t="shared" si="166"/>
        <v>159</v>
      </c>
      <c r="AB275" s="19">
        <f t="shared" si="167"/>
        <v>47</v>
      </c>
      <c r="AC275" s="19">
        <f t="shared" si="168"/>
        <v>15</v>
      </c>
      <c r="AD275" s="19">
        <f t="shared" si="169"/>
        <v>2</v>
      </c>
      <c r="AE275" s="19">
        <f t="shared" si="170"/>
        <v>7</v>
      </c>
      <c r="AF275" s="19">
        <f t="shared" si="171"/>
        <v>4</v>
      </c>
      <c r="AG275" s="19">
        <f t="shared" si="172"/>
        <v>2</v>
      </c>
      <c r="AH275" s="20">
        <f t="shared" si="181"/>
        <v>236</v>
      </c>
      <c r="AI275" s="19">
        <f t="shared" si="173"/>
        <v>140</v>
      </c>
      <c r="AJ275" s="19">
        <f t="shared" si="174"/>
        <v>34</v>
      </c>
      <c r="AK275" s="19">
        <f t="shared" si="175"/>
        <v>14</v>
      </c>
      <c r="AL275" s="19">
        <f t="shared" si="176"/>
        <v>3</v>
      </c>
      <c r="AM275" s="19">
        <f t="shared" si="177"/>
        <v>18</v>
      </c>
      <c r="AN275" s="19">
        <f t="shared" si="178"/>
        <v>14</v>
      </c>
      <c r="AO275" s="19">
        <f t="shared" si="179"/>
        <v>10</v>
      </c>
      <c r="AP275" s="20">
        <f t="shared" si="182"/>
        <v>233</v>
      </c>
    </row>
    <row r="276" spans="1:42" s="135" customFormat="1" ht="13.5" customHeight="1" x14ac:dyDescent="0.2">
      <c r="A276" s="22">
        <f t="shared" si="162"/>
        <v>0.42708333333333359</v>
      </c>
      <c r="B276" s="35">
        <v>0</v>
      </c>
      <c r="C276" s="35">
        <v>0</v>
      </c>
      <c r="D276" s="35">
        <v>0</v>
      </c>
      <c r="E276" s="35">
        <v>0</v>
      </c>
      <c r="F276" s="35">
        <v>0</v>
      </c>
      <c r="G276" s="35">
        <v>0</v>
      </c>
      <c r="H276" s="35">
        <v>0</v>
      </c>
      <c r="I276" s="149">
        <f t="shared" si="163"/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  <c r="O276" s="35">
        <v>0</v>
      </c>
      <c r="P276" s="35">
        <v>0</v>
      </c>
      <c r="Q276" s="149">
        <f t="shared" si="164"/>
        <v>0</v>
      </c>
      <c r="R276" s="245"/>
      <c r="S276" s="245"/>
      <c r="T276" s="245"/>
      <c r="U276" s="245"/>
      <c r="V276" s="245"/>
      <c r="W276" s="245"/>
      <c r="X276" s="245"/>
      <c r="Y276" s="149">
        <f t="shared" si="165"/>
        <v>0</v>
      </c>
      <c r="Z276" s="21">
        <f t="shared" si="180"/>
        <v>0.42708333333333359</v>
      </c>
      <c r="AA276" s="19">
        <f t="shared" si="166"/>
        <v>148</v>
      </c>
      <c r="AB276" s="19">
        <f t="shared" si="167"/>
        <v>43</v>
      </c>
      <c r="AC276" s="19">
        <f t="shared" si="168"/>
        <v>6</v>
      </c>
      <c r="AD276" s="19">
        <f t="shared" si="169"/>
        <v>2</v>
      </c>
      <c r="AE276" s="19">
        <f t="shared" si="170"/>
        <v>9</v>
      </c>
      <c r="AF276" s="19">
        <f t="shared" si="171"/>
        <v>3</v>
      </c>
      <c r="AG276" s="19">
        <f t="shared" si="172"/>
        <v>1</v>
      </c>
      <c r="AH276" s="20">
        <f t="shared" si="181"/>
        <v>212</v>
      </c>
      <c r="AI276" s="19">
        <f t="shared" si="173"/>
        <v>132</v>
      </c>
      <c r="AJ276" s="19">
        <f t="shared" si="174"/>
        <v>33</v>
      </c>
      <c r="AK276" s="19">
        <f t="shared" si="175"/>
        <v>7</v>
      </c>
      <c r="AL276" s="19">
        <f t="shared" si="176"/>
        <v>2</v>
      </c>
      <c r="AM276" s="19">
        <f t="shared" si="177"/>
        <v>21</v>
      </c>
      <c r="AN276" s="19">
        <f t="shared" si="178"/>
        <v>12</v>
      </c>
      <c r="AO276" s="19">
        <f t="shared" si="179"/>
        <v>12</v>
      </c>
      <c r="AP276" s="20">
        <f t="shared" si="182"/>
        <v>219</v>
      </c>
    </row>
    <row r="277" spans="1:42" s="135" customFormat="1" ht="13.5" customHeight="1" x14ac:dyDescent="0.2">
      <c r="A277" s="22">
        <f t="shared" si="162"/>
        <v>0.43750000000000028</v>
      </c>
      <c r="B277" s="35">
        <v>0</v>
      </c>
      <c r="C277" s="35">
        <v>0</v>
      </c>
      <c r="D277" s="35">
        <v>0</v>
      </c>
      <c r="E277" s="35">
        <v>0</v>
      </c>
      <c r="F277" s="35">
        <v>0</v>
      </c>
      <c r="G277" s="35">
        <v>0</v>
      </c>
      <c r="H277" s="35">
        <v>0</v>
      </c>
      <c r="I277" s="149">
        <f t="shared" si="163"/>
        <v>0</v>
      </c>
      <c r="J277" s="35">
        <v>0</v>
      </c>
      <c r="K277" s="35">
        <v>0</v>
      </c>
      <c r="L277" s="35">
        <v>0</v>
      </c>
      <c r="M277" s="35">
        <v>0</v>
      </c>
      <c r="N277" s="35">
        <v>0</v>
      </c>
      <c r="O277" s="35">
        <v>0</v>
      </c>
      <c r="P277" s="35">
        <v>0</v>
      </c>
      <c r="Q277" s="149">
        <f t="shared" si="164"/>
        <v>0</v>
      </c>
      <c r="R277" s="245"/>
      <c r="S277" s="245"/>
      <c r="T277" s="245"/>
      <c r="U277" s="245"/>
      <c r="V277" s="245"/>
      <c r="W277" s="245"/>
      <c r="X277" s="245"/>
      <c r="Y277" s="149">
        <f t="shared" si="165"/>
        <v>0</v>
      </c>
      <c r="Z277" s="22">
        <f t="shared" si="180"/>
        <v>0.43750000000000028</v>
      </c>
      <c r="AA277" s="19">
        <f t="shared" si="166"/>
        <v>150</v>
      </c>
      <c r="AB277" s="19">
        <f t="shared" si="167"/>
        <v>39</v>
      </c>
      <c r="AC277" s="19">
        <f t="shared" si="168"/>
        <v>17</v>
      </c>
      <c r="AD277" s="19">
        <f t="shared" si="169"/>
        <v>3</v>
      </c>
      <c r="AE277" s="19">
        <f t="shared" si="170"/>
        <v>7</v>
      </c>
      <c r="AF277" s="19">
        <f t="shared" si="171"/>
        <v>8</v>
      </c>
      <c r="AG277" s="19">
        <f t="shared" si="172"/>
        <v>1</v>
      </c>
      <c r="AH277" s="20">
        <f t="shared" si="181"/>
        <v>225</v>
      </c>
      <c r="AI277" s="19">
        <f t="shared" si="173"/>
        <v>124</v>
      </c>
      <c r="AJ277" s="19">
        <f t="shared" si="174"/>
        <v>34</v>
      </c>
      <c r="AK277" s="19">
        <f t="shared" si="175"/>
        <v>12</v>
      </c>
      <c r="AL277" s="19">
        <f t="shared" si="176"/>
        <v>4</v>
      </c>
      <c r="AM277" s="19">
        <f t="shared" si="177"/>
        <v>21</v>
      </c>
      <c r="AN277" s="19">
        <f t="shared" si="178"/>
        <v>10</v>
      </c>
      <c r="AO277" s="19">
        <f t="shared" si="179"/>
        <v>10</v>
      </c>
      <c r="AP277" s="20">
        <f t="shared" si="182"/>
        <v>215</v>
      </c>
    </row>
    <row r="278" spans="1:42" s="135" customFormat="1" ht="13.5" customHeight="1" x14ac:dyDescent="0.2">
      <c r="A278" s="22">
        <f t="shared" si="162"/>
        <v>0.44791666666666696</v>
      </c>
      <c r="B278" s="35">
        <v>0</v>
      </c>
      <c r="C278" s="35">
        <v>0</v>
      </c>
      <c r="D278" s="35">
        <v>0</v>
      </c>
      <c r="E278" s="35">
        <v>0</v>
      </c>
      <c r="F278" s="35">
        <v>0</v>
      </c>
      <c r="G278" s="35">
        <v>0</v>
      </c>
      <c r="H278" s="35">
        <v>0</v>
      </c>
      <c r="I278" s="149">
        <f t="shared" si="163"/>
        <v>0</v>
      </c>
      <c r="J278" s="35">
        <v>0</v>
      </c>
      <c r="K278" s="35">
        <v>0</v>
      </c>
      <c r="L278" s="35">
        <v>0</v>
      </c>
      <c r="M278" s="35">
        <v>0</v>
      </c>
      <c r="N278" s="35">
        <v>0</v>
      </c>
      <c r="O278" s="35">
        <v>0</v>
      </c>
      <c r="P278" s="35">
        <v>0</v>
      </c>
      <c r="Q278" s="149">
        <f t="shared" si="164"/>
        <v>0</v>
      </c>
      <c r="R278" s="245"/>
      <c r="S278" s="245"/>
      <c r="T278" s="245"/>
      <c r="U278" s="245"/>
      <c r="V278" s="245"/>
      <c r="W278" s="245"/>
      <c r="X278" s="245"/>
      <c r="Y278" s="149">
        <f t="shared" si="165"/>
        <v>0</v>
      </c>
      <c r="Z278" s="22">
        <f t="shared" si="180"/>
        <v>0.44791666666666696</v>
      </c>
      <c r="AA278" s="19">
        <f t="shared" si="166"/>
        <v>140</v>
      </c>
      <c r="AB278" s="19">
        <f t="shared" si="167"/>
        <v>42</v>
      </c>
      <c r="AC278" s="19">
        <f t="shared" si="168"/>
        <v>12</v>
      </c>
      <c r="AD278" s="19">
        <f t="shared" si="169"/>
        <v>2</v>
      </c>
      <c r="AE278" s="19">
        <f t="shared" si="170"/>
        <v>9</v>
      </c>
      <c r="AF278" s="19">
        <f t="shared" si="171"/>
        <v>7</v>
      </c>
      <c r="AG278" s="19">
        <f t="shared" si="172"/>
        <v>0</v>
      </c>
      <c r="AH278" s="20">
        <f t="shared" si="181"/>
        <v>212</v>
      </c>
      <c r="AI278" s="19">
        <f t="shared" si="173"/>
        <v>119</v>
      </c>
      <c r="AJ278" s="19">
        <f t="shared" si="174"/>
        <v>42</v>
      </c>
      <c r="AK278" s="19">
        <f t="shared" si="175"/>
        <v>21</v>
      </c>
      <c r="AL278" s="19">
        <f t="shared" si="176"/>
        <v>3</v>
      </c>
      <c r="AM278" s="19">
        <f t="shared" si="177"/>
        <v>15</v>
      </c>
      <c r="AN278" s="19">
        <f t="shared" si="178"/>
        <v>5</v>
      </c>
      <c r="AO278" s="19">
        <f t="shared" si="179"/>
        <v>8</v>
      </c>
      <c r="AP278" s="20">
        <f t="shared" si="182"/>
        <v>213</v>
      </c>
    </row>
    <row r="279" spans="1:42" s="135" customFormat="1" ht="13.5" customHeight="1" x14ac:dyDescent="0.2">
      <c r="A279" s="22">
        <f t="shared" si="162"/>
        <v>0.45833333333333365</v>
      </c>
      <c r="B279" s="35">
        <v>0</v>
      </c>
      <c r="C279" s="35">
        <v>0</v>
      </c>
      <c r="D279" s="35">
        <v>0</v>
      </c>
      <c r="E279" s="35">
        <v>0</v>
      </c>
      <c r="F279" s="35">
        <v>0</v>
      </c>
      <c r="G279" s="35">
        <v>0</v>
      </c>
      <c r="H279" s="35">
        <v>0</v>
      </c>
      <c r="I279" s="149">
        <f t="shared" si="163"/>
        <v>0</v>
      </c>
      <c r="J279" s="35">
        <v>0</v>
      </c>
      <c r="K279" s="35">
        <v>0</v>
      </c>
      <c r="L279" s="35">
        <v>0</v>
      </c>
      <c r="M279" s="35">
        <v>0</v>
      </c>
      <c r="N279" s="35">
        <v>0</v>
      </c>
      <c r="O279" s="35">
        <v>0</v>
      </c>
      <c r="P279" s="35">
        <v>0</v>
      </c>
      <c r="Q279" s="149">
        <f t="shared" si="164"/>
        <v>0</v>
      </c>
      <c r="R279" s="245"/>
      <c r="S279" s="245"/>
      <c r="T279" s="245"/>
      <c r="U279" s="245"/>
      <c r="V279" s="245"/>
      <c r="W279" s="245"/>
      <c r="X279" s="245"/>
      <c r="Y279" s="149">
        <f t="shared" si="165"/>
        <v>0</v>
      </c>
      <c r="Z279" s="22">
        <f t="shared" si="180"/>
        <v>0.45833333333333365</v>
      </c>
      <c r="AA279" s="19">
        <f t="shared" si="166"/>
        <v>130</v>
      </c>
      <c r="AB279" s="19">
        <f t="shared" si="167"/>
        <v>48</v>
      </c>
      <c r="AC279" s="19">
        <f t="shared" si="168"/>
        <v>9</v>
      </c>
      <c r="AD279" s="19">
        <f t="shared" si="169"/>
        <v>3</v>
      </c>
      <c r="AE279" s="19">
        <f t="shared" si="170"/>
        <v>9</v>
      </c>
      <c r="AF279" s="19">
        <f t="shared" si="171"/>
        <v>6</v>
      </c>
      <c r="AG279" s="19">
        <f t="shared" si="172"/>
        <v>3</v>
      </c>
      <c r="AH279" s="20">
        <f t="shared" si="181"/>
        <v>208</v>
      </c>
      <c r="AI279" s="19">
        <f t="shared" si="173"/>
        <v>126</v>
      </c>
      <c r="AJ279" s="19">
        <f t="shared" si="174"/>
        <v>41</v>
      </c>
      <c r="AK279" s="19">
        <f t="shared" si="175"/>
        <v>13</v>
      </c>
      <c r="AL279" s="19">
        <f t="shared" si="176"/>
        <v>2</v>
      </c>
      <c r="AM279" s="19">
        <f t="shared" si="177"/>
        <v>18</v>
      </c>
      <c r="AN279" s="19">
        <f t="shared" si="178"/>
        <v>8</v>
      </c>
      <c r="AO279" s="19">
        <f t="shared" si="179"/>
        <v>15</v>
      </c>
      <c r="AP279" s="20">
        <f t="shared" si="182"/>
        <v>223</v>
      </c>
    </row>
    <row r="280" spans="1:42" s="135" customFormat="1" ht="13.5" customHeight="1" x14ac:dyDescent="0.2">
      <c r="A280" s="22">
        <f t="shared" si="162"/>
        <v>0.46875000000000033</v>
      </c>
      <c r="B280" s="35">
        <v>0</v>
      </c>
      <c r="C280" s="35">
        <v>0</v>
      </c>
      <c r="D280" s="35">
        <v>0</v>
      </c>
      <c r="E280" s="35">
        <v>0</v>
      </c>
      <c r="F280" s="35">
        <v>0</v>
      </c>
      <c r="G280" s="35">
        <v>0</v>
      </c>
      <c r="H280" s="35">
        <v>0</v>
      </c>
      <c r="I280" s="149">
        <f t="shared" si="163"/>
        <v>0</v>
      </c>
      <c r="J280" s="35">
        <v>0</v>
      </c>
      <c r="K280" s="35">
        <v>0</v>
      </c>
      <c r="L280" s="35">
        <v>0</v>
      </c>
      <c r="M280" s="35">
        <v>0</v>
      </c>
      <c r="N280" s="35">
        <v>0</v>
      </c>
      <c r="O280" s="35">
        <v>0</v>
      </c>
      <c r="P280" s="35">
        <v>0</v>
      </c>
      <c r="Q280" s="149">
        <f t="shared" si="164"/>
        <v>0</v>
      </c>
      <c r="R280" s="245"/>
      <c r="S280" s="245"/>
      <c r="T280" s="245"/>
      <c r="U280" s="245"/>
      <c r="V280" s="245"/>
      <c r="W280" s="245"/>
      <c r="X280" s="245"/>
      <c r="Y280" s="149">
        <f t="shared" si="165"/>
        <v>0</v>
      </c>
      <c r="Z280" s="22">
        <f t="shared" si="180"/>
        <v>0.46875000000000033</v>
      </c>
      <c r="AA280" s="19">
        <f t="shared" si="166"/>
        <v>161</v>
      </c>
      <c r="AB280" s="19">
        <f t="shared" si="167"/>
        <v>42</v>
      </c>
      <c r="AC280" s="19">
        <f t="shared" si="168"/>
        <v>11</v>
      </c>
      <c r="AD280" s="19">
        <f t="shared" si="169"/>
        <v>3</v>
      </c>
      <c r="AE280" s="19">
        <f t="shared" si="170"/>
        <v>9</v>
      </c>
      <c r="AF280" s="19">
        <f t="shared" si="171"/>
        <v>8</v>
      </c>
      <c r="AG280" s="19">
        <f t="shared" si="172"/>
        <v>2</v>
      </c>
      <c r="AH280" s="20">
        <f t="shared" si="181"/>
        <v>236</v>
      </c>
      <c r="AI280" s="19">
        <f t="shared" si="173"/>
        <v>119</v>
      </c>
      <c r="AJ280" s="19">
        <f t="shared" si="174"/>
        <v>46</v>
      </c>
      <c r="AK280" s="19">
        <f t="shared" si="175"/>
        <v>10</v>
      </c>
      <c r="AL280" s="19">
        <f t="shared" si="176"/>
        <v>2</v>
      </c>
      <c r="AM280" s="19">
        <f t="shared" si="177"/>
        <v>20</v>
      </c>
      <c r="AN280" s="19">
        <f t="shared" si="178"/>
        <v>8</v>
      </c>
      <c r="AO280" s="19">
        <f t="shared" si="179"/>
        <v>4</v>
      </c>
      <c r="AP280" s="20">
        <f t="shared" si="182"/>
        <v>209</v>
      </c>
    </row>
    <row r="281" spans="1:42" s="135" customFormat="1" ht="13.5" customHeight="1" x14ac:dyDescent="0.2">
      <c r="A281" s="18">
        <f t="shared" si="162"/>
        <v>0.47916666666666702</v>
      </c>
      <c r="B281" s="35">
        <v>0</v>
      </c>
      <c r="C281" s="35">
        <v>0</v>
      </c>
      <c r="D281" s="35">
        <v>0</v>
      </c>
      <c r="E281" s="35">
        <v>0</v>
      </c>
      <c r="F281" s="35">
        <v>0</v>
      </c>
      <c r="G281" s="35">
        <v>0</v>
      </c>
      <c r="H281" s="35">
        <v>0</v>
      </c>
      <c r="I281" s="149">
        <f t="shared" si="163"/>
        <v>0</v>
      </c>
      <c r="J281" s="35">
        <v>0</v>
      </c>
      <c r="K281" s="35">
        <v>0</v>
      </c>
      <c r="L281" s="35">
        <v>0</v>
      </c>
      <c r="M281" s="35">
        <v>0</v>
      </c>
      <c r="N281" s="35">
        <v>0</v>
      </c>
      <c r="O281" s="35">
        <v>0</v>
      </c>
      <c r="P281" s="35">
        <v>0</v>
      </c>
      <c r="Q281" s="149">
        <f t="shared" si="164"/>
        <v>0</v>
      </c>
      <c r="R281" s="245"/>
      <c r="S281" s="245"/>
      <c r="T281" s="245"/>
      <c r="U281" s="245"/>
      <c r="V281" s="245"/>
      <c r="W281" s="245"/>
      <c r="X281" s="245"/>
      <c r="Y281" s="149">
        <f t="shared" si="165"/>
        <v>0</v>
      </c>
      <c r="Z281" s="22">
        <f t="shared" si="180"/>
        <v>0.47916666666666702</v>
      </c>
      <c r="AA281" s="19">
        <f t="shared" si="166"/>
        <v>139</v>
      </c>
      <c r="AB281" s="19">
        <f t="shared" si="167"/>
        <v>43</v>
      </c>
      <c r="AC281" s="19">
        <f t="shared" si="168"/>
        <v>15</v>
      </c>
      <c r="AD281" s="19">
        <f t="shared" si="169"/>
        <v>1</v>
      </c>
      <c r="AE281" s="19">
        <f t="shared" si="170"/>
        <v>8</v>
      </c>
      <c r="AF281" s="19">
        <f t="shared" si="171"/>
        <v>9</v>
      </c>
      <c r="AG281" s="19">
        <f t="shared" si="172"/>
        <v>2</v>
      </c>
      <c r="AH281" s="20">
        <f t="shared" si="181"/>
        <v>217</v>
      </c>
      <c r="AI281" s="19">
        <f t="shared" si="173"/>
        <v>109</v>
      </c>
      <c r="AJ281" s="19">
        <f t="shared" si="174"/>
        <v>33</v>
      </c>
      <c r="AK281" s="19">
        <f t="shared" si="175"/>
        <v>5</v>
      </c>
      <c r="AL281" s="19">
        <f t="shared" si="176"/>
        <v>3</v>
      </c>
      <c r="AM281" s="19">
        <f t="shared" si="177"/>
        <v>18</v>
      </c>
      <c r="AN281" s="19">
        <f t="shared" si="178"/>
        <v>8</v>
      </c>
      <c r="AO281" s="19">
        <f t="shared" si="179"/>
        <v>11</v>
      </c>
      <c r="AP281" s="20">
        <f t="shared" si="182"/>
        <v>187</v>
      </c>
    </row>
    <row r="282" spans="1:42" s="135" customFormat="1" ht="13.5" customHeight="1" x14ac:dyDescent="0.2">
      <c r="A282" s="21">
        <f t="shared" si="162"/>
        <v>0.4895833333333337</v>
      </c>
      <c r="B282" s="35">
        <v>0</v>
      </c>
      <c r="C282" s="35">
        <v>0</v>
      </c>
      <c r="D282" s="35">
        <v>0</v>
      </c>
      <c r="E282" s="35">
        <v>0</v>
      </c>
      <c r="F282" s="35">
        <v>0</v>
      </c>
      <c r="G282" s="35">
        <v>0</v>
      </c>
      <c r="H282" s="35">
        <v>0</v>
      </c>
      <c r="I282" s="149">
        <f t="shared" si="163"/>
        <v>0</v>
      </c>
      <c r="J282" s="35">
        <v>0</v>
      </c>
      <c r="K282" s="35">
        <v>0</v>
      </c>
      <c r="L282" s="35">
        <v>0</v>
      </c>
      <c r="M282" s="35">
        <v>0</v>
      </c>
      <c r="N282" s="35">
        <v>0</v>
      </c>
      <c r="O282" s="35">
        <v>0</v>
      </c>
      <c r="P282" s="35">
        <v>0</v>
      </c>
      <c r="Q282" s="149">
        <f t="shared" si="164"/>
        <v>0</v>
      </c>
      <c r="R282" s="245"/>
      <c r="S282" s="245"/>
      <c r="T282" s="245"/>
      <c r="U282" s="245"/>
      <c r="V282" s="245"/>
      <c r="W282" s="245"/>
      <c r="X282" s="245"/>
      <c r="Y282" s="149">
        <f t="shared" si="165"/>
        <v>0</v>
      </c>
      <c r="Z282" s="22">
        <f t="shared" si="180"/>
        <v>0.4895833333333337</v>
      </c>
      <c r="AA282" s="19">
        <f t="shared" si="166"/>
        <v>137</v>
      </c>
      <c r="AB282" s="19">
        <f t="shared" si="167"/>
        <v>40</v>
      </c>
      <c r="AC282" s="19">
        <f t="shared" si="168"/>
        <v>16</v>
      </c>
      <c r="AD282" s="19">
        <f t="shared" si="169"/>
        <v>0</v>
      </c>
      <c r="AE282" s="19">
        <f t="shared" si="170"/>
        <v>10</v>
      </c>
      <c r="AF282" s="19">
        <f t="shared" si="171"/>
        <v>5</v>
      </c>
      <c r="AG282" s="19">
        <f t="shared" si="172"/>
        <v>3</v>
      </c>
      <c r="AH282" s="20">
        <f t="shared" si="181"/>
        <v>211</v>
      </c>
      <c r="AI282" s="19">
        <f t="shared" si="173"/>
        <v>143</v>
      </c>
      <c r="AJ282" s="19">
        <f t="shared" si="174"/>
        <v>31</v>
      </c>
      <c r="AK282" s="19">
        <f t="shared" si="175"/>
        <v>12</v>
      </c>
      <c r="AL282" s="19">
        <f t="shared" si="176"/>
        <v>3</v>
      </c>
      <c r="AM282" s="19">
        <f t="shared" si="177"/>
        <v>16</v>
      </c>
      <c r="AN282" s="19">
        <f t="shared" si="178"/>
        <v>9</v>
      </c>
      <c r="AO282" s="19">
        <f t="shared" si="179"/>
        <v>12</v>
      </c>
      <c r="AP282" s="20">
        <f t="shared" si="182"/>
        <v>226</v>
      </c>
    </row>
    <row r="283" spans="1:42" s="135" customFormat="1" ht="13.5" customHeight="1" x14ac:dyDescent="0.2">
      <c r="A283" s="22">
        <f t="shared" si="162"/>
        <v>0.50000000000000033</v>
      </c>
      <c r="B283" s="35">
        <v>0</v>
      </c>
      <c r="C283" s="35">
        <v>0</v>
      </c>
      <c r="D283" s="35">
        <v>0</v>
      </c>
      <c r="E283" s="35">
        <v>0</v>
      </c>
      <c r="F283" s="35">
        <v>0</v>
      </c>
      <c r="G283" s="35">
        <v>0</v>
      </c>
      <c r="H283" s="35">
        <v>0</v>
      </c>
      <c r="I283" s="149">
        <f t="shared" si="163"/>
        <v>0</v>
      </c>
      <c r="J283" s="35">
        <v>0</v>
      </c>
      <c r="K283" s="35">
        <v>0</v>
      </c>
      <c r="L283" s="35">
        <v>0</v>
      </c>
      <c r="M283" s="35">
        <v>0</v>
      </c>
      <c r="N283" s="35">
        <v>0</v>
      </c>
      <c r="O283" s="35">
        <v>0</v>
      </c>
      <c r="P283" s="35">
        <v>0</v>
      </c>
      <c r="Q283" s="149">
        <f t="shared" si="164"/>
        <v>0</v>
      </c>
      <c r="R283" s="245"/>
      <c r="S283" s="245"/>
      <c r="T283" s="245"/>
      <c r="U283" s="245"/>
      <c r="V283" s="245"/>
      <c r="W283" s="245"/>
      <c r="X283" s="245"/>
      <c r="Y283" s="149">
        <f t="shared" si="165"/>
        <v>0</v>
      </c>
      <c r="Z283" s="18">
        <f t="shared" si="180"/>
        <v>0.50000000000000033</v>
      </c>
      <c r="AA283" s="19">
        <f t="shared" si="166"/>
        <v>156</v>
      </c>
      <c r="AB283" s="19">
        <f t="shared" si="167"/>
        <v>40</v>
      </c>
      <c r="AC283" s="19">
        <f t="shared" si="168"/>
        <v>9</v>
      </c>
      <c r="AD283" s="19">
        <f t="shared" si="169"/>
        <v>2</v>
      </c>
      <c r="AE283" s="19">
        <f t="shared" si="170"/>
        <v>9</v>
      </c>
      <c r="AF283" s="19">
        <f t="shared" si="171"/>
        <v>12</v>
      </c>
      <c r="AG283" s="19">
        <f t="shared" si="172"/>
        <v>3</v>
      </c>
      <c r="AH283" s="20">
        <f t="shared" si="181"/>
        <v>231</v>
      </c>
      <c r="AI283" s="19">
        <f t="shared" si="173"/>
        <v>123</v>
      </c>
      <c r="AJ283" s="19">
        <f t="shared" si="174"/>
        <v>36</v>
      </c>
      <c r="AK283" s="19">
        <f t="shared" si="175"/>
        <v>8</v>
      </c>
      <c r="AL283" s="19">
        <f t="shared" si="176"/>
        <v>2</v>
      </c>
      <c r="AM283" s="19">
        <f t="shared" si="177"/>
        <v>22</v>
      </c>
      <c r="AN283" s="19">
        <f t="shared" si="178"/>
        <v>8</v>
      </c>
      <c r="AO283" s="19">
        <f t="shared" si="179"/>
        <v>9</v>
      </c>
      <c r="AP283" s="20">
        <f t="shared" si="182"/>
        <v>208</v>
      </c>
    </row>
    <row r="284" spans="1:42" s="135" customFormat="1" ht="13.5" customHeight="1" x14ac:dyDescent="0.2">
      <c r="A284" s="21">
        <f t="shared" si="162"/>
        <v>0.51041666666666696</v>
      </c>
      <c r="B284" s="35">
        <v>0</v>
      </c>
      <c r="C284" s="35">
        <v>0</v>
      </c>
      <c r="D284" s="35">
        <v>0</v>
      </c>
      <c r="E284" s="35">
        <v>0</v>
      </c>
      <c r="F284" s="35">
        <v>0</v>
      </c>
      <c r="G284" s="35">
        <v>0</v>
      </c>
      <c r="H284" s="35">
        <v>0</v>
      </c>
      <c r="I284" s="149">
        <f t="shared" si="163"/>
        <v>0</v>
      </c>
      <c r="J284" s="35">
        <v>0</v>
      </c>
      <c r="K284" s="35">
        <v>0</v>
      </c>
      <c r="L284" s="35">
        <v>0</v>
      </c>
      <c r="M284" s="35">
        <v>0</v>
      </c>
      <c r="N284" s="35">
        <v>0</v>
      </c>
      <c r="O284" s="35">
        <v>0</v>
      </c>
      <c r="P284" s="35">
        <v>0</v>
      </c>
      <c r="Q284" s="149">
        <f t="shared" si="164"/>
        <v>0</v>
      </c>
      <c r="R284" s="245"/>
      <c r="S284" s="245"/>
      <c r="T284" s="245"/>
      <c r="U284" s="245"/>
      <c r="V284" s="245"/>
      <c r="W284" s="245"/>
      <c r="X284" s="245"/>
      <c r="Y284" s="149">
        <f t="shared" si="165"/>
        <v>0</v>
      </c>
      <c r="Z284" s="21">
        <f t="shared" si="180"/>
        <v>0.51041666666666696</v>
      </c>
      <c r="AA284" s="19">
        <f t="shared" si="166"/>
        <v>153</v>
      </c>
      <c r="AB284" s="19">
        <f t="shared" si="167"/>
        <v>43</v>
      </c>
      <c r="AC284" s="19">
        <f t="shared" si="168"/>
        <v>7</v>
      </c>
      <c r="AD284" s="19">
        <f t="shared" si="169"/>
        <v>3</v>
      </c>
      <c r="AE284" s="19">
        <f t="shared" si="170"/>
        <v>10</v>
      </c>
      <c r="AF284" s="19">
        <f t="shared" si="171"/>
        <v>7</v>
      </c>
      <c r="AG284" s="19">
        <f t="shared" si="172"/>
        <v>5</v>
      </c>
      <c r="AH284" s="20">
        <f t="shared" si="181"/>
        <v>228</v>
      </c>
      <c r="AI284" s="19">
        <f t="shared" si="173"/>
        <v>148</v>
      </c>
      <c r="AJ284" s="19">
        <f t="shared" si="174"/>
        <v>45</v>
      </c>
      <c r="AK284" s="19">
        <f t="shared" si="175"/>
        <v>13</v>
      </c>
      <c r="AL284" s="19">
        <f t="shared" si="176"/>
        <v>1</v>
      </c>
      <c r="AM284" s="19">
        <f t="shared" si="177"/>
        <v>14</v>
      </c>
      <c r="AN284" s="19">
        <f t="shared" si="178"/>
        <v>11</v>
      </c>
      <c r="AO284" s="19">
        <f t="shared" si="179"/>
        <v>9</v>
      </c>
      <c r="AP284" s="20">
        <f t="shared" si="182"/>
        <v>241</v>
      </c>
    </row>
    <row r="285" spans="1:42" s="135" customFormat="1" ht="13.5" customHeight="1" x14ac:dyDescent="0.2">
      <c r="A285" s="22">
        <f t="shared" si="162"/>
        <v>0.52083333333333359</v>
      </c>
      <c r="B285" s="35">
        <v>0</v>
      </c>
      <c r="C285" s="35">
        <v>0</v>
      </c>
      <c r="D285" s="35">
        <v>0</v>
      </c>
      <c r="E285" s="35">
        <v>0</v>
      </c>
      <c r="F285" s="35">
        <v>0</v>
      </c>
      <c r="G285" s="35">
        <v>0</v>
      </c>
      <c r="H285" s="35">
        <v>0</v>
      </c>
      <c r="I285" s="149">
        <f t="shared" si="163"/>
        <v>0</v>
      </c>
      <c r="J285" s="35">
        <v>0</v>
      </c>
      <c r="K285" s="35">
        <v>0</v>
      </c>
      <c r="L285" s="35">
        <v>0</v>
      </c>
      <c r="M285" s="35">
        <v>0</v>
      </c>
      <c r="N285" s="35">
        <v>0</v>
      </c>
      <c r="O285" s="35">
        <v>0</v>
      </c>
      <c r="P285" s="35">
        <v>0</v>
      </c>
      <c r="Q285" s="149">
        <f t="shared" si="164"/>
        <v>0</v>
      </c>
      <c r="R285" s="245"/>
      <c r="S285" s="245"/>
      <c r="T285" s="245"/>
      <c r="U285" s="245"/>
      <c r="V285" s="245"/>
      <c r="W285" s="245"/>
      <c r="X285" s="245"/>
      <c r="Y285" s="149">
        <f t="shared" si="165"/>
        <v>0</v>
      </c>
      <c r="Z285" s="22">
        <f t="shared" si="180"/>
        <v>0.52083333333333359</v>
      </c>
      <c r="AA285" s="19">
        <f t="shared" si="166"/>
        <v>141</v>
      </c>
      <c r="AB285" s="19">
        <f t="shared" si="167"/>
        <v>32</v>
      </c>
      <c r="AC285" s="19">
        <f t="shared" si="168"/>
        <v>10</v>
      </c>
      <c r="AD285" s="19">
        <f t="shared" si="169"/>
        <v>5</v>
      </c>
      <c r="AE285" s="19">
        <f t="shared" si="170"/>
        <v>7</v>
      </c>
      <c r="AF285" s="19">
        <f t="shared" si="171"/>
        <v>7</v>
      </c>
      <c r="AG285" s="19">
        <f t="shared" si="172"/>
        <v>2</v>
      </c>
      <c r="AH285" s="20">
        <f t="shared" si="181"/>
        <v>204</v>
      </c>
      <c r="AI285" s="19">
        <f t="shared" si="173"/>
        <v>145</v>
      </c>
      <c r="AJ285" s="19">
        <f t="shared" si="174"/>
        <v>46</v>
      </c>
      <c r="AK285" s="19">
        <f t="shared" si="175"/>
        <v>9</v>
      </c>
      <c r="AL285" s="19">
        <f t="shared" si="176"/>
        <v>2</v>
      </c>
      <c r="AM285" s="19">
        <f t="shared" si="177"/>
        <v>17</v>
      </c>
      <c r="AN285" s="19">
        <f t="shared" si="178"/>
        <v>10</v>
      </c>
      <c r="AO285" s="19">
        <f t="shared" si="179"/>
        <v>13</v>
      </c>
      <c r="AP285" s="20">
        <f t="shared" si="182"/>
        <v>242</v>
      </c>
    </row>
    <row r="286" spans="1:42" s="135" customFormat="1" ht="13.5" customHeight="1" x14ac:dyDescent="0.2">
      <c r="A286" s="22">
        <f t="shared" si="162"/>
        <v>0.53125000000000022</v>
      </c>
      <c r="B286" s="35">
        <v>0</v>
      </c>
      <c r="C286" s="35">
        <v>0</v>
      </c>
      <c r="D286" s="35">
        <v>0</v>
      </c>
      <c r="E286" s="35">
        <v>0</v>
      </c>
      <c r="F286" s="35">
        <v>0</v>
      </c>
      <c r="G286" s="35">
        <v>0</v>
      </c>
      <c r="H286" s="35">
        <v>0</v>
      </c>
      <c r="I286" s="149">
        <f t="shared" si="163"/>
        <v>0</v>
      </c>
      <c r="J286" s="35">
        <v>0</v>
      </c>
      <c r="K286" s="35">
        <v>0</v>
      </c>
      <c r="L286" s="35">
        <v>0</v>
      </c>
      <c r="M286" s="35">
        <v>0</v>
      </c>
      <c r="N286" s="35">
        <v>0</v>
      </c>
      <c r="O286" s="35">
        <v>0</v>
      </c>
      <c r="P286" s="35">
        <v>0</v>
      </c>
      <c r="Q286" s="149">
        <f t="shared" si="164"/>
        <v>0</v>
      </c>
      <c r="R286" s="245"/>
      <c r="S286" s="245"/>
      <c r="T286" s="245"/>
      <c r="U286" s="245"/>
      <c r="V286" s="245"/>
      <c r="W286" s="245"/>
      <c r="X286" s="245"/>
      <c r="Y286" s="149">
        <f t="shared" si="165"/>
        <v>0</v>
      </c>
      <c r="Z286" s="21">
        <f t="shared" si="180"/>
        <v>0.53125000000000022</v>
      </c>
      <c r="AA286" s="19">
        <f t="shared" si="166"/>
        <v>150</v>
      </c>
      <c r="AB286" s="19">
        <f t="shared" si="167"/>
        <v>55</v>
      </c>
      <c r="AC286" s="19">
        <f t="shared" si="168"/>
        <v>16</v>
      </c>
      <c r="AD286" s="19">
        <f t="shared" si="169"/>
        <v>3</v>
      </c>
      <c r="AE286" s="19">
        <f t="shared" si="170"/>
        <v>7</v>
      </c>
      <c r="AF286" s="19">
        <f t="shared" si="171"/>
        <v>11</v>
      </c>
      <c r="AG286" s="19">
        <f t="shared" si="172"/>
        <v>6</v>
      </c>
      <c r="AH286" s="20">
        <f t="shared" si="181"/>
        <v>248</v>
      </c>
      <c r="AI286" s="19">
        <f t="shared" si="173"/>
        <v>151</v>
      </c>
      <c r="AJ286" s="19">
        <f t="shared" si="174"/>
        <v>41</v>
      </c>
      <c r="AK286" s="19">
        <f t="shared" si="175"/>
        <v>9</v>
      </c>
      <c r="AL286" s="19">
        <f t="shared" si="176"/>
        <v>1</v>
      </c>
      <c r="AM286" s="19">
        <f t="shared" si="177"/>
        <v>20</v>
      </c>
      <c r="AN286" s="19">
        <f t="shared" si="178"/>
        <v>14</v>
      </c>
      <c r="AO286" s="19">
        <f t="shared" si="179"/>
        <v>5</v>
      </c>
      <c r="AP286" s="20">
        <f t="shared" si="182"/>
        <v>241</v>
      </c>
    </row>
    <row r="287" spans="1:42" s="135" customFormat="1" ht="13.5" customHeight="1" x14ac:dyDescent="0.2">
      <c r="A287" s="22">
        <f t="shared" si="162"/>
        <v>0.54166666666666685</v>
      </c>
      <c r="B287" s="35">
        <v>0</v>
      </c>
      <c r="C287" s="35">
        <v>0</v>
      </c>
      <c r="D287" s="35">
        <v>0</v>
      </c>
      <c r="E287" s="35">
        <v>0</v>
      </c>
      <c r="F287" s="35">
        <v>0</v>
      </c>
      <c r="G287" s="35">
        <v>0</v>
      </c>
      <c r="H287" s="35">
        <v>0</v>
      </c>
      <c r="I287" s="149">
        <f t="shared" si="163"/>
        <v>0</v>
      </c>
      <c r="J287" s="35">
        <v>0</v>
      </c>
      <c r="K287" s="35">
        <v>0</v>
      </c>
      <c r="L287" s="35">
        <v>0</v>
      </c>
      <c r="M287" s="35">
        <v>0</v>
      </c>
      <c r="N287" s="35">
        <v>0</v>
      </c>
      <c r="O287" s="35">
        <v>0</v>
      </c>
      <c r="P287" s="35">
        <v>0</v>
      </c>
      <c r="Q287" s="149">
        <f t="shared" si="164"/>
        <v>0</v>
      </c>
      <c r="R287" s="245"/>
      <c r="S287" s="245"/>
      <c r="T287" s="245"/>
      <c r="U287" s="245"/>
      <c r="V287" s="245"/>
      <c r="W287" s="245"/>
      <c r="X287" s="245"/>
      <c r="Y287" s="149">
        <f t="shared" si="165"/>
        <v>0</v>
      </c>
      <c r="Z287" s="22">
        <f t="shared" si="180"/>
        <v>0.54166666666666685</v>
      </c>
      <c r="AA287" s="19">
        <f t="shared" si="166"/>
        <v>181</v>
      </c>
      <c r="AB287" s="19">
        <f t="shared" si="167"/>
        <v>48</v>
      </c>
      <c r="AC287" s="19">
        <f t="shared" si="168"/>
        <v>7</v>
      </c>
      <c r="AD287" s="19">
        <f t="shared" si="169"/>
        <v>2</v>
      </c>
      <c r="AE287" s="19">
        <f t="shared" si="170"/>
        <v>8</v>
      </c>
      <c r="AF287" s="19">
        <f t="shared" si="171"/>
        <v>10</v>
      </c>
      <c r="AG287" s="19">
        <f t="shared" si="172"/>
        <v>4</v>
      </c>
      <c r="AH287" s="20">
        <f t="shared" si="181"/>
        <v>260</v>
      </c>
      <c r="AI287" s="19">
        <f t="shared" si="173"/>
        <v>154</v>
      </c>
      <c r="AJ287" s="19">
        <f t="shared" si="174"/>
        <v>32</v>
      </c>
      <c r="AK287" s="19">
        <f t="shared" si="175"/>
        <v>7</v>
      </c>
      <c r="AL287" s="19">
        <f t="shared" si="176"/>
        <v>1</v>
      </c>
      <c r="AM287" s="19">
        <f t="shared" si="177"/>
        <v>19</v>
      </c>
      <c r="AN287" s="19">
        <f t="shared" si="178"/>
        <v>15</v>
      </c>
      <c r="AO287" s="19">
        <f t="shared" si="179"/>
        <v>6</v>
      </c>
      <c r="AP287" s="20">
        <f t="shared" si="182"/>
        <v>234</v>
      </c>
    </row>
    <row r="288" spans="1:42" s="135" customFormat="1" ht="13.5" customHeight="1" x14ac:dyDescent="0.2">
      <c r="A288" s="22">
        <f t="shared" si="162"/>
        <v>0.55208333333333348</v>
      </c>
      <c r="B288" s="35">
        <v>0</v>
      </c>
      <c r="C288" s="35">
        <v>0</v>
      </c>
      <c r="D288" s="35">
        <v>0</v>
      </c>
      <c r="E288" s="35">
        <v>0</v>
      </c>
      <c r="F288" s="35">
        <v>0</v>
      </c>
      <c r="G288" s="35">
        <v>0</v>
      </c>
      <c r="H288" s="35">
        <v>0</v>
      </c>
      <c r="I288" s="149">
        <f t="shared" si="163"/>
        <v>0</v>
      </c>
      <c r="J288" s="35">
        <v>0</v>
      </c>
      <c r="K288" s="35">
        <v>0</v>
      </c>
      <c r="L288" s="35">
        <v>0</v>
      </c>
      <c r="M288" s="35">
        <v>0</v>
      </c>
      <c r="N288" s="35">
        <v>0</v>
      </c>
      <c r="O288" s="35">
        <v>0</v>
      </c>
      <c r="P288" s="35">
        <v>0</v>
      </c>
      <c r="Q288" s="149">
        <f t="shared" si="164"/>
        <v>0</v>
      </c>
      <c r="R288" s="245"/>
      <c r="S288" s="245"/>
      <c r="T288" s="245"/>
      <c r="U288" s="245"/>
      <c r="V288" s="245"/>
      <c r="W288" s="245"/>
      <c r="X288" s="245"/>
      <c r="Y288" s="149">
        <f t="shared" si="165"/>
        <v>0</v>
      </c>
      <c r="Z288" s="22">
        <f t="shared" si="180"/>
        <v>0.55208333333333348</v>
      </c>
      <c r="AA288" s="19">
        <f t="shared" si="166"/>
        <v>170</v>
      </c>
      <c r="AB288" s="19">
        <f t="shared" si="167"/>
        <v>58</v>
      </c>
      <c r="AC288" s="19">
        <f t="shared" si="168"/>
        <v>12</v>
      </c>
      <c r="AD288" s="19">
        <f t="shared" si="169"/>
        <v>2</v>
      </c>
      <c r="AE288" s="19">
        <f t="shared" si="170"/>
        <v>10</v>
      </c>
      <c r="AF288" s="19">
        <f t="shared" si="171"/>
        <v>8</v>
      </c>
      <c r="AG288" s="19">
        <f t="shared" si="172"/>
        <v>9</v>
      </c>
      <c r="AH288" s="20">
        <f t="shared" si="181"/>
        <v>269</v>
      </c>
      <c r="AI288" s="19">
        <f t="shared" si="173"/>
        <v>148</v>
      </c>
      <c r="AJ288" s="19">
        <f t="shared" si="174"/>
        <v>42</v>
      </c>
      <c r="AK288" s="19">
        <f t="shared" si="175"/>
        <v>9</v>
      </c>
      <c r="AL288" s="19">
        <f t="shared" si="176"/>
        <v>1</v>
      </c>
      <c r="AM288" s="19">
        <f t="shared" si="177"/>
        <v>11</v>
      </c>
      <c r="AN288" s="19">
        <f t="shared" si="178"/>
        <v>7</v>
      </c>
      <c r="AO288" s="19">
        <f t="shared" si="179"/>
        <v>7</v>
      </c>
      <c r="AP288" s="20">
        <f t="shared" si="182"/>
        <v>225</v>
      </c>
    </row>
    <row r="289" spans="1:42" s="135" customFormat="1" ht="13.5" customHeight="1" x14ac:dyDescent="0.2">
      <c r="A289" s="22">
        <f t="shared" si="162"/>
        <v>0.56250000000000011</v>
      </c>
      <c r="B289" s="35">
        <v>0</v>
      </c>
      <c r="C289" s="35">
        <v>0</v>
      </c>
      <c r="D289" s="35">
        <v>0</v>
      </c>
      <c r="E289" s="35">
        <v>0</v>
      </c>
      <c r="F289" s="35">
        <v>0</v>
      </c>
      <c r="G289" s="35">
        <v>0</v>
      </c>
      <c r="H289" s="35">
        <v>0</v>
      </c>
      <c r="I289" s="149">
        <f t="shared" si="163"/>
        <v>0</v>
      </c>
      <c r="J289" s="35">
        <v>0</v>
      </c>
      <c r="K289" s="35">
        <v>0</v>
      </c>
      <c r="L289" s="35">
        <v>0</v>
      </c>
      <c r="M289" s="35">
        <v>0</v>
      </c>
      <c r="N289" s="35">
        <v>0</v>
      </c>
      <c r="O289" s="35">
        <v>0</v>
      </c>
      <c r="P289" s="35">
        <v>0</v>
      </c>
      <c r="Q289" s="149">
        <f t="shared" si="164"/>
        <v>0</v>
      </c>
      <c r="R289" s="245"/>
      <c r="S289" s="245"/>
      <c r="T289" s="245"/>
      <c r="U289" s="245"/>
      <c r="V289" s="245"/>
      <c r="W289" s="245"/>
      <c r="X289" s="245"/>
      <c r="Y289" s="149">
        <f t="shared" si="165"/>
        <v>0</v>
      </c>
      <c r="Z289" s="22">
        <f t="shared" si="180"/>
        <v>0.56250000000000011</v>
      </c>
      <c r="AA289" s="19">
        <f t="shared" si="166"/>
        <v>154</v>
      </c>
      <c r="AB289" s="19">
        <f t="shared" si="167"/>
        <v>48</v>
      </c>
      <c r="AC289" s="19">
        <f t="shared" si="168"/>
        <v>8</v>
      </c>
      <c r="AD289" s="19">
        <f t="shared" si="169"/>
        <v>1</v>
      </c>
      <c r="AE289" s="19">
        <f t="shared" si="170"/>
        <v>9</v>
      </c>
      <c r="AF289" s="19">
        <f t="shared" si="171"/>
        <v>10</v>
      </c>
      <c r="AG289" s="19">
        <f t="shared" si="172"/>
        <v>6</v>
      </c>
      <c r="AH289" s="20">
        <f>SUM(AA289:AG289)</f>
        <v>236</v>
      </c>
      <c r="AI289" s="19">
        <f t="shared" si="173"/>
        <v>147</v>
      </c>
      <c r="AJ289" s="19">
        <f t="shared" si="174"/>
        <v>38</v>
      </c>
      <c r="AK289" s="19">
        <f t="shared" si="175"/>
        <v>8</v>
      </c>
      <c r="AL289" s="19">
        <f t="shared" si="176"/>
        <v>0</v>
      </c>
      <c r="AM289" s="19">
        <f t="shared" si="177"/>
        <v>20</v>
      </c>
      <c r="AN289" s="19">
        <f t="shared" si="178"/>
        <v>9</v>
      </c>
      <c r="AO289" s="19">
        <f t="shared" si="179"/>
        <v>6</v>
      </c>
      <c r="AP289" s="20">
        <f>SUM(AI289:AO289)</f>
        <v>228</v>
      </c>
    </row>
    <row r="290" spans="1:42" s="135" customFormat="1" ht="13.5" customHeight="1" x14ac:dyDescent="0.2">
      <c r="A290" s="18">
        <f t="shared" si="162"/>
        <v>0.57291666666666674</v>
      </c>
      <c r="B290" s="35">
        <v>0</v>
      </c>
      <c r="C290" s="35">
        <v>0</v>
      </c>
      <c r="D290" s="35">
        <v>0</v>
      </c>
      <c r="E290" s="35">
        <v>0</v>
      </c>
      <c r="F290" s="35">
        <v>0</v>
      </c>
      <c r="G290" s="35">
        <v>0</v>
      </c>
      <c r="H290" s="35">
        <v>0</v>
      </c>
      <c r="I290" s="149">
        <f t="shared" si="163"/>
        <v>0</v>
      </c>
      <c r="J290" s="35">
        <v>0</v>
      </c>
      <c r="K290" s="35">
        <v>0</v>
      </c>
      <c r="L290" s="35">
        <v>0</v>
      </c>
      <c r="M290" s="35">
        <v>0</v>
      </c>
      <c r="N290" s="35">
        <v>0</v>
      </c>
      <c r="O290" s="35">
        <v>0</v>
      </c>
      <c r="P290" s="35">
        <v>0</v>
      </c>
      <c r="Q290" s="149">
        <f t="shared" si="164"/>
        <v>0</v>
      </c>
      <c r="R290" s="245"/>
      <c r="S290" s="245"/>
      <c r="T290" s="245"/>
      <c r="U290" s="245"/>
      <c r="V290" s="245"/>
      <c r="W290" s="245"/>
      <c r="X290" s="245"/>
      <c r="Y290" s="149">
        <f t="shared" si="165"/>
        <v>0</v>
      </c>
      <c r="Z290" s="22">
        <f t="shared" si="180"/>
        <v>0.57291666666666674</v>
      </c>
      <c r="AA290" s="19">
        <f t="shared" si="166"/>
        <v>156</v>
      </c>
      <c r="AB290" s="19">
        <f t="shared" si="167"/>
        <v>50</v>
      </c>
      <c r="AC290" s="19">
        <f t="shared" si="168"/>
        <v>16</v>
      </c>
      <c r="AD290" s="19">
        <f t="shared" si="169"/>
        <v>3</v>
      </c>
      <c r="AE290" s="19">
        <f t="shared" si="170"/>
        <v>14</v>
      </c>
      <c r="AF290" s="19">
        <f t="shared" si="171"/>
        <v>13</v>
      </c>
      <c r="AG290" s="19">
        <f t="shared" si="172"/>
        <v>1</v>
      </c>
      <c r="AH290" s="20">
        <f t="shared" si="181"/>
        <v>253</v>
      </c>
      <c r="AI290" s="19">
        <f t="shared" si="173"/>
        <v>190</v>
      </c>
      <c r="AJ290" s="19">
        <f t="shared" si="174"/>
        <v>25</v>
      </c>
      <c r="AK290" s="19">
        <f t="shared" si="175"/>
        <v>3</v>
      </c>
      <c r="AL290" s="19">
        <f t="shared" si="176"/>
        <v>0</v>
      </c>
      <c r="AM290" s="19">
        <f t="shared" si="177"/>
        <v>15</v>
      </c>
      <c r="AN290" s="19">
        <f t="shared" si="178"/>
        <v>8</v>
      </c>
      <c r="AO290" s="19">
        <f t="shared" si="179"/>
        <v>13</v>
      </c>
      <c r="AP290" s="20">
        <f t="shared" si="182"/>
        <v>254</v>
      </c>
    </row>
    <row r="291" spans="1:42" s="135" customFormat="1" ht="13.5" customHeight="1" x14ac:dyDescent="0.2">
      <c r="A291" s="21">
        <f t="shared" si="162"/>
        <v>0.58333333333333337</v>
      </c>
      <c r="B291" s="35">
        <v>0</v>
      </c>
      <c r="C291" s="35">
        <v>0</v>
      </c>
      <c r="D291" s="35">
        <v>0</v>
      </c>
      <c r="E291" s="35">
        <v>0</v>
      </c>
      <c r="F291" s="35">
        <v>0</v>
      </c>
      <c r="G291" s="35">
        <v>0</v>
      </c>
      <c r="H291" s="35">
        <v>0</v>
      </c>
      <c r="I291" s="149">
        <f t="shared" si="163"/>
        <v>0</v>
      </c>
      <c r="J291" s="35">
        <v>0</v>
      </c>
      <c r="K291" s="35">
        <v>0</v>
      </c>
      <c r="L291" s="35">
        <v>0</v>
      </c>
      <c r="M291" s="35">
        <v>0</v>
      </c>
      <c r="N291" s="35">
        <v>0</v>
      </c>
      <c r="O291" s="35">
        <v>0</v>
      </c>
      <c r="P291" s="35">
        <v>0</v>
      </c>
      <c r="Q291" s="149">
        <f t="shared" si="164"/>
        <v>0</v>
      </c>
      <c r="R291" s="245"/>
      <c r="S291" s="245"/>
      <c r="T291" s="245"/>
      <c r="U291" s="245"/>
      <c r="V291" s="245"/>
      <c r="W291" s="245"/>
      <c r="X291" s="245"/>
      <c r="Y291" s="149">
        <f t="shared" si="165"/>
        <v>0</v>
      </c>
      <c r="Z291" s="22">
        <f t="shared" si="180"/>
        <v>0.58333333333333337</v>
      </c>
      <c r="AA291" s="19">
        <f t="shared" si="166"/>
        <v>128</v>
      </c>
      <c r="AB291" s="19">
        <f t="shared" si="167"/>
        <v>43</v>
      </c>
      <c r="AC291" s="19">
        <f t="shared" si="168"/>
        <v>8</v>
      </c>
      <c r="AD291" s="19">
        <f t="shared" si="169"/>
        <v>0</v>
      </c>
      <c r="AE291" s="19">
        <f t="shared" si="170"/>
        <v>9</v>
      </c>
      <c r="AF291" s="19">
        <f t="shared" si="171"/>
        <v>7</v>
      </c>
      <c r="AG291" s="19">
        <f t="shared" si="172"/>
        <v>5</v>
      </c>
      <c r="AH291" s="20">
        <f>SUM(AA291:AG291)</f>
        <v>200</v>
      </c>
      <c r="AI291" s="19">
        <f t="shared" si="173"/>
        <v>125</v>
      </c>
      <c r="AJ291" s="19">
        <f t="shared" si="174"/>
        <v>42</v>
      </c>
      <c r="AK291" s="19">
        <f t="shared" si="175"/>
        <v>7</v>
      </c>
      <c r="AL291" s="19">
        <f t="shared" si="176"/>
        <v>2</v>
      </c>
      <c r="AM291" s="19">
        <f t="shared" si="177"/>
        <v>16</v>
      </c>
      <c r="AN291" s="19">
        <f t="shared" si="178"/>
        <v>9</v>
      </c>
      <c r="AO291" s="19">
        <f t="shared" si="179"/>
        <v>11</v>
      </c>
      <c r="AP291" s="20">
        <f>SUM(AI291:AO291)</f>
        <v>212</v>
      </c>
    </row>
    <row r="292" spans="1:42" s="135" customFormat="1" ht="13.5" customHeight="1" x14ac:dyDescent="0.2">
      <c r="A292" s="22">
        <f t="shared" si="162"/>
        <v>0.59375</v>
      </c>
      <c r="B292" s="35">
        <v>0</v>
      </c>
      <c r="C292" s="35">
        <v>0</v>
      </c>
      <c r="D292" s="35">
        <v>0</v>
      </c>
      <c r="E292" s="35">
        <v>0</v>
      </c>
      <c r="F292" s="35">
        <v>0</v>
      </c>
      <c r="G292" s="35">
        <v>0</v>
      </c>
      <c r="H292" s="35">
        <v>0</v>
      </c>
      <c r="I292" s="149">
        <f t="shared" si="163"/>
        <v>0</v>
      </c>
      <c r="J292" s="35">
        <v>0</v>
      </c>
      <c r="K292" s="35">
        <v>0</v>
      </c>
      <c r="L292" s="35">
        <v>0</v>
      </c>
      <c r="M292" s="35">
        <v>0</v>
      </c>
      <c r="N292" s="35">
        <v>0</v>
      </c>
      <c r="O292" s="35">
        <v>0</v>
      </c>
      <c r="P292" s="35">
        <v>0</v>
      </c>
      <c r="Q292" s="149">
        <f t="shared" si="164"/>
        <v>0</v>
      </c>
      <c r="R292" s="245"/>
      <c r="S292" s="245"/>
      <c r="T292" s="245"/>
      <c r="U292" s="245"/>
      <c r="V292" s="245"/>
      <c r="W292" s="245"/>
      <c r="X292" s="245"/>
      <c r="Y292" s="149">
        <f t="shared" si="165"/>
        <v>0</v>
      </c>
      <c r="Z292" s="22">
        <f t="shared" si="180"/>
        <v>0.59375</v>
      </c>
      <c r="AA292" s="19">
        <f t="shared" si="166"/>
        <v>136</v>
      </c>
      <c r="AB292" s="19">
        <f t="shared" si="167"/>
        <v>34</v>
      </c>
      <c r="AC292" s="19">
        <f t="shared" si="168"/>
        <v>12</v>
      </c>
      <c r="AD292" s="19">
        <f t="shared" si="169"/>
        <v>1</v>
      </c>
      <c r="AE292" s="19">
        <f t="shared" si="170"/>
        <v>7</v>
      </c>
      <c r="AF292" s="19">
        <f t="shared" si="171"/>
        <v>14</v>
      </c>
      <c r="AG292" s="19">
        <f t="shared" si="172"/>
        <v>2</v>
      </c>
      <c r="AH292" s="20">
        <f t="shared" si="181"/>
        <v>206</v>
      </c>
      <c r="AI292" s="19">
        <f t="shared" si="173"/>
        <v>159</v>
      </c>
      <c r="AJ292" s="19">
        <f t="shared" si="174"/>
        <v>37</v>
      </c>
      <c r="AK292" s="19">
        <f t="shared" si="175"/>
        <v>6</v>
      </c>
      <c r="AL292" s="19">
        <f t="shared" si="176"/>
        <v>1</v>
      </c>
      <c r="AM292" s="19">
        <f t="shared" si="177"/>
        <v>21</v>
      </c>
      <c r="AN292" s="19">
        <f t="shared" si="178"/>
        <v>11</v>
      </c>
      <c r="AO292" s="19">
        <f t="shared" si="179"/>
        <v>14</v>
      </c>
      <c r="AP292" s="20">
        <f t="shared" si="182"/>
        <v>249</v>
      </c>
    </row>
    <row r="293" spans="1:42" s="135" customFormat="1" ht="13.5" customHeight="1" x14ac:dyDescent="0.2">
      <c r="A293" s="21">
        <f t="shared" si="162"/>
        <v>0.60416666666666663</v>
      </c>
      <c r="B293" s="35">
        <v>0</v>
      </c>
      <c r="C293" s="35">
        <v>0</v>
      </c>
      <c r="D293" s="35">
        <v>0</v>
      </c>
      <c r="E293" s="35">
        <v>0</v>
      </c>
      <c r="F293" s="35">
        <v>0</v>
      </c>
      <c r="G293" s="35">
        <v>0</v>
      </c>
      <c r="H293" s="35">
        <v>0</v>
      </c>
      <c r="I293" s="149">
        <f t="shared" si="163"/>
        <v>0</v>
      </c>
      <c r="J293" s="35">
        <v>0</v>
      </c>
      <c r="K293" s="35">
        <v>0</v>
      </c>
      <c r="L293" s="35">
        <v>0</v>
      </c>
      <c r="M293" s="35">
        <v>0</v>
      </c>
      <c r="N293" s="35">
        <v>0</v>
      </c>
      <c r="O293" s="35">
        <v>0</v>
      </c>
      <c r="P293" s="35">
        <v>0</v>
      </c>
      <c r="Q293" s="149">
        <f t="shared" si="164"/>
        <v>0</v>
      </c>
      <c r="R293" s="245"/>
      <c r="S293" s="245"/>
      <c r="T293" s="245"/>
      <c r="U293" s="245"/>
      <c r="V293" s="245"/>
      <c r="W293" s="245"/>
      <c r="X293" s="245"/>
      <c r="Y293" s="149">
        <f t="shared" si="165"/>
        <v>0</v>
      </c>
      <c r="Z293" s="18">
        <f t="shared" si="180"/>
        <v>0.60416666666666663</v>
      </c>
      <c r="AA293" s="19">
        <f t="shared" si="166"/>
        <v>142</v>
      </c>
      <c r="AB293" s="19">
        <f t="shared" si="167"/>
        <v>43</v>
      </c>
      <c r="AC293" s="19">
        <f t="shared" si="168"/>
        <v>9</v>
      </c>
      <c r="AD293" s="19">
        <f t="shared" si="169"/>
        <v>2</v>
      </c>
      <c r="AE293" s="19">
        <f t="shared" si="170"/>
        <v>13</v>
      </c>
      <c r="AF293" s="19">
        <f t="shared" si="171"/>
        <v>10</v>
      </c>
      <c r="AG293" s="19">
        <f t="shared" si="172"/>
        <v>5</v>
      </c>
      <c r="AH293" s="20">
        <f t="shared" si="181"/>
        <v>224</v>
      </c>
      <c r="AI293" s="19">
        <f t="shared" si="173"/>
        <v>134</v>
      </c>
      <c r="AJ293" s="19">
        <f t="shared" si="174"/>
        <v>24</v>
      </c>
      <c r="AK293" s="19">
        <f t="shared" si="175"/>
        <v>6</v>
      </c>
      <c r="AL293" s="19">
        <f t="shared" si="176"/>
        <v>0</v>
      </c>
      <c r="AM293" s="19">
        <f t="shared" si="177"/>
        <v>15</v>
      </c>
      <c r="AN293" s="19">
        <f t="shared" si="178"/>
        <v>6</v>
      </c>
      <c r="AO293" s="19">
        <f t="shared" si="179"/>
        <v>18</v>
      </c>
      <c r="AP293" s="20">
        <f t="shared" si="182"/>
        <v>203</v>
      </c>
    </row>
    <row r="294" spans="1:42" s="135" customFormat="1" ht="13.5" customHeight="1" x14ac:dyDescent="0.2">
      <c r="A294" s="22">
        <f t="shared" si="162"/>
        <v>0.61458333333333326</v>
      </c>
      <c r="B294" s="35">
        <v>0</v>
      </c>
      <c r="C294" s="35">
        <v>0</v>
      </c>
      <c r="D294" s="35">
        <v>0</v>
      </c>
      <c r="E294" s="35">
        <v>0</v>
      </c>
      <c r="F294" s="35">
        <v>0</v>
      </c>
      <c r="G294" s="35">
        <v>0</v>
      </c>
      <c r="H294" s="35">
        <v>0</v>
      </c>
      <c r="I294" s="149">
        <f t="shared" si="163"/>
        <v>0</v>
      </c>
      <c r="J294" s="35">
        <v>0</v>
      </c>
      <c r="K294" s="35">
        <v>0</v>
      </c>
      <c r="L294" s="35">
        <v>0</v>
      </c>
      <c r="M294" s="35">
        <v>0</v>
      </c>
      <c r="N294" s="35">
        <v>0</v>
      </c>
      <c r="O294" s="35">
        <v>0</v>
      </c>
      <c r="P294" s="35">
        <v>0</v>
      </c>
      <c r="Q294" s="149">
        <f t="shared" si="164"/>
        <v>0</v>
      </c>
      <c r="R294" s="245"/>
      <c r="S294" s="245"/>
      <c r="T294" s="245"/>
      <c r="U294" s="245"/>
      <c r="V294" s="245"/>
      <c r="W294" s="245"/>
      <c r="X294" s="245"/>
      <c r="Y294" s="149">
        <f t="shared" si="165"/>
        <v>0</v>
      </c>
      <c r="Z294" s="21">
        <f t="shared" si="180"/>
        <v>0.61458333333333326</v>
      </c>
      <c r="AA294" s="19">
        <f t="shared" si="166"/>
        <v>165</v>
      </c>
      <c r="AB294" s="19">
        <f t="shared" si="167"/>
        <v>43</v>
      </c>
      <c r="AC294" s="19">
        <f t="shared" si="168"/>
        <v>5</v>
      </c>
      <c r="AD294" s="19">
        <f t="shared" si="169"/>
        <v>3</v>
      </c>
      <c r="AE294" s="19">
        <f t="shared" si="170"/>
        <v>14</v>
      </c>
      <c r="AF294" s="19">
        <f t="shared" si="171"/>
        <v>15</v>
      </c>
      <c r="AG294" s="19">
        <f t="shared" si="172"/>
        <v>6</v>
      </c>
      <c r="AH294" s="20">
        <f t="shared" si="181"/>
        <v>251</v>
      </c>
      <c r="AI294" s="19">
        <f t="shared" si="173"/>
        <v>146</v>
      </c>
      <c r="AJ294" s="19">
        <f t="shared" si="174"/>
        <v>43</v>
      </c>
      <c r="AK294" s="19">
        <f t="shared" si="175"/>
        <v>6</v>
      </c>
      <c r="AL294" s="19">
        <f t="shared" si="176"/>
        <v>2</v>
      </c>
      <c r="AM294" s="19">
        <f t="shared" si="177"/>
        <v>17</v>
      </c>
      <c r="AN294" s="19">
        <f t="shared" si="178"/>
        <v>8</v>
      </c>
      <c r="AO294" s="19">
        <f t="shared" si="179"/>
        <v>9</v>
      </c>
      <c r="AP294" s="20">
        <f t="shared" si="182"/>
        <v>231</v>
      </c>
    </row>
    <row r="295" spans="1:42" s="135" customFormat="1" ht="13.5" customHeight="1" x14ac:dyDescent="0.2">
      <c r="A295" s="22">
        <f t="shared" ref="A295:A322" si="183">A168</f>
        <v>0.62499999999999989</v>
      </c>
      <c r="B295" s="35">
        <v>0</v>
      </c>
      <c r="C295" s="35">
        <v>0</v>
      </c>
      <c r="D295" s="35">
        <v>0</v>
      </c>
      <c r="E295" s="35">
        <v>0</v>
      </c>
      <c r="F295" s="35">
        <v>0</v>
      </c>
      <c r="G295" s="35">
        <v>0</v>
      </c>
      <c r="H295" s="35">
        <v>0</v>
      </c>
      <c r="I295" s="149">
        <f t="shared" si="163"/>
        <v>0</v>
      </c>
      <c r="J295" s="35">
        <v>0</v>
      </c>
      <c r="K295" s="35">
        <v>0</v>
      </c>
      <c r="L295" s="35">
        <v>0</v>
      </c>
      <c r="M295" s="35">
        <v>0</v>
      </c>
      <c r="N295" s="35">
        <v>0</v>
      </c>
      <c r="O295" s="35">
        <v>0</v>
      </c>
      <c r="P295" s="35">
        <v>0</v>
      </c>
      <c r="Q295" s="149">
        <f t="shared" si="164"/>
        <v>0</v>
      </c>
      <c r="R295" s="245"/>
      <c r="S295" s="245"/>
      <c r="T295" s="245"/>
      <c r="U295" s="245"/>
      <c r="V295" s="245"/>
      <c r="W295" s="245"/>
      <c r="X295" s="245"/>
      <c r="Y295" s="149">
        <f t="shared" si="165"/>
        <v>0</v>
      </c>
      <c r="Z295" s="22">
        <f t="shared" si="180"/>
        <v>0.62499999999999989</v>
      </c>
      <c r="AA295" s="19">
        <f t="shared" ref="AA295:AA322" si="184">R295+B422+J422+R422</f>
        <v>153</v>
      </c>
      <c r="AB295" s="19">
        <f t="shared" ref="AB295:AB322" si="185">S295+C422+K422+S422</f>
        <v>53</v>
      </c>
      <c r="AC295" s="19">
        <f t="shared" ref="AC295:AC322" si="186">T295+D422+L422+T422</f>
        <v>11</v>
      </c>
      <c r="AD295" s="19">
        <f t="shared" ref="AD295:AD322" si="187">U295+E422+M422+U422</f>
        <v>2</v>
      </c>
      <c r="AE295" s="19">
        <f t="shared" ref="AE295:AE322" si="188">V295+F422+N422+V422</f>
        <v>10</v>
      </c>
      <c r="AF295" s="19">
        <f t="shared" ref="AF295:AF322" si="189">W295+G422+O422+W422</f>
        <v>10</v>
      </c>
      <c r="AG295" s="19">
        <f t="shared" ref="AG295:AG322" si="190">X295+H422+P422+X422</f>
        <v>7</v>
      </c>
      <c r="AH295" s="20">
        <f t="shared" si="181"/>
        <v>246</v>
      </c>
      <c r="AI295" s="19">
        <f t="shared" ref="AI295:AI322" si="191">R41+J295+R295+J549</f>
        <v>167</v>
      </c>
      <c r="AJ295" s="19">
        <f t="shared" ref="AJ295:AJ322" si="192">S41+K295+S295+K549</f>
        <v>39</v>
      </c>
      <c r="AK295" s="19">
        <f t="shared" ref="AK295:AK322" si="193">T41+L295+T295+L549</f>
        <v>3</v>
      </c>
      <c r="AL295" s="19">
        <f t="shared" ref="AL295:AL322" si="194">U41+M295+U295+M549</f>
        <v>0</v>
      </c>
      <c r="AM295" s="19">
        <f t="shared" ref="AM295:AM322" si="195">V41+N295+V295+N549</f>
        <v>17</v>
      </c>
      <c r="AN295" s="19">
        <f t="shared" ref="AN295:AN322" si="196">W41+O295+W295+O549</f>
        <v>13</v>
      </c>
      <c r="AO295" s="19">
        <f t="shared" ref="AO295:AO322" si="197">X41+P295+X295+P549</f>
        <v>5</v>
      </c>
      <c r="AP295" s="20">
        <f t="shared" si="182"/>
        <v>244</v>
      </c>
    </row>
    <row r="296" spans="1:42" s="135" customFormat="1" ht="13.5" customHeight="1" x14ac:dyDescent="0.2">
      <c r="A296" s="22">
        <f t="shared" si="183"/>
        <v>0.63541666666666652</v>
      </c>
      <c r="B296" s="35">
        <v>0</v>
      </c>
      <c r="C296" s="35">
        <v>0</v>
      </c>
      <c r="D296" s="35">
        <v>0</v>
      </c>
      <c r="E296" s="35">
        <v>0</v>
      </c>
      <c r="F296" s="35">
        <v>0</v>
      </c>
      <c r="G296" s="35">
        <v>0</v>
      </c>
      <c r="H296" s="35">
        <v>0</v>
      </c>
      <c r="I296" s="149">
        <f t="shared" si="163"/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0</v>
      </c>
      <c r="O296" s="35">
        <v>0</v>
      </c>
      <c r="P296" s="35">
        <v>0</v>
      </c>
      <c r="Q296" s="149">
        <f t="shared" si="164"/>
        <v>0</v>
      </c>
      <c r="R296" s="245"/>
      <c r="S296" s="245"/>
      <c r="T296" s="245"/>
      <c r="U296" s="245"/>
      <c r="V296" s="245"/>
      <c r="W296" s="245"/>
      <c r="X296" s="245"/>
      <c r="Y296" s="149">
        <f t="shared" si="165"/>
        <v>0</v>
      </c>
      <c r="Z296" s="21">
        <f t="shared" si="180"/>
        <v>0.63541666666666652</v>
      </c>
      <c r="AA296" s="19">
        <f t="shared" si="184"/>
        <v>141</v>
      </c>
      <c r="AB296" s="19">
        <f t="shared" si="185"/>
        <v>57</v>
      </c>
      <c r="AC296" s="19">
        <f t="shared" si="186"/>
        <v>7</v>
      </c>
      <c r="AD296" s="19">
        <f t="shared" si="187"/>
        <v>2</v>
      </c>
      <c r="AE296" s="19">
        <f t="shared" si="188"/>
        <v>7</v>
      </c>
      <c r="AF296" s="19">
        <f t="shared" si="189"/>
        <v>9</v>
      </c>
      <c r="AG296" s="19">
        <f t="shared" si="190"/>
        <v>4</v>
      </c>
      <c r="AH296" s="20">
        <f t="shared" si="181"/>
        <v>227</v>
      </c>
      <c r="AI296" s="19">
        <f t="shared" si="191"/>
        <v>163</v>
      </c>
      <c r="AJ296" s="19">
        <f t="shared" si="192"/>
        <v>41</v>
      </c>
      <c r="AK296" s="19">
        <f t="shared" si="193"/>
        <v>5</v>
      </c>
      <c r="AL296" s="19">
        <f t="shared" si="194"/>
        <v>0</v>
      </c>
      <c r="AM296" s="19">
        <f t="shared" si="195"/>
        <v>11</v>
      </c>
      <c r="AN296" s="19">
        <f t="shared" si="196"/>
        <v>7</v>
      </c>
      <c r="AO296" s="19">
        <f t="shared" si="197"/>
        <v>15</v>
      </c>
      <c r="AP296" s="20">
        <f t="shared" si="182"/>
        <v>242</v>
      </c>
    </row>
    <row r="297" spans="1:42" s="135" customFormat="1" ht="13.5" customHeight="1" x14ac:dyDescent="0.2">
      <c r="A297" s="22">
        <f t="shared" si="183"/>
        <v>0.64583333333333315</v>
      </c>
      <c r="B297" s="35">
        <v>0</v>
      </c>
      <c r="C297" s="35">
        <v>0</v>
      </c>
      <c r="D297" s="35">
        <v>0</v>
      </c>
      <c r="E297" s="35">
        <v>0</v>
      </c>
      <c r="F297" s="35">
        <v>0</v>
      </c>
      <c r="G297" s="35">
        <v>0</v>
      </c>
      <c r="H297" s="35">
        <v>0</v>
      </c>
      <c r="I297" s="149">
        <f t="shared" si="163"/>
        <v>0</v>
      </c>
      <c r="J297" s="35">
        <v>0</v>
      </c>
      <c r="K297" s="35">
        <v>0</v>
      </c>
      <c r="L297" s="35">
        <v>0</v>
      </c>
      <c r="M297" s="35">
        <v>0</v>
      </c>
      <c r="N297" s="35">
        <v>0</v>
      </c>
      <c r="O297" s="35">
        <v>0</v>
      </c>
      <c r="P297" s="35">
        <v>0</v>
      </c>
      <c r="Q297" s="149">
        <f t="shared" si="164"/>
        <v>0</v>
      </c>
      <c r="R297" s="245"/>
      <c r="S297" s="245"/>
      <c r="T297" s="245"/>
      <c r="U297" s="245"/>
      <c r="V297" s="245"/>
      <c r="W297" s="245"/>
      <c r="X297" s="245"/>
      <c r="Y297" s="149">
        <f t="shared" si="165"/>
        <v>0</v>
      </c>
      <c r="Z297" s="22">
        <f t="shared" si="180"/>
        <v>0.64583333333333315</v>
      </c>
      <c r="AA297" s="19">
        <f t="shared" si="184"/>
        <v>175</v>
      </c>
      <c r="AB297" s="19">
        <f t="shared" si="185"/>
        <v>63</v>
      </c>
      <c r="AC297" s="19">
        <f t="shared" si="186"/>
        <v>10</v>
      </c>
      <c r="AD297" s="19">
        <f t="shared" si="187"/>
        <v>0</v>
      </c>
      <c r="AE297" s="19">
        <f t="shared" si="188"/>
        <v>12</v>
      </c>
      <c r="AF297" s="19">
        <f t="shared" si="189"/>
        <v>17</v>
      </c>
      <c r="AG297" s="19">
        <f t="shared" si="190"/>
        <v>6</v>
      </c>
      <c r="AH297" s="20">
        <f>SUM(AA297:AG297)</f>
        <v>283</v>
      </c>
      <c r="AI297" s="19">
        <f t="shared" si="191"/>
        <v>161</v>
      </c>
      <c r="AJ297" s="19">
        <f t="shared" si="192"/>
        <v>48</v>
      </c>
      <c r="AK297" s="19">
        <f t="shared" si="193"/>
        <v>8</v>
      </c>
      <c r="AL297" s="19">
        <f t="shared" si="194"/>
        <v>0</v>
      </c>
      <c r="AM297" s="19">
        <f t="shared" si="195"/>
        <v>18</v>
      </c>
      <c r="AN297" s="19">
        <f t="shared" si="196"/>
        <v>13</v>
      </c>
      <c r="AO297" s="19">
        <f t="shared" si="197"/>
        <v>15</v>
      </c>
      <c r="AP297" s="20">
        <f>SUM(AI297:AO297)</f>
        <v>263</v>
      </c>
    </row>
    <row r="298" spans="1:42" s="135" customFormat="1" ht="13.5" customHeight="1" x14ac:dyDescent="0.2">
      <c r="A298" s="22">
        <f t="shared" si="183"/>
        <v>0.65624999999999978</v>
      </c>
      <c r="B298" s="35">
        <v>0</v>
      </c>
      <c r="C298" s="35">
        <v>0</v>
      </c>
      <c r="D298" s="35">
        <v>0</v>
      </c>
      <c r="E298" s="35">
        <v>0</v>
      </c>
      <c r="F298" s="35">
        <v>0</v>
      </c>
      <c r="G298" s="35">
        <v>0</v>
      </c>
      <c r="H298" s="35">
        <v>0</v>
      </c>
      <c r="I298" s="149">
        <f t="shared" si="163"/>
        <v>0</v>
      </c>
      <c r="J298" s="35">
        <v>0</v>
      </c>
      <c r="K298" s="35">
        <v>0</v>
      </c>
      <c r="L298" s="35">
        <v>0</v>
      </c>
      <c r="M298" s="35">
        <v>0</v>
      </c>
      <c r="N298" s="35">
        <v>0</v>
      </c>
      <c r="O298" s="35">
        <v>0</v>
      </c>
      <c r="P298" s="35">
        <v>0</v>
      </c>
      <c r="Q298" s="149">
        <f t="shared" si="164"/>
        <v>0</v>
      </c>
      <c r="R298" s="245"/>
      <c r="S298" s="245"/>
      <c r="T298" s="245"/>
      <c r="U298" s="245"/>
      <c r="V298" s="245"/>
      <c r="W298" s="245"/>
      <c r="X298" s="245"/>
      <c r="Y298" s="149">
        <f t="shared" si="165"/>
        <v>0</v>
      </c>
      <c r="Z298" s="22">
        <f t="shared" si="180"/>
        <v>0.65624999999999978</v>
      </c>
      <c r="AA298" s="19">
        <f t="shared" si="184"/>
        <v>152</v>
      </c>
      <c r="AB298" s="19">
        <f t="shared" si="185"/>
        <v>48</v>
      </c>
      <c r="AC298" s="19">
        <f t="shared" si="186"/>
        <v>7</v>
      </c>
      <c r="AD298" s="19">
        <f t="shared" si="187"/>
        <v>1</v>
      </c>
      <c r="AE298" s="19">
        <f t="shared" si="188"/>
        <v>8</v>
      </c>
      <c r="AF298" s="19">
        <f t="shared" si="189"/>
        <v>8</v>
      </c>
      <c r="AG298" s="19">
        <f t="shared" si="190"/>
        <v>8</v>
      </c>
      <c r="AH298" s="20">
        <f t="shared" ref="AH298:AH322" si="198">SUM(AA298:AG298)</f>
        <v>232</v>
      </c>
      <c r="AI298" s="19">
        <f t="shared" si="191"/>
        <v>180</v>
      </c>
      <c r="AJ298" s="19">
        <f t="shared" si="192"/>
        <v>40</v>
      </c>
      <c r="AK298" s="19">
        <f t="shared" si="193"/>
        <v>5</v>
      </c>
      <c r="AL298" s="19">
        <f t="shared" si="194"/>
        <v>1</v>
      </c>
      <c r="AM298" s="19">
        <f t="shared" si="195"/>
        <v>22</v>
      </c>
      <c r="AN298" s="19">
        <f t="shared" si="196"/>
        <v>13</v>
      </c>
      <c r="AO298" s="19">
        <f t="shared" si="197"/>
        <v>6</v>
      </c>
      <c r="AP298" s="20">
        <f t="shared" ref="AP298:AP322" si="199">SUM(AI298:AO298)</f>
        <v>267</v>
      </c>
    </row>
    <row r="299" spans="1:42" s="135" customFormat="1" ht="13.5" customHeight="1" x14ac:dyDescent="0.2">
      <c r="A299" s="18">
        <f t="shared" si="183"/>
        <v>0.66666666666666641</v>
      </c>
      <c r="B299" s="35">
        <v>0</v>
      </c>
      <c r="C299" s="35">
        <v>0</v>
      </c>
      <c r="D299" s="35">
        <v>0</v>
      </c>
      <c r="E299" s="35">
        <v>0</v>
      </c>
      <c r="F299" s="35">
        <v>0</v>
      </c>
      <c r="G299" s="35">
        <v>0</v>
      </c>
      <c r="H299" s="35">
        <v>0</v>
      </c>
      <c r="I299" s="149">
        <f t="shared" si="163"/>
        <v>0</v>
      </c>
      <c r="J299" s="35">
        <v>0</v>
      </c>
      <c r="K299" s="35">
        <v>0</v>
      </c>
      <c r="L299" s="35">
        <v>0</v>
      </c>
      <c r="M299" s="35">
        <v>0</v>
      </c>
      <c r="N299" s="35">
        <v>0</v>
      </c>
      <c r="O299" s="35">
        <v>0</v>
      </c>
      <c r="P299" s="35">
        <v>0</v>
      </c>
      <c r="Q299" s="149">
        <f t="shared" si="164"/>
        <v>0</v>
      </c>
      <c r="R299" s="245"/>
      <c r="S299" s="245"/>
      <c r="T299" s="245"/>
      <c r="U299" s="245"/>
      <c r="V299" s="245"/>
      <c r="W299" s="245"/>
      <c r="X299" s="245"/>
      <c r="Y299" s="149">
        <f t="shared" si="165"/>
        <v>0</v>
      </c>
      <c r="Z299" s="22">
        <f t="shared" si="180"/>
        <v>0.66666666666666641</v>
      </c>
      <c r="AA299" s="19">
        <f t="shared" si="184"/>
        <v>169</v>
      </c>
      <c r="AB299" s="19">
        <f t="shared" si="185"/>
        <v>55</v>
      </c>
      <c r="AC299" s="19">
        <f t="shared" si="186"/>
        <v>8</v>
      </c>
      <c r="AD299" s="19">
        <f t="shared" si="187"/>
        <v>2</v>
      </c>
      <c r="AE299" s="19">
        <f t="shared" si="188"/>
        <v>7</v>
      </c>
      <c r="AF299" s="19">
        <f t="shared" si="189"/>
        <v>15</v>
      </c>
      <c r="AG299" s="19">
        <f t="shared" si="190"/>
        <v>13</v>
      </c>
      <c r="AH299" s="20">
        <f t="shared" si="198"/>
        <v>269</v>
      </c>
      <c r="AI299" s="19">
        <f t="shared" si="191"/>
        <v>190</v>
      </c>
      <c r="AJ299" s="19">
        <f t="shared" si="192"/>
        <v>41</v>
      </c>
      <c r="AK299" s="19">
        <f t="shared" si="193"/>
        <v>2</v>
      </c>
      <c r="AL299" s="19">
        <f t="shared" si="194"/>
        <v>0</v>
      </c>
      <c r="AM299" s="19">
        <f t="shared" si="195"/>
        <v>15</v>
      </c>
      <c r="AN299" s="19">
        <f t="shared" si="196"/>
        <v>12</v>
      </c>
      <c r="AO299" s="19">
        <f t="shared" si="197"/>
        <v>9</v>
      </c>
      <c r="AP299" s="20">
        <f t="shared" si="199"/>
        <v>269</v>
      </c>
    </row>
    <row r="300" spans="1:42" s="135" customFormat="1" ht="13.5" customHeight="1" x14ac:dyDescent="0.2">
      <c r="A300" s="21">
        <f t="shared" si="183"/>
        <v>0.67708333333333304</v>
      </c>
      <c r="B300" s="35">
        <v>0</v>
      </c>
      <c r="C300" s="35">
        <v>0</v>
      </c>
      <c r="D300" s="35">
        <v>0</v>
      </c>
      <c r="E300" s="35">
        <v>0</v>
      </c>
      <c r="F300" s="35">
        <v>0</v>
      </c>
      <c r="G300" s="35">
        <v>0</v>
      </c>
      <c r="H300" s="35">
        <v>0</v>
      </c>
      <c r="I300" s="149">
        <f t="shared" si="163"/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  <c r="O300" s="35">
        <v>0</v>
      </c>
      <c r="P300" s="35">
        <v>0</v>
      </c>
      <c r="Q300" s="149">
        <f t="shared" si="164"/>
        <v>0</v>
      </c>
      <c r="R300" s="245"/>
      <c r="S300" s="245"/>
      <c r="T300" s="245"/>
      <c r="U300" s="245"/>
      <c r="V300" s="245"/>
      <c r="W300" s="245"/>
      <c r="X300" s="245"/>
      <c r="Y300" s="149">
        <f t="shared" si="165"/>
        <v>0</v>
      </c>
      <c r="Z300" s="22">
        <f t="shared" si="180"/>
        <v>0.67708333333333304</v>
      </c>
      <c r="AA300" s="19">
        <f t="shared" si="184"/>
        <v>196</v>
      </c>
      <c r="AB300" s="19">
        <f t="shared" si="185"/>
        <v>52</v>
      </c>
      <c r="AC300" s="19">
        <f t="shared" si="186"/>
        <v>4</v>
      </c>
      <c r="AD300" s="19">
        <f t="shared" si="187"/>
        <v>0</v>
      </c>
      <c r="AE300" s="19">
        <f t="shared" si="188"/>
        <v>13</v>
      </c>
      <c r="AF300" s="19">
        <f t="shared" si="189"/>
        <v>8</v>
      </c>
      <c r="AG300" s="19">
        <f t="shared" si="190"/>
        <v>6</v>
      </c>
      <c r="AH300" s="20">
        <f t="shared" si="198"/>
        <v>279</v>
      </c>
      <c r="AI300" s="19">
        <f t="shared" si="191"/>
        <v>183</v>
      </c>
      <c r="AJ300" s="19">
        <f t="shared" si="192"/>
        <v>26</v>
      </c>
      <c r="AK300" s="19">
        <f t="shared" si="193"/>
        <v>2</v>
      </c>
      <c r="AL300" s="19">
        <f t="shared" si="194"/>
        <v>0</v>
      </c>
      <c r="AM300" s="19">
        <f t="shared" si="195"/>
        <v>14</v>
      </c>
      <c r="AN300" s="19">
        <f t="shared" si="196"/>
        <v>13</v>
      </c>
      <c r="AO300" s="19">
        <f t="shared" si="197"/>
        <v>7</v>
      </c>
      <c r="AP300" s="20">
        <f t="shared" si="199"/>
        <v>245</v>
      </c>
    </row>
    <row r="301" spans="1:42" s="135" customFormat="1" ht="13.5" customHeight="1" x14ac:dyDescent="0.2">
      <c r="A301" s="22">
        <f t="shared" si="183"/>
        <v>0.68749999999999967</v>
      </c>
      <c r="B301" s="35">
        <v>0</v>
      </c>
      <c r="C301" s="35">
        <v>0</v>
      </c>
      <c r="D301" s="35">
        <v>0</v>
      </c>
      <c r="E301" s="35">
        <v>0</v>
      </c>
      <c r="F301" s="35">
        <v>0</v>
      </c>
      <c r="G301" s="35">
        <v>0</v>
      </c>
      <c r="H301" s="35">
        <v>0</v>
      </c>
      <c r="I301" s="149">
        <f t="shared" si="163"/>
        <v>0</v>
      </c>
      <c r="J301" s="35">
        <v>0</v>
      </c>
      <c r="K301" s="35">
        <v>0</v>
      </c>
      <c r="L301" s="35">
        <v>0</v>
      </c>
      <c r="M301" s="35">
        <v>0</v>
      </c>
      <c r="N301" s="35">
        <v>0</v>
      </c>
      <c r="O301" s="35">
        <v>0</v>
      </c>
      <c r="P301" s="35">
        <v>0</v>
      </c>
      <c r="Q301" s="149">
        <f t="shared" si="164"/>
        <v>0</v>
      </c>
      <c r="R301" s="245"/>
      <c r="S301" s="245"/>
      <c r="T301" s="245"/>
      <c r="U301" s="245"/>
      <c r="V301" s="245"/>
      <c r="W301" s="245"/>
      <c r="X301" s="245"/>
      <c r="Y301" s="149">
        <f t="shared" si="165"/>
        <v>0</v>
      </c>
      <c r="Z301" s="22">
        <f t="shared" si="180"/>
        <v>0.68749999999999967</v>
      </c>
      <c r="AA301" s="19">
        <f t="shared" si="184"/>
        <v>185</v>
      </c>
      <c r="AB301" s="19">
        <f t="shared" si="185"/>
        <v>66</v>
      </c>
      <c r="AC301" s="19">
        <f t="shared" si="186"/>
        <v>7</v>
      </c>
      <c r="AD301" s="19">
        <f t="shared" si="187"/>
        <v>4</v>
      </c>
      <c r="AE301" s="19">
        <f t="shared" si="188"/>
        <v>9</v>
      </c>
      <c r="AF301" s="19">
        <f t="shared" si="189"/>
        <v>13</v>
      </c>
      <c r="AG301" s="19">
        <f t="shared" si="190"/>
        <v>7</v>
      </c>
      <c r="AH301" s="20">
        <f t="shared" si="198"/>
        <v>291</v>
      </c>
      <c r="AI301" s="19">
        <f t="shared" si="191"/>
        <v>185</v>
      </c>
      <c r="AJ301" s="19">
        <f t="shared" si="192"/>
        <v>40</v>
      </c>
      <c r="AK301" s="19">
        <f t="shared" si="193"/>
        <v>4</v>
      </c>
      <c r="AL301" s="19">
        <f t="shared" si="194"/>
        <v>1</v>
      </c>
      <c r="AM301" s="19">
        <f t="shared" si="195"/>
        <v>18</v>
      </c>
      <c r="AN301" s="19">
        <f t="shared" si="196"/>
        <v>18</v>
      </c>
      <c r="AO301" s="19">
        <f t="shared" si="197"/>
        <v>8</v>
      </c>
      <c r="AP301" s="20">
        <f t="shared" si="199"/>
        <v>274</v>
      </c>
    </row>
    <row r="302" spans="1:42" s="135" customFormat="1" ht="13.5" customHeight="1" x14ac:dyDescent="0.2">
      <c r="A302" s="21">
        <f t="shared" si="183"/>
        <v>0.6979166666666663</v>
      </c>
      <c r="B302" s="35">
        <v>0</v>
      </c>
      <c r="C302" s="35">
        <v>0</v>
      </c>
      <c r="D302" s="35">
        <v>0</v>
      </c>
      <c r="E302" s="35">
        <v>0</v>
      </c>
      <c r="F302" s="35">
        <v>0</v>
      </c>
      <c r="G302" s="35">
        <v>0</v>
      </c>
      <c r="H302" s="35">
        <v>0</v>
      </c>
      <c r="I302" s="149">
        <f t="shared" si="163"/>
        <v>0</v>
      </c>
      <c r="J302" s="35">
        <v>0</v>
      </c>
      <c r="K302" s="35">
        <v>0</v>
      </c>
      <c r="L302" s="35">
        <v>0</v>
      </c>
      <c r="M302" s="35">
        <v>0</v>
      </c>
      <c r="N302" s="35">
        <v>0</v>
      </c>
      <c r="O302" s="35">
        <v>0</v>
      </c>
      <c r="P302" s="35">
        <v>0</v>
      </c>
      <c r="Q302" s="149">
        <f t="shared" si="164"/>
        <v>0</v>
      </c>
      <c r="R302" s="245"/>
      <c r="S302" s="245"/>
      <c r="T302" s="245"/>
      <c r="U302" s="245"/>
      <c r="V302" s="245"/>
      <c r="W302" s="245"/>
      <c r="X302" s="245"/>
      <c r="Y302" s="149">
        <f t="shared" si="165"/>
        <v>0</v>
      </c>
      <c r="Z302" s="22">
        <f t="shared" si="180"/>
        <v>0.6979166666666663</v>
      </c>
      <c r="AA302" s="19">
        <f t="shared" si="184"/>
        <v>164</v>
      </c>
      <c r="AB302" s="19">
        <f t="shared" si="185"/>
        <v>53</v>
      </c>
      <c r="AC302" s="19">
        <f t="shared" si="186"/>
        <v>2</v>
      </c>
      <c r="AD302" s="19">
        <f t="shared" si="187"/>
        <v>2</v>
      </c>
      <c r="AE302" s="19">
        <f t="shared" si="188"/>
        <v>14</v>
      </c>
      <c r="AF302" s="19">
        <f t="shared" si="189"/>
        <v>18</v>
      </c>
      <c r="AG302" s="19">
        <f t="shared" si="190"/>
        <v>18</v>
      </c>
      <c r="AH302" s="20">
        <f t="shared" si="198"/>
        <v>271</v>
      </c>
      <c r="AI302" s="19">
        <f t="shared" si="191"/>
        <v>178</v>
      </c>
      <c r="AJ302" s="19">
        <f t="shared" si="192"/>
        <v>37</v>
      </c>
      <c r="AK302" s="19">
        <f t="shared" si="193"/>
        <v>3</v>
      </c>
      <c r="AL302" s="19">
        <f t="shared" si="194"/>
        <v>1</v>
      </c>
      <c r="AM302" s="19">
        <f t="shared" si="195"/>
        <v>15</v>
      </c>
      <c r="AN302" s="19">
        <f t="shared" si="196"/>
        <v>22</v>
      </c>
      <c r="AO302" s="19">
        <f t="shared" si="197"/>
        <v>12</v>
      </c>
      <c r="AP302" s="20">
        <f t="shared" si="199"/>
        <v>268</v>
      </c>
    </row>
    <row r="303" spans="1:42" s="135" customFormat="1" ht="13.5" customHeight="1" x14ac:dyDescent="0.2">
      <c r="A303" s="22">
        <f t="shared" si="183"/>
        <v>0.70833333333333293</v>
      </c>
      <c r="B303" s="35">
        <v>0</v>
      </c>
      <c r="C303" s="35">
        <v>0</v>
      </c>
      <c r="D303" s="35">
        <v>0</v>
      </c>
      <c r="E303" s="35">
        <v>0</v>
      </c>
      <c r="F303" s="35">
        <v>0</v>
      </c>
      <c r="G303" s="35">
        <v>0</v>
      </c>
      <c r="H303" s="35">
        <v>0</v>
      </c>
      <c r="I303" s="149">
        <f t="shared" si="163"/>
        <v>0</v>
      </c>
      <c r="J303" s="35">
        <v>0</v>
      </c>
      <c r="K303" s="35">
        <v>0</v>
      </c>
      <c r="L303" s="35">
        <v>0</v>
      </c>
      <c r="M303" s="35">
        <v>0</v>
      </c>
      <c r="N303" s="35">
        <v>0</v>
      </c>
      <c r="O303" s="35">
        <v>0</v>
      </c>
      <c r="P303" s="35">
        <v>0</v>
      </c>
      <c r="Q303" s="149">
        <f t="shared" si="164"/>
        <v>0</v>
      </c>
      <c r="R303" s="245"/>
      <c r="S303" s="245"/>
      <c r="T303" s="245"/>
      <c r="U303" s="245"/>
      <c r="V303" s="245"/>
      <c r="W303" s="245"/>
      <c r="X303" s="245"/>
      <c r="Y303" s="149">
        <f t="shared" si="165"/>
        <v>0</v>
      </c>
      <c r="Z303" s="18">
        <f t="shared" si="180"/>
        <v>0.70833333333333293</v>
      </c>
      <c r="AA303" s="19">
        <f t="shared" si="184"/>
        <v>221</v>
      </c>
      <c r="AB303" s="19">
        <f t="shared" si="185"/>
        <v>53</v>
      </c>
      <c r="AC303" s="19">
        <f t="shared" si="186"/>
        <v>3</v>
      </c>
      <c r="AD303" s="19">
        <f t="shared" si="187"/>
        <v>1</v>
      </c>
      <c r="AE303" s="19">
        <f t="shared" si="188"/>
        <v>7</v>
      </c>
      <c r="AF303" s="19">
        <f t="shared" si="189"/>
        <v>22</v>
      </c>
      <c r="AG303" s="19">
        <f t="shared" si="190"/>
        <v>17</v>
      </c>
      <c r="AH303" s="20">
        <f t="shared" si="198"/>
        <v>324</v>
      </c>
      <c r="AI303" s="19">
        <f t="shared" si="191"/>
        <v>190</v>
      </c>
      <c r="AJ303" s="19">
        <f t="shared" si="192"/>
        <v>40</v>
      </c>
      <c r="AK303" s="19">
        <f t="shared" si="193"/>
        <v>1</v>
      </c>
      <c r="AL303" s="19">
        <f t="shared" si="194"/>
        <v>0</v>
      </c>
      <c r="AM303" s="19">
        <f t="shared" si="195"/>
        <v>16</v>
      </c>
      <c r="AN303" s="19">
        <f t="shared" si="196"/>
        <v>14</v>
      </c>
      <c r="AO303" s="19">
        <f t="shared" si="197"/>
        <v>9</v>
      </c>
      <c r="AP303" s="20">
        <f t="shared" si="199"/>
        <v>270</v>
      </c>
    </row>
    <row r="304" spans="1:42" s="135" customFormat="1" ht="13.5" customHeight="1" x14ac:dyDescent="0.2">
      <c r="A304" s="22">
        <f t="shared" si="183"/>
        <v>0.71874999999999956</v>
      </c>
      <c r="B304" s="35">
        <v>0</v>
      </c>
      <c r="C304" s="35">
        <v>0</v>
      </c>
      <c r="D304" s="35">
        <v>0</v>
      </c>
      <c r="E304" s="35">
        <v>0</v>
      </c>
      <c r="F304" s="35">
        <v>0</v>
      </c>
      <c r="G304" s="35">
        <v>0</v>
      </c>
      <c r="H304" s="35">
        <v>0</v>
      </c>
      <c r="I304" s="149">
        <f t="shared" si="163"/>
        <v>0</v>
      </c>
      <c r="J304" s="35">
        <v>0</v>
      </c>
      <c r="K304" s="35">
        <v>0</v>
      </c>
      <c r="L304" s="35">
        <v>0</v>
      </c>
      <c r="M304" s="35">
        <v>0</v>
      </c>
      <c r="N304" s="35">
        <v>0</v>
      </c>
      <c r="O304" s="35">
        <v>0</v>
      </c>
      <c r="P304" s="35">
        <v>0</v>
      </c>
      <c r="Q304" s="149">
        <f t="shared" si="164"/>
        <v>0</v>
      </c>
      <c r="R304" s="245"/>
      <c r="S304" s="245"/>
      <c r="T304" s="245"/>
      <c r="U304" s="245"/>
      <c r="V304" s="245"/>
      <c r="W304" s="245"/>
      <c r="X304" s="245"/>
      <c r="Y304" s="149">
        <f t="shared" si="165"/>
        <v>0</v>
      </c>
      <c r="Z304" s="21">
        <f t="shared" si="180"/>
        <v>0.71874999999999956</v>
      </c>
      <c r="AA304" s="19">
        <f t="shared" si="184"/>
        <v>177</v>
      </c>
      <c r="AB304" s="19">
        <f t="shared" si="185"/>
        <v>43</v>
      </c>
      <c r="AC304" s="19">
        <f t="shared" si="186"/>
        <v>7</v>
      </c>
      <c r="AD304" s="19">
        <f t="shared" si="187"/>
        <v>3</v>
      </c>
      <c r="AE304" s="19">
        <f t="shared" si="188"/>
        <v>14</v>
      </c>
      <c r="AF304" s="19">
        <f t="shared" si="189"/>
        <v>26</v>
      </c>
      <c r="AG304" s="19">
        <f t="shared" si="190"/>
        <v>17</v>
      </c>
      <c r="AH304" s="20">
        <f t="shared" si="198"/>
        <v>287</v>
      </c>
      <c r="AI304" s="19">
        <f t="shared" si="191"/>
        <v>210</v>
      </c>
      <c r="AJ304" s="19">
        <f t="shared" si="192"/>
        <v>21</v>
      </c>
      <c r="AK304" s="19">
        <f t="shared" si="193"/>
        <v>2</v>
      </c>
      <c r="AL304" s="19">
        <f t="shared" si="194"/>
        <v>0</v>
      </c>
      <c r="AM304" s="19">
        <f t="shared" si="195"/>
        <v>20</v>
      </c>
      <c r="AN304" s="19">
        <f t="shared" si="196"/>
        <v>18</v>
      </c>
      <c r="AO304" s="19">
        <f t="shared" si="197"/>
        <v>21</v>
      </c>
      <c r="AP304" s="20">
        <f t="shared" si="199"/>
        <v>292</v>
      </c>
    </row>
    <row r="305" spans="1:42" s="135" customFormat="1" ht="13.5" customHeight="1" x14ac:dyDescent="0.2">
      <c r="A305" s="22">
        <f t="shared" si="183"/>
        <v>0.72916666666666619</v>
      </c>
      <c r="B305" s="35">
        <v>0</v>
      </c>
      <c r="C305" s="35">
        <v>0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149">
        <f t="shared" si="163"/>
        <v>0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  <c r="O305" s="35">
        <v>0</v>
      </c>
      <c r="P305" s="35">
        <v>0</v>
      </c>
      <c r="Q305" s="149">
        <f t="shared" si="164"/>
        <v>0</v>
      </c>
      <c r="R305" s="245"/>
      <c r="S305" s="245"/>
      <c r="T305" s="245"/>
      <c r="U305" s="245"/>
      <c r="V305" s="245"/>
      <c r="W305" s="245"/>
      <c r="X305" s="245"/>
      <c r="Y305" s="149">
        <f t="shared" si="165"/>
        <v>0</v>
      </c>
      <c r="Z305" s="22">
        <f t="shared" si="180"/>
        <v>0.72916666666666619</v>
      </c>
      <c r="AA305" s="19">
        <f t="shared" si="184"/>
        <v>207</v>
      </c>
      <c r="AB305" s="19">
        <f t="shared" si="185"/>
        <v>55</v>
      </c>
      <c r="AC305" s="19">
        <f t="shared" si="186"/>
        <v>5</v>
      </c>
      <c r="AD305" s="19">
        <f t="shared" si="187"/>
        <v>1</v>
      </c>
      <c r="AE305" s="19">
        <f t="shared" si="188"/>
        <v>6</v>
      </c>
      <c r="AF305" s="19">
        <f t="shared" si="189"/>
        <v>20</v>
      </c>
      <c r="AG305" s="19">
        <f t="shared" si="190"/>
        <v>25</v>
      </c>
      <c r="AH305" s="20">
        <f t="shared" si="198"/>
        <v>319</v>
      </c>
      <c r="AI305" s="19">
        <f t="shared" si="191"/>
        <v>169</v>
      </c>
      <c r="AJ305" s="19">
        <f t="shared" si="192"/>
        <v>23</v>
      </c>
      <c r="AK305" s="19">
        <f t="shared" si="193"/>
        <v>3</v>
      </c>
      <c r="AL305" s="19">
        <f t="shared" si="194"/>
        <v>1</v>
      </c>
      <c r="AM305" s="19">
        <f t="shared" si="195"/>
        <v>17</v>
      </c>
      <c r="AN305" s="19">
        <f t="shared" si="196"/>
        <v>11</v>
      </c>
      <c r="AO305" s="19">
        <f t="shared" si="197"/>
        <v>16</v>
      </c>
      <c r="AP305" s="20">
        <f t="shared" si="199"/>
        <v>240</v>
      </c>
    </row>
    <row r="306" spans="1:42" s="135" customFormat="1" ht="13.5" customHeight="1" x14ac:dyDescent="0.2">
      <c r="A306" s="22">
        <f t="shared" si="183"/>
        <v>0.73958333333333282</v>
      </c>
      <c r="B306" s="35">
        <v>0</v>
      </c>
      <c r="C306" s="35">
        <v>0</v>
      </c>
      <c r="D306" s="35">
        <v>0</v>
      </c>
      <c r="E306" s="35">
        <v>0</v>
      </c>
      <c r="F306" s="35">
        <v>0</v>
      </c>
      <c r="G306" s="35">
        <v>0</v>
      </c>
      <c r="H306" s="35">
        <v>0</v>
      </c>
      <c r="I306" s="149">
        <f t="shared" si="163"/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  <c r="O306" s="35">
        <v>0</v>
      </c>
      <c r="P306" s="35">
        <v>0</v>
      </c>
      <c r="Q306" s="149">
        <f t="shared" si="164"/>
        <v>0</v>
      </c>
      <c r="R306" s="245"/>
      <c r="S306" s="245"/>
      <c r="T306" s="245"/>
      <c r="U306" s="245"/>
      <c r="V306" s="245"/>
      <c r="W306" s="245"/>
      <c r="X306" s="245"/>
      <c r="Y306" s="149">
        <f t="shared" si="165"/>
        <v>0</v>
      </c>
      <c r="Z306" s="21">
        <f t="shared" si="180"/>
        <v>0.73958333333333282</v>
      </c>
      <c r="AA306" s="19">
        <f t="shared" si="184"/>
        <v>182</v>
      </c>
      <c r="AB306" s="19">
        <f t="shared" si="185"/>
        <v>35</v>
      </c>
      <c r="AC306" s="19">
        <f t="shared" si="186"/>
        <v>2</v>
      </c>
      <c r="AD306" s="19">
        <f t="shared" si="187"/>
        <v>0</v>
      </c>
      <c r="AE306" s="19">
        <f t="shared" si="188"/>
        <v>14</v>
      </c>
      <c r="AF306" s="19">
        <f t="shared" si="189"/>
        <v>27</v>
      </c>
      <c r="AG306" s="19">
        <f t="shared" si="190"/>
        <v>32</v>
      </c>
      <c r="AH306" s="20">
        <f t="shared" si="198"/>
        <v>292</v>
      </c>
      <c r="AI306" s="19">
        <f t="shared" si="191"/>
        <v>199</v>
      </c>
      <c r="AJ306" s="19">
        <f t="shared" si="192"/>
        <v>22</v>
      </c>
      <c r="AK306" s="19">
        <f t="shared" si="193"/>
        <v>3</v>
      </c>
      <c r="AL306" s="19">
        <f t="shared" si="194"/>
        <v>1</v>
      </c>
      <c r="AM306" s="19">
        <f t="shared" si="195"/>
        <v>14</v>
      </c>
      <c r="AN306" s="19">
        <f t="shared" si="196"/>
        <v>19</v>
      </c>
      <c r="AO306" s="19">
        <f t="shared" si="197"/>
        <v>27</v>
      </c>
      <c r="AP306" s="20">
        <f t="shared" si="199"/>
        <v>285</v>
      </c>
    </row>
    <row r="307" spans="1:42" s="135" customFormat="1" ht="13.5" customHeight="1" x14ac:dyDescent="0.2">
      <c r="A307" s="22">
        <f t="shared" si="183"/>
        <v>0.74999999999999944</v>
      </c>
      <c r="B307" s="35">
        <v>0</v>
      </c>
      <c r="C307" s="35">
        <v>0</v>
      </c>
      <c r="D307" s="35">
        <v>0</v>
      </c>
      <c r="E307" s="35">
        <v>0</v>
      </c>
      <c r="F307" s="35">
        <v>0</v>
      </c>
      <c r="G307" s="35">
        <v>0</v>
      </c>
      <c r="H307" s="35">
        <v>0</v>
      </c>
      <c r="I307" s="149">
        <f t="shared" si="163"/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  <c r="O307" s="35">
        <v>0</v>
      </c>
      <c r="P307" s="35">
        <v>0</v>
      </c>
      <c r="Q307" s="149">
        <f t="shared" si="164"/>
        <v>0</v>
      </c>
      <c r="R307" s="245"/>
      <c r="S307" s="245"/>
      <c r="T307" s="245"/>
      <c r="U307" s="245"/>
      <c r="V307" s="245"/>
      <c r="W307" s="245"/>
      <c r="X307" s="245"/>
      <c r="Y307" s="149">
        <f t="shared" si="165"/>
        <v>0</v>
      </c>
      <c r="Z307" s="22">
        <f t="shared" si="180"/>
        <v>0.74999999999999944</v>
      </c>
      <c r="AA307" s="19">
        <f t="shared" si="184"/>
        <v>211</v>
      </c>
      <c r="AB307" s="19">
        <f t="shared" si="185"/>
        <v>39</v>
      </c>
      <c r="AC307" s="19">
        <f t="shared" si="186"/>
        <v>2</v>
      </c>
      <c r="AD307" s="19">
        <f t="shared" si="187"/>
        <v>0</v>
      </c>
      <c r="AE307" s="19">
        <f t="shared" si="188"/>
        <v>11</v>
      </c>
      <c r="AF307" s="19">
        <f t="shared" si="189"/>
        <v>30</v>
      </c>
      <c r="AG307" s="19">
        <f t="shared" si="190"/>
        <v>31</v>
      </c>
      <c r="AH307" s="20">
        <f t="shared" si="198"/>
        <v>324</v>
      </c>
      <c r="AI307" s="19">
        <f t="shared" si="191"/>
        <v>211</v>
      </c>
      <c r="AJ307" s="19">
        <f t="shared" si="192"/>
        <v>12</v>
      </c>
      <c r="AK307" s="19">
        <f t="shared" si="193"/>
        <v>3</v>
      </c>
      <c r="AL307" s="19">
        <f t="shared" si="194"/>
        <v>1</v>
      </c>
      <c r="AM307" s="19">
        <f t="shared" si="195"/>
        <v>19</v>
      </c>
      <c r="AN307" s="19">
        <f t="shared" si="196"/>
        <v>22</v>
      </c>
      <c r="AO307" s="19">
        <f t="shared" si="197"/>
        <v>18</v>
      </c>
      <c r="AP307" s="20">
        <f t="shared" si="199"/>
        <v>286</v>
      </c>
    </row>
    <row r="308" spans="1:42" s="135" customFormat="1" ht="13.5" customHeight="1" x14ac:dyDescent="0.2">
      <c r="A308" s="18">
        <f t="shared" si="183"/>
        <v>0.76041666666666607</v>
      </c>
      <c r="B308" s="35">
        <v>0</v>
      </c>
      <c r="C308" s="35">
        <v>0</v>
      </c>
      <c r="D308" s="35">
        <v>0</v>
      </c>
      <c r="E308" s="35">
        <v>0</v>
      </c>
      <c r="F308" s="35">
        <v>0</v>
      </c>
      <c r="G308" s="35">
        <v>0</v>
      </c>
      <c r="H308" s="35">
        <v>0</v>
      </c>
      <c r="I308" s="149">
        <f t="shared" si="163"/>
        <v>0</v>
      </c>
      <c r="J308" s="35">
        <v>0</v>
      </c>
      <c r="K308" s="35">
        <v>0</v>
      </c>
      <c r="L308" s="35">
        <v>0</v>
      </c>
      <c r="M308" s="35">
        <v>0</v>
      </c>
      <c r="N308" s="35">
        <v>0</v>
      </c>
      <c r="O308" s="35">
        <v>0</v>
      </c>
      <c r="P308" s="35">
        <v>0</v>
      </c>
      <c r="Q308" s="149">
        <f t="shared" si="164"/>
        <v>0</v>
      </c>
      <c r="R308" s="245"/>
      <c r="S308" s="245"/>
      <c r="T308" s="245"/>
      <c r="U308" s="245"/>
      <c r="V308" s="245"/>
      <c r="W308" s="245"/>
      <c r="X308" s="245"/>
      <c r="Y308" s="149">
        <f t="shared" si="165"/>
        <v>0</v>
      </c>
      <c r="Z308" s="22">
        <f t="shared" si="180"/>
        <v>0.76041666666666607</v>
      </c>
      <c r="AA308" s="19">
        <f t="shared" si="184"/>
        <v>226</v>
      </c>
      <c r="AB308" s="19">
        <f t="shared" si="185"/>
        <v>33</v>
      </c>
      <c r="AC308" s="19">
        <f t="shared" si="186"/>
        <v>9</v>
      </c>
      <c r="AD308" s="19">
        <f t="shared" si="187"/>
        <v>0</v>
      </c>
      <c r="AE308" s="19">
        <f t="shared" si="188"/>
        <v>11</v>
      </c>
      <c r="AF308" s="19">
        <f t="shared" si="189"/>
        <v>24</v>
      </c>
      <c r="AG308" s="19">
        <f t="shared" si="190"/>
        <v>38</v>
      </c>
      <c r="AH308" s="20">
        <f t="shared" si="198"/>
        <v>341</v>
      </c>
      <c r="AI308" s="19">
        <f t="shared" si="191"/>
        <v>199</v>
      </c>
      <c r="AJ308" s="19">
        <f t="shared" si="192"/>
        <v>22</v>
      </c>
      <c r="AK308" s="19">
        <f t="shared" si="193"/>
        <v>1</v>
      </c>
      <c r="AL308" s="19">
        <f t="shared" si="194"/>
        <v>0</v>
      </c>
      <c r="AM308" s="19">
        <f t="shared" si="195"/>
        <v>18</v>
      </c>
      <c r="AN308" s="19">
        <f t="shared" si="196"/>
        <v>19</v>
      </c>
      <c r="AO308" s="19">
        <f t="shared" si="197"/>
        <v>7</v>
      </c>
      <c r="AP308" s="20">
        <f t="shared" si="199"/>
        <v>266</v>
      </c>
    </row>
    <row r="309" spans="1:42" s="135" customFormat="1" ht="13.5" customHeight="1" x14ac:dyDescent="0.2">
      <c r="A309" s="21">
        <f t="shared" si="183"/>
        <v>0.7708333333333327</v>
      </c>
      <c r="B309" s="35">
        <v>0</v>
      </c>
      <c r="C309" s="35">
        <v>0</v>
      </c>
      <c r="D309" s="35">
        <v>0</v>
      </c>
      <c r="E309" s="35">
        <v>0</v>
      </c>
      <c r="F309" s="35">
        <v>0</v>
      </c>
      <c r="G309" s="35">
        <v>0</v>
      </c>
      <c r="H309" s="35">
        <v>0</v>
      </c>
      <c r="I309" s="149">
        <f t="shared" si="163"/>
        <v>0</v>
      </c>
      <c r="J309" s="35">
        <v>0</v>
      </c>
      <c r="K309" s="35">
        <v>0</v>
      </c>
      <c r="L309" s="35">
        <v>0</v>
      </c>
      <c r="M309" s="35">
        <v>0</v>
      </c>
      <c r="N309" s="35">
        <v>0</v>
      </c>
      <c r="O309" s="35">
        <v>0</v>
      </c>
      <c r="P309" s="35">
        <v>0</v>
      </c>
      <c r="Q309" s="149">
        <f t="shared" si="164"/>
        <v>0</v>
      </c>
      <c r="R309" s="245"/>
      <c r="S309" s="245"/>
      <c r="T309" s="245"/>
      <c r="U309" s="245"/>
      <c r="V309" s="245"/>
      <c r="W309" s="245"/>
      <c r="X309" s="245"/>
      <c r="Y309" s="149">
        <f t="shared" si="165"/>
        <v>0</v>
      </c>
      <c r="Z309" s="22">
        <f t="shared" si="180"/>
        <v>0.7708333333333327</v>
      </c>
      <c r="AA309" s="19">
        <f t="shared" si="184"/>
        <v>179</v>
      </c>
      <c r="AB309" s="19">
        <f t="shared" si="185"/>
        <v>24</v>
      </c>
      <c r="AC309" s="19">
        <f t="shared" si="186"/>
        <v>3</v>
      </c>
      <c r="AD309" s="19">
        <f t="shared" si="187"/>
        <v>1</v>
      </c>
      <c r="AE309" s="19">
        <f t="shared" si="188"/>
        <v>9</v>
      </c>
      <c r="AF309" s="19">
        <f t="shared" si="189"/>
        <v>18</v>
      </c>
      <c r="AG309" s="19">
        <f t="shared" si="190"/>
        <v>26</v>
      </c>
      <c r="AH309" s="20">
        <f t="shared" si="198"/>
        <v>260</v>
      </c>
      <c r="AI309" s="19">
        <f t="shared" si="191"/>
        <v>217</v>
      </c>
      <c r="AJ309" s="19">
        <f t="shared" si="192"/>
        <v>13</v>
      </c>
      <c r="AK309" s="19">
        <f t="shared" si="193"/>
        <v>2</v>
      </c>
      <c r="AL309" s="19">
        <f t="shared" si="194"/>
        <v>0</v>
      </c>
      <c r="AM309" s="19">
        <f t="shared" si="195"/>
        <v>21</v>
      </c>
      <c r="AN309" s="19">
        <f t="shared" si="196"/>
        <v>14</v>
      </c>
      <c r="AO309" s="19">
        <f t="shared" si="197"/>
        <v>12</v>
      </c>
      <c r="AP309" s="20">
        <f t="shared" si="199"/>
        <v>279</v>
      </c>
    </row>
    <row r="310" spans="1:42" s="135" customFormat="1" ht="13.5" customHeight="1" x14ac:dyDescent="0.2">
      <c r="A310" s="22">
        <f t="shared" si="183"/>
        <v>0.78124999999999933</v>
      </c>
      <c r="B310" s="35">
        <v>0</v>
      </c>
      <c r="C310" s="35">
        <v>0</v>
      </c>
      <c r="D310" s="35">
        <v>0</v>
      </c>
      <c r="E310" s="35">
        <v>0</v>
      </c>
      <c r="F310" s="35">
        <v>0</v>
      </c>
      <c r="G310" s="35">
        <v>0</v>
      </c>
      <c r="H310" s="35">
        <v>0</v>
      </c>
      <c r="I310" s="149">
        <f t="shared" si="163"/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  <c r="O310" s="35">
        <v>0</v>
      </c>
      <c r="P310" s="35">
        <v>0</v>
      </c>
      <c r="Q310" s="149">
        <f t="shared" si="164"/>
        <v>0</v>
      </c>
      <c r="R310" s="245"/>
      <c r="S310" s="245"/>
      <c r="T310" s="245"/>
      <c r="U310" s="245"/>
      <c r="V310" s="245"/>
      <c r="W310" s="245"/>
      <c r="X310" s="245"/>
      <c r="Y310" s="149">
        <f t="shared" si="165"/>
        <v>0</v>
      </c>
      <c r="Z310" s="22">
        <f t="shared" si="180"/>
        <v>0.78124999999999933</v>
      </c>
      <c r="AA310" s="19">
        <f t="shared" si="184"/>
        <v>219</v>
      </c>
      <c r="AB310" s="19">
        <f t="shared" si="185"/>
        <v>24</v>
      </c>
      <c r="AC310" s="19">
        <f t="shared" si="186"/>
        <v>3</v>
      </c>
      <c r="AD310" s="19">
        <f t="shared" si="187"/>
        <v>0</v>
      </c>
      <c r="AE310" s="19">
        <f t="shared" si="188"/>
        <v>12</v>
      </c>
      <c r="AF310" s="19">
        <f t="shared" si="189"/>
        <v>17</v>
      </c>
      <c r="AG310" s="19">
        <f t="shared" si="190"/>
        <v>26</v>
      </c>
      <c r="AH310" s="20">
        <f>SUM(AA310:AG310)</f>
        <v>301</v>
      </c>
      <c r="AI310" s="19">
        <f t="shared" si="191"/>
        <v>228</v>
      </c>
      <c r="AJ310" s="19">
        <f t="shared" si="192"/>
        <v>15</v>
      </c>
      <c r="AK310" s="19">
        <f t="shared" si="193"/>
        <v>4</v>
      </c>
      <c r="AL310" s="19">
        <f t="shared" si="194"/>
        <v>0</v>
      </c>
      <c r="AM310" s="19">
        <f t="shared" si="195"/>
        <v>20</v>
      </c>
      <c r="AN310" s="19">
        <f t="shared" si="196"/>
        <v>15</v>
      </c>
      <c r="AO310" s="19">
        <f t="shared" si="197"/>
        <v>15</v>
      </c>
      <c r="AP310" s="20">
        <f>SUM(AI310:AO310)</f>
        <v>297</v>
      </c>
    </row>
    <row r="311" spans="1:42" s="135" customFormat="1" ht="13.5" customHeight="1" x14ac:dyDescent="0.2">
      <c r="A311" s="21">
        <f t="shared" si="183"/>
        <v>0.79166666666666596</v>
      </c>
      <c r="B311" s="35">
        <v>0</v>
      </c>
      <c r="C311" s="35">
        <v>0</v>
      </c>
      <c r="D311" s="35">
        <v>0</v>
      </c>
      <c r="E311" s="35">
        <v>0</v>
      </c>
      <c r="F311" s="35">
        <v>0</v>
      </c>
      <c r="G311" s="35">
        <v>0</v>
      </c>
      <c r="H311" s="35">
        <v>0</v>
      </c>
      <c r="I311" s="149">
        <f t="shared" si="163"/>
        <v>0</v>
      </c>
      <c r="J311" s="35">
        <v>0</v>
      </c>
      <c r="K311" s="35">
        <v>0</v>
      </c>
      <c r="L311" s="35">
        <v>0</v>
      </c>
      <c r="M311" s="35">
        <v>0</v>
      </c>
      <c r="N311" s="35">
        <v>0</v>
      </c>
      <c r="O311" s="35">
        <v>0</v>
      </c>
      <c r="P311" s="35">
        <v>0</v>
      </c>
      <c r="Q311" s="149">
        <f t="shared" si="164"/>
        <v>0</v>
      </c>
      <c r="R311" s="245"/>
      <c r="S311" s="245"/>
      <c r="T311" s="245"/>
      <c r="U311" s="245"/>
      <c r="V311" s="245"/>
      <c r="W311" s="245"/>
      <c r="X311" s="245"/>
      <c r="Y311" s="149">
        <f t="shared" si="165"/>
        <v>0</v>
      </c>
      <c r="Z311" s="22">
        <f t="shared" si="180"/>
        <v>0.79166666666666596</v>
      </c>
      <c r="AA311" s="19">
        <f t="shared" si="184"/>
        <v>179</v>
      </c>
      <c r="AB311" s="19">
        <f t="shared" si="185"/>
        <v>18</v>
      </c>
      <c r="AC311" s="19">
        <f t="shared" si="186"/>
        <v>4</v>
      </c>
      <c r="AD311" s="19">
        <f t="shared" si="187"/>
        <v>0</v>
      </c>
      <c r="AE311" s="19">
        <f t="shared" si="188"/>
        <v>13</v>
      </c>
      <c r="AF311" s="19">
        <f t="shared" si="189"/>
        <v>15</v>
      </c>
      <c r="AG311" s="19">
        <f t="shared" si="190"/>
        <v>18</v>
      </c>
      <c r="AH311" s="20">
        <f t="shared" si="198"/>
        <v>247</v>
      </c>
      <c r="AI311" s="19">
        <f t="shared" si="191"/>
        <v>196</v>
      </c>
      <c r="AJ311" s="19">
        <f t="shared" si="192"/>
        <v>15</v>
      </c>
      <c r="AK311" s="19">
        <f t="shared" si="193"/>
        <v>1</v>
      </c>
      <c r="AL311" s="19">
        <f t="shared" si="194"/>
        <v>0</v>
      </c>
      <c r="AM311" s="19">
        <f t="shared" si="195"/>
        <v>10</v>
      </c>
      <c r="AN311" s="19">
        <f t="shared" si="196"/>
        <v>18</v>
      </c>
      <c r="AO311" s="19">
        <f t="shared" si="197"/>
        <v>18</v>
      </c>
      <c r="AP311" s="20">
        <f t="shared" si="199"/>
        <v>258</v>
      </c>
    </row>
    <row r="312" spans="1:42" s="135" customFormat="1" ht="13.5" customHeight="1" x14ac:dyDescent="0.2">
      <c r="A312" s="22">
        <f t="shared" si="183"/>
        <v>0.80208333333333259</v>
      </c>
      <c r="B312" s="35">
        <v>0</v>
      </c>
      <c r="C312" s="35">
        <v>0</v>
      </c>
      <c r="D312" s="35">
        <v>0</v>
      </c>
      <c r="E312" s="35">
        <v>0</v>
      </c>
      <c r="F312" s="35">
        <v>0</v>
      </c>
      <c r="G312" s="35">
        <v>0</v>
      </c>
      <c r="H312" s="35">
        <v>0</v>
      </c>
      <c r="I312" s="149">
        <f t="shared" si="163"/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  <c r="O312" s="35">
        <v>0</v>
      </c>
      <c r="P312" s="35">
        <v>0</v>
      </c>
      <c r="Q312" s="149">
        <f t="shared" si="164"/>
        <v>0</v>
      </c>
      <c r="R312" s="245"/>
      <c r="S312" s="245"/>
      <c r="T312" s="245"/>
      <c r="U312" s="245"/>
      <c r="V312" s="245"/>
      <c r="W312" s="245"/>
      <c r="X312" s="245"/>
      <c r="Y312" s="149">
        <f t="shared" si="165"/>
        <v>0</v>
      </c>
      <c r="Z312" s="22">
        <f t="shared" si="180"/>
        <v>0.80208333333333259</v>
      </c>
      <c r="AA312" s="19">
        <f t="shared" si="184"/>
        <v>172</v>
      </c>
      <c r="AB312" s="19">
        <f t="shared" si="185"/>
        <v>25</v>
      </c>
      <c r="AC312" s="19">
        <f t="shared" si="186"/>
        <v>4</v>
      </c>
      <c r="AD312" s="19">
        <f t="shared" si="187"/>
        <v>3</v>
      </c>
      <c r="AE312" s="19">
        <f t="shared" si="188"/>
        <v>13</v>
      </c>
      <c r="AF312" s="19">
        <f t="shared" si="189"/>
        <v>15</v>
      </c>
      <c r="AG312" s="19">
        <f t="shared" si="190"/>
        <v>19</v>
      </c>
      <c r="AH312" s="20">
        <f t="shared" si="198"/>
        <v>251</v>
      </c>
      <c r="AI312" s="19">
        <f t="shared" si="191"/>
        <v>206</v>
      </c>
      <c r="AJ312" s="19">
        <f t="shared" si="192"/>
        <v>9</v>
      </c>
      <c r="AK312" s="19">
        <f t="shared" si="193"/>
        <v>3</v>
      </c>
      <c r="AL312" s="19">
        <f t="shared" si="194"/>
        <v>0</v>
      </c>
      <c r="AM312" s="19">
        <f t="shared" si="195"/>
        <v>16</v>
      </c>
      <c r="AN312" s="19">
        <f t="shared" si="196"/>
        <v>12</v>
      </c>
      <c r="AO312" s="19">
        <f t="shared" si="197"/>
        <v>6</v>
      </c>
      <c r="AP312" s="20">
        <f t="shared" si="199"/>
        <v>252</v>
      </c>
    </row>
    <row r="313" spans="1:42" s="135" customFormat="1" ht="13.5" customHeight="1" x14ac:dyDescent="0.2">
      <c r="A313" s="21">
        <f t="shared" si="183"/>
        <v>0.81249999999999922</v>
      </c>
      <c r="B313" s="35">
        <v>0</v>
      </c>
      <c r="C313" s="35">
        <v>0</v>
      </c>
      <c r="D313" s="35">
        <v>0</v>
      </c>
      <c r="E313" s="35">
        <v>0</v>
      </c>
      <c r="F313" s="35">
        <v>0</v>
      </c>
      <c r="G313" s="35">
        <v>0</v>
      </c>
      <c r="H313" s="35">
        <v>0</v>
      </c>
      <c r="I313" s="149">
        <f t="shared" si="163"/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  <c r="O313" s="35">
        <v>0</v>
      </c>
      <c r="P313" s="35">
        <v>0</v>
      </c>
      <c r="Q313" s="149">
        <f t="shared" si="164"/>
        <v>0</v>
      </c>
      <c r="R313" s="245"/>
      <c r="S313" s="245"/>
      <c r="T313" s="245"/>
      <c r="U313" s="245"/>
      <c r="V313" s="245"/>
      <c r="W313" s="245"/>
      <c r="X313" s="245"/>
      <c r="Y313" s="149">
        <f t="shared" si="165"/>
        <v>0</v>
      </c>
      <c r="Z313" s="22">
        <f t="shared" si="180"/>
        <v>0.81249999999999922</v>
      </c>
      <c r="AA313" s="19">
        <f t="shared" si="184"/>
        <v>194</v>
      </c>
      <c r="AB313" s="19">
        <f t="shared" si="185"/>
        <v>22</v>
      </c>
      <c r="AC313" s="19">
        <f t="shared" si="186"/>
        <v>3</v>
      </c>
      <c r="AD313" s="19">
        <f t="shared" si="187"/>
        <v>0</v>
      </c>
      <c r="AE313" s="19">
        <f t="shared" si="188"/>
        <v>9</v>
      </c>
      <c r="AF313" s="19">
        <f t="shared" si="189"/>
        <v>10</v>
      </c>
      <c r="AG313" s="19">
        <f t="shared" si="190"/>
        <v>20</v>
      </c>
      <c r="AH313" s="20">
        <f t="shared" si="198"/>
        <v>258</v>
      </c>
      <c r="AI313" s="19">
        <f t="shared" si="191"/>
        <v>200</v>
      </c>
      <c r="AJ313" s="19">
        <f t="shared" si="192"/>
        <v>14</v>
      </c>
      <c r="AK313" s="19">
        <f t="shared" si="193"/>
        <v>3</v>
      </c>
      <c r="AL313" s="19">
        <f t="shared" si="194"/>
        <v>0</v>
      </c>
      <c r="AM313" s="19">
        <f t="shared" si="195"/>
        <v>16</v>
      </c>
      <c r="AN313" s="19">
        <f t="shared" si="196"/>
        <v>15</v>
      </c>
      <c r="AO313" s="19">
        <f t="shared" si="197"/>
        <v>12</v>
      </c>
      <c r="AP313" s="20">
        <f t="shared" si="199"/>
        <v>260</v>
      </c>
    </row>
    <row r="314" spans="1:42" s="135" customFormat="1" ht="13.5" customHeight="1" x14ac:dyDescent="0.2">
      <c r="A314" s="22">
        <f t="shared" si="183"/>
        <v>0.82291666666666585</v>
      </c>
      <c r="B314" s="35">
        <v>0</v>
      </c>
      <c r="C314" s="35">
        <v>0</v>
      </c>
      <c r="D314" s="35">
        <v>0</v>
      </c>
      <c r="E314" s="35">
        <v>0</v>
      </c>
      <c r="F314" s="35">
        <v>0</v>
      </c>
      <c r="G314" s="35">
        <v>0</v>
      </c>
      <c r="H314" s="35">
        <v>0</v>
      </c>
      <c r="I314" s="149">
        <f t="shared" si="163"/>
        <v>0</v>
      </c>
      <c r="J314" s="35">
        <v>0</v>
      </c>
      <c r="K314" s="35">
        <v>0</v>
      </c>
      <c r="L314" s="35">
        <v>0</v>
      </c>
      <c r="M314" s="35">
        <v>0</v>
      </c>
      <c r="N314" s="35">
        <v>0</v>
      </c>
      <c r="O314" s="35">
        <v>0</v>
      </c>
      <c r="P314" s="35">
        <v>0</v>
      </c>
      <c r="Q314" s="149">
        <f t="shared" si="164"/>
        <v>0</v>
      </c>
      <c r="R314" s="245"/>
      <c r="S314" s="245"/>
      <c r="T314" s="245"/>
      <c r="U314" s="245"/>
      <c r="V314" s="245"/>
      <c r="W314" s="245"/>
      <c r="X314" s="245"/>
      <c r="Y314" s="149">
        <f t="shared" si="165"/>
        <v>0</v>
      </c>
      <c r="Z314" s="22">
        <f t="shared" si="180"/>
        <v>0.82291666666666585</v>
      </c>
      <c r="AA314" s="19">
        <f t="shared" si="184"/>
        <v>195</v>
      </c>
      <c r="AB314" s="19">
        <f t="shared" si="185"/>
        <v>15</v>
      </c>
      <c r="AC314" s="19">
        <f t="shared" si="186"/>
        <v>4</v>
      </c>
      <c r="AD314" s="19">
        <f t="shared" si="187"/>
        <v>0</v>
      </c>
      <c r="AE314" s="19">
        <f t="shared" si="188"/>
        <v>10</v>
      </c>
      <c r="AF314" s="19">
        <f t="shared" si="189"/>
        <v>11</v>
      </c>
      <c r="AG314" s="19">
        <f t="shared" si="190"/>
        <v>20</v>
      </c>
      <c r="AH314" s="20">
        <f t="shared" si="198"/>
        <v>255</v>
      </c>
      <c r="AI314" s="19">
        <f t="shared" si="191"/>
        <v>182</v>
      </c>
      <c r="AJ314" s="19">
        <f t="shared" si="192"/>
        <v>12</v>
      </c>
      <c r="AK314" s="19">
        <f t="shared" si="193"/>
        <v>2</v>
      </c>
      <c r="AL314" s="19">
        <f t="shared" si="194"/>
        <v>0</v>
      </c>
      <c r="AM314" s="19">
        <f t="shared" si="195"/>
        <v>15</v>
      </c>
      <c r="AN314" s="19">
        <f t="shared" si="196"/>
        <v>16</v>
      </c>
      <c r="AO314" s="19">
        <f t="shared" si="197"/>
        <v>8</v>
      </c>
      <c r="AP314" s="20">
        <f t="shared" si="199"/>
        <v>235</v>
      </c>
    </row>
    <row r="315" spans="1:42" s="135" customFormat="1" ht="13.5" customHeight="1" x14ac:dyDescent="0.2">
      <c r="A315" s="21">
        <f t="shared" si="183"/>
        <v>0.83333333333333248</v>
      </c>
      <c r="B315" s="35">
        <v>0</v>
      </c>
      <c r="C315" s="35">
        <v>0</v>
      </c>
      <c r="D315" s="35">
        <v>0</v>
      </c>
      <c r="E315" s="35">
        <v>0</v>
      </c>
      <c r="F315" s="35">
        <v>0</v>
      </c>
      <c r="G315" s="35">
        <v>0</v>
      </c>
      <c r="H315" s="35">
        <v>0</v>
      </c>
      <c r="I315" s="149">
        <f t="shared" si="163"/>
        <v>0</v>
      </c>
      <c r="J315" s="35">
        <v>0</v>
      </c>
      <c r="K315" s="35">
        <v>0</v>
      </c>
      <c r="L315" s="35">
        <v>0</v>
      </c>
      <c r="M315" s="35">
        <v>0</v>
      </c>
      <c r="N315" s="35">
        <v>0</v>
      </c>
      <c r="O315" s="35">
        <v>0</v>
      </c>
      <c r="P315" s="35">
        <v>0</v>
      </c>
      <c r="Q315" s="149">
        <f t="shared" si="164"/>
        <v>0</v>
      </c>
      <c r="R315" s="245"/>
      <c r="S315" s="245"/>
      <c r="T315" s="245"/>
      <c r="U315" s="245"/>
      <c r="V315" s="245"/>
      <c r="W315" s="245"/>
      <c r="X315" s="245"/>
      <c r="Y315" s="149">
        <f t="shared" si="165"/>
        <v>0</v>
      </c>
      <c r="Z315" s="22">
        <f t="shared" si="180"/>
        <v>0.83333333333333248</v>
      </c>
      <c r="AA315" s="19">
        <f t="shared" si="184"/>
        <v>193</v>
      </c>
      <c r="AB315" s="19">
        <f t="shared" si="185"/>
        <v>24</v>
      </c>
      <c r="AC315" s="19">
        <f t="shared" si="186"/>
        <v>1</v>
      </c>
      <c r="AD315" s="19">
        <f t="shared" si="187"/>
        <v>1</v>
      </c>
      <c r="AE315" s="19">
        <f t="shared" si="188"/>
        <v>8</v>
      </c>
      <c r="AF315" s="19">
        <f t="shared" si="189"/>
        <v>16</v>
      </c>
      <c r="AG315" s="19">
        <f t="shared" si="190"/>
        <v>16</v>
      </c>
      <c r="AH315" s="20">
        <f t="shared" si="198"/>
        <v>259</v>
      </c>
      <c r="AI315" s="19">
        <f t="shared" si="191"/>
        <v>178</v>
      </c>
      <c r="AJ315" s="19">
        <f t="shared" si="192"/>
        <v>11</v>
      </c>
      <c r="AK315" s="19">
        <f t="shared" si="193"/>
        <v>2</v>
      </c>
      <c r="AL315" s="19">
        <f t="shared" si="194"/>
        <v>0</v>
      </c>
      <c r="AM315" s="19">
        <f t="shared" si="195"/>
        <v>16</v>
      </c>
      <c r="AN315" s="19">
        <f t="shared" si="196"/>
        <v>13</v>
      </c>
      <c r="AO315" s="19">
        <f t="shared" si="197"/>
        <v>13</v>
      </c>
      <c r="AP315" s="20">
        <f t="shared" si="199"/>
        <v>233</v>
      </c>
    </row>
    <row r="316" spans="1:42" s="135" customFormat="1" ht="13.5" customHeight="1" x14ac:dyDescent="0.2">
      <c r="A316" s="22">
        <f t="shared" si="183"/>
        <v>0.84374999999999911</v>
      </c>
      <c r="B316" s="35">
        <v>0</v>
      </c>
      <c r="C316" s="35">
        <v>0</v>
      </c>
      <c r="D316" s="35">
        <v>0</v>
      </c>
      <c r="E316" s="35">
        <v>0</v>
      </c>
      <c r="F316" s="35">
        <v>0</v>
      </c>
      <c r="G316" s="35">
        <v>0</v>
      </c>
      <c r="H316" s="35">
        <v>0</v>
      </c>
      <c r="I316" s="149">
        <f t="shared" si="163"/>
        <v>0</v>
      </c>
      <c r="J316" s="35">
        <v>0</v>
      </c>
      <c r="K316" s="35">
        <v>0</v>
      </c>
      <c r="L316" s="35">
        <v>0</v>
      </c>
      <c r="M316" s="35">
        <v>0</v>
      </c>
      <c r="N316" s="35">
        <v>0</v>
      </c>
      <c r="O316" s="35">
        <v>0</v>
      </c>
      <c r="P316" s="35">
        <v>0</v>
      </c>
      <c r="Q316" s="149">
        <f t="shared" si="164"/>
        <v>0</v>
      </c>
      <c r="R316" s="245"/>
      <c r="S316" s="245"/>
      <c r="T316" s="245"/>
      <c r="U316" s="245"/>
      <c r="V316" s="245"/>
      <c r="W316" s="245"/>
      <c r="X316" s="245"/>
      <c r="Y316" s="149">
        <f t="shared" si="165"/>
        <v>0</v>
      </c>
      <c r="Z316" s="22">
        <f t="shared" si="180"/>
        <v>0.84374999999999911</v>
      </c>
      <c r="AA316" s="19">
        <f t="shared" si="184"/>
        <v>201</v>
      </c>
      <c r="AB316" s="19">
        <f t="shared" si="185"/>
        <v>16</v>
      </c>
      <c r="AC316" s="19">
        <f t="shared" si="186"/>
        <v>3</v>
      </c>
      <c r="AD316" s="19">
        <f t="shared" si="187"/>
        <v>1</v>
      </c>
      <c r="AE316" s="19">
        <f t="shared" si="188"/>
        <v>10</v>
      </c>
      <c r="AF316" s="19">
        <f t="shared" si="189"/>
        <v>21</v>
      </c>
      <c r="AG316" s="19">
        <f t="shared" si="190"/>
        <v>5</v>
      </c>
      <c r="AH316" s="20">
        <f t="shared" si="198"/>
        <v>257</v>
      </c>
      <c r="AI316" s="19">
        <f t="shared" si="191"/>
        <v>184</v>
      </c>
      <c r="AJ316" s="19">
        <f t="shared" si="192"/>
        <v>11</v>
      </c>
      <c r="AK316" s="19">
        <f t="shared" si="193"/>
        <v>0</v>
      </c>
      <c r="AL316" s="19">
        <f t="shared" si="194"/>
        <v>0</v>
      </c>
      <c r="AM316" s="19">
        <f t="shared" si="195"/>
        <v>14</v>
      </c>
      <c r="AN316" s="19">
        <f t="shared" si="196"/>
        <v>13</v>
      </c>
      <c r="AO316" s="19">
        <f t="shared" si="197"/>
        <v>7</v>
      </c>
      <c r="AP316" s="20">
        <f t="shared" si="199"/>
        <v>229</v>
      </c>
    </row>
    <row r="317" spans="1:42" s="135" customFormat="1" ht="13.5" customHeight="1" x14ac:dyDescent="0.2">
      <c r="A317" s="21">
        <f t="shared" si="183"/>
        <v>0.85416666666666574</v>
      </c>
      <c r="B317" s="35">
        <v>0</v>
      </c>
      <c r="C317" s="35">
        <v>0</v>
      </c>
      <c r="D317" s="35">
        <v>0</v>
      </c>
      <c r="E317" s="35">
        <v>0</v>
      </c>
      <c r="F317" s="35">
        <v>0</v>
      </c>
      <c r="G317" s="35">
        <v>0</v>
      </c>
      <c r="H317" s="35">
        <v>0</v>
      </c>
      <c r="I317" s="149">
        <f t="shared" si="163"/>
        <v>0</v>
      </c>
      <c r="J317" s="35">
        <v>0</v>
      </c>
      <c r="K317" s="35">
        <v>0</v>
      </c>
      <c r="L317" s="35">
        <v>0</v>
      </c>
      <c r="M317" s="35">
        <v>0</v>
      </c>
      <c r="N317" s="35">
        <v>0</v>
      </c>
      <c r="O317" s="35">
        <v>0</v>
      </c>
      <c r="P317" s="35">
        <v>0</v>
      </c>
      <c r="Q317" s="149">
        <f t="shared" si="164"/>
        <v>0</v>
      </c>
      <c r="R317" s="245"/>
      <c r="S317" s="245"/>
      <c r="T317" s="245"/>
      <c r="U317" s="245"/>
      <c r="V317" s="245"/>
      <c r="W317" s="245"/>
      <c r="X317" s="245"/>
      <c r="Y317" s="149">
        <f t="shared" si="165"/>
        <v>0</v>
      </c>
      <c r="Z317" s="22">
        <f t="shared" si="180"/>
        <v>0.85416666666666574</v>
      </c>
      <c r="AA317" s="19">
        <f t="shared" si="184"/>
        <v>153</v>
      </c>
      <c r="AB317" s="19">
        <f t="shared" si="185"/>
        <v>11</v>
      </c>
      <c r="AC317" s="19">
        <f t="shared" si="186"/>
        <v>4</v>
      </c>
      <c r="AD317" s="19">
        <f t="shared" si="187"/>
        <v>0</v>
      </c>
      <c r="AE317" s="19">
        <f t="shared" si="188"/>
        <v>12</v>
      </c>
      <c r="AF317" s="19">
        <f t="shared" si="189"/>
        <v>16</v>
      </c>
      <c r="AG317" s="19">
        <f t="shared" si="190"/>
        <v>11</v>
      </c>
      <c r="AH317" s="20">
        <f t="shared" si="198"/>
        <v>207</v>
      </c>
      <c r="AI317" s="19">
        <f t="shared" si="191"/>
        <v>173</v>
      </c>
      <c r="AJ317" s="19">
        <f t="shared" si="192"/>
        <v>7</v>
      </c>
      <c r="AK317" s="19">
        <f t="shared" si="193"/>
        <v>2</v>
      </c>
      <c r="AL317" s="19">
        <f t="shared" si="194"/>
        <v>0</v>
      </c>
      <c r="AM317" s="19">
        <f t="shared" si="195"/>
        <v>14</v>
      </c>
      <c r="AN317" s="19">
        <f t="shared" si="196"/>
        <v>15</v>
      </c>
      <c r="AO317" s="19">
        <f t="shared" si="197"/>
        <v>3</v>
      </c>
      <c r="AP317" s="20">
        <f t="shared" si="199"/>
        <v>214</v>
      </c>
    </row>
    <row r="318" spans="1:42" s="135" customFormat="1" ht="13.5" customHeight="1" x14ac:dyDescent="0.2">
      <c r="A318" s="22">
        <f t="shared" si="183"/>
        <v>0.86458333333333237</v>
      </c>
      <c r="B318" s="35">
        <v>0</v>
      </c>
      <c r="C318" s="35">
        <v>0</v>
      </c>
      <c r="D318" s="35">
        <v>0</v>
      </c>
      <c r="E318" s="35">
        <v>0</v>
      </c>
      <c r="F318" s="35">
        <v>0</v>
      </c>
      <c r="G318" s="35">
        <v>0</v>
      </c>
      <c r="H318" s="35">
        <v>0</v>
      </c>
      <c r="I318" s="149">
        <f t="shared" si="163"/>
        <v>0</v>
      </c>
      <c r="J318" s="35">
        <v>0</v>
      </c>
      <c r="K318" s="35">
        <v>0</v>
      </c>
      <c r="L318" s="35">
        <v>0</v>
      </c>
      <c r="M318" s="35">
        <v>0</v>
      </c>
      <c r="N318" s="35">
        <v>0</v>
      </c>
      <c r="O318" s="35">
        <v>0</v>
      </c>
      <c r="P318" s="35">
        <v>0</v>
      </c>
      <c r="Q318" s="149">
        <f t="shared" si="164"/>
        <v>0</v>
      </c>
      <c r="R318" s="245"/>
      <c r="S318" s="245"/>
      <c r="T318" s="245"/>
      <c r="U318" s="245"/>
      <c r="V318" s="245"/>
      <c r="W318" s="245"/>
      <c r="X318" s="245"/>
      <c r="Y318" s="149">
        <f t="shared" si="165"/>
        <v>0</v>
      </c>
      <c r="Z318" s="22">
        <f t="shared" si="180"/>
        <v>0.86458333333333237</v>
      </c>
      <c r="AA318" s="19">
        <f t="shared" si="184"/>
        <v>147</v>
      </c>
      <c r="AB318" s="19">
        <f t="shared" si="185"/>
        <v>13</v>
      </c>
      <c r="AC318" s="19">
        <f t="shared" si="186"/>
        <v>3</v>
      </c>
      <c r="AD318" s="19">
        <f t="shared" si="187"/>
        <v>1</v>
      </c>
      <c r="AE318" s="19">
        <f t="shared" si="188"/>
        <v>6</v>
      </c>
      <c r="AF318" s="19">
        <f t="shared" si="189"/>
        <v>16</v>
      </c>
      <c r="AG318" s="19">
        <f t="shared" si="190"/>
        <v>9</v>
      </c>
      <c r="AH318" s="20">
        <f t="shared" si="198"/>
        <v>195</v>
      </c>
      <c r="AI318" s="19">
        <f t="shared" si="191"/>
        <v>140</v>
      </c>
      <c r="AJ318" s="19">
        <f t="shared" si="192"/>
        <v>5</v>
      </c>
      <c r="AK318" s="19">
        <f t="shared" si="193"/>
        <v>0</v>
      </c>
      <c r="AL318" s="19">
        <f t="shared" si="194"/>
        <v>0</v>
      </c>
      <c r="AM318" s="19">
        <f t="shared" si="195"/>
        <v>11</v>
      </c>
      <c r="AN318" s="19">
        <f t="shared" si="196"/>
        <v>14</v>
      </c>
      <c r="AO318" s="19">
        <f t="shared" si="197"/>
        <v>7</v>
      </c>
      <c r="AP318" s="20">
        <f t="shared" si="199"/>
        <v>177</v>
      </c>
    </row>
    <row r="319" spans="1:42" s="135" customFormat="1" ht="13.5" customHeight="1" x14ac:dyDescent="0.2">
      <c r="A319" s="21">
        <f t="shared" si="183"/>
        <v>0.874999999999999</v>
      </c>
      <c r="B319" s="35">
        <v>0</v>
      </c>
      <c r="C319" s="35">
        <v>0</v>
      </c>
      <c r="D319" s="35">
        <v>0</v>
      </c>
      <c r="E319" s="35">
        <v>0</v>
      </c>
      <c r="F319" s="35">
        <v>0</v>
      </c>
      <c r="G319" s="35">
        <v>0</v>
      </c>
      <c r="H319" s="35">
        <v>0</v>
      </c>
      <c r="I319" s="149">
        <f t="shared" si="163"/>
        <v>0</v>
      </c>
      <c r="J319" s="35">
        <v>0</v>
      </c>
      <c r="K319" s="35">
        <v>0</v>
      </c>
      <c r="L319" s="35">
        <v>0</v>
      </c>
      <c r="M319" s="35">
        <v>0</v>
      </c>
      <c r="N319" s="35">
        <v>0</v>
      </c>
      <c r="O319" s="35">
        <v>0</v>
      </c>
      <c r="P319" s="35">
        <v>0</v>
      </c>
      <c r="Q319" s="149">
        <f t="shared" si="164"/>
        <v>0</v>
      </c>
      <c r="R319" s="245"/>
      <c r="S319" s="245"/>
      <c r="T319" s="245"/>
      <c r="U319" s="245"/>
      <c r="V319" s="245"/>
      <c r="W319" s="245"/>
      <c r="X319" s="245"/>
      <c r="Y319" s="149">
        <f t="shared" si="165"/>
        <v>0</v>
      </c>
      <c r="Z319" s="22">
        <f t="shared" si="180"/>
        <v>0.874999999999999</v>
      </c>
      <c r="AA319" s="19">
        <f t="shared" si="184"/>
        <v>127</v>
      </c>
      <c r="AB319" s="19">
        <f t="shared" si="185"/>
        <v>12</v>
      </c>
      <c r="AC319" s="19">
        <f t="shared" si="186"/>
        <v>3</v>
      </c>
      <c r="AD319" s="19">
        <f t="shared" si="187"/>
        <v>1</v>
      </c>
      <c r="AE319" s="19">
        <f t="shared" si="188"/>
        <v>12</v>
      </c>
      <c r="AF319" s="19">
        <f t="shared" si="189"/>
        <v>12</v>
      </c>
      <c r="AG319" s="19">
        <f t="shared" si="190"/>
        <v>4</v>
      </c>
      <c r="AH319" s="20">
        <f t="shared" si="198"/>
        <v>171</v>
      </c>
      <c r="AI319" s="19">
        <f t="shared" si="191"/>
        <v>147</v>
      </c>
      <c r="AJ319" s="19">
        <f t="shared" si="192"/>
        <v>4</v>
      </c>
      <c r="AK319" s="19">
        <f t="shared" si="193"/>
        <v>2</v>
      </c>
      <c r="AL319" s="19">
        <f t="shared" si="194"/>
        <v>0</v>
      </c>
      <c r="AM319" s="19">
        <f t="shared" si="195"/>
        <v>11</v>
      </c>
      <c r="AN319" s="19">
        <f t="shared" si="196"/>
        <v>13</v>
      </c>
      <c r="AO319" s="19">
        <f t="shared" si="197"/>
        <v>7</v>
      </c>
      <c r="AP319" s="20">
        <f t="shared" si="199"/>
        <v>184</v>
      </c>
    </row>
    <row r="320" spans="1:42" s="135" customFormat="1" ht="13.5" customHeight="1" x14ac:dyDescent="0.2">
      <c r="A320" s="22">
        <f t="shared" si="183"/>
        <v>0.88541666666666563</v>
      </c>
      <c r="B320" s="35">
        <v>0</v>
      </c>
      <c r="C320" s="35">
        <v>0</v>
      </c>
      <c r="D320" s="35">
        <v>0</v>
      </c>
      <c r="E320" s="35">
        <v>0</v>
      </c>
      <c r="F320" s="35">
        <v>0</v>
      </c>
      <c r="G320" s="35">
        <v>0</v>
      </c>
      <c r="H320" s="35">
        <v>0</v>
      </c>
      <c r="I320" s="149">
        <f t="shared" si="163"/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  <c r="O320" s="35">
        <v>0</v>
      </c>
      <c r="P320" s="35">
        <v>0</v>
      </c>
      <c r="Q320" s="149">
        <f t="shared" si="164"/>
        <v>0</v>
      </c>
      <c r="R320" s="245"/>
      <c r="S320" s="245"/>
      <c r="T320" s="245"/>
      <c r="U320" s="245"/>
      <c r="V320" s="245"/>
      <c r="W320" s="245"/>
      <c r="X320" s="245"/>
      <c r="Y320" s="149">
        <f t="shared" si="165"/>
        <v>0</v>
      </c>
      <c r="Z320" s="22">
        <f t="shared" si="180"/>
        <v>0.88541666666666563</v>
      </c>
      <c r="AA320" s="19">
        <f t="shared" si="184"/>
        <v>140</v>
      </c>
      <c r="AB320" s="19">
        <f t="shared" si="185"/>
        <v>7</v>
      </c>
      <c r="AC320" s="19">
        <f t="shared" si="186"/>
        <v>1</v>
      </c>
      <c r="AD320" s="19">
        <f t="shared" si="187"/>
        <v>1</v>
      </c>
      <c r="AE320" s="19">
        <f t="shared" si="188"/>
        <v>6</v>
      </c>
      <c r="AF320" s="19">
        <f t="shared" si="189"/>
        <v>16</v>
      </c>
      <c r="AG320" s="19">
        <f t="shared" si="190"/>
        <v>10</v>
      </c>
      <c r="AH320" s="20">
        <f t="shared" si="198"/>
        <v>181</v>
      </c>
      <c r="AI320" s="19">
        <f t="shared" si="191"/>
        <v>181</v>
      </c>
      <c r="AJ320" s="19">
        <f t="shared" si="192"/>
        <v>3</v>
      </c>
      <c r="AK320" s="19">
        <f t="shared" si="193"/>
        <v>1</v>
      </c>
      <c r="AL320" s="19">
        <f t="shared" si="194"/>
        <v>0</v>
      </c>
      <c r="AM320" s="19">
        <f t="shared" si="195"/>
        <v>12</v>
      </c>
      <c r="AN320" s="19">
        <f t="shared" si="196"/>
        <v>6</v>
      </c>
      <c r="AO320" s="19">
        <f t="shared" si="197"/>
        <v>4</v>
      </c>
      <c r="AP320" s="20">
        <f t="shared" si="199"/>
        <v>207</v>
      </c>
    </row>
    <row r="321" spans="1:42" s="135" customFormat="1" ht="13.5" customHeight="1" x14ac:dyDescent="0.2">
      <c r="A321" s="21">
        <f t="shared" si="183"/>
        <v>0.89583333333333226</v>
      </c>
      <c r="B321" s="35">
        <v>0</v>
      </c>
      <c r="C321" s="35">
        <v>0</v>
      </c>
      <c r="D321" s="35">
        <v>0</v>
      </c>
      <c r="E321" s="35">
        <v>0</v>
      </c>
      <c r="F321" s="35">
        <v>0</v>
      </c>
      <c r="G321" s="35">
        <v>0</v>
      </c>
      <c r="H321" s="35">
        <v>0</v>
      </c>
      <c r="I321" s="149">
        <f t="shared" si="163"/>
        <v>0</v>
      </c>
      <c r="J321" s="35">
        <v>0</v>
      </c>
      <c r="K321" s="35">
        <v>0</v>
      </c>
      <c r="L321" s="35">
        <v>0</v>
      </c>
      <c r="M321" s="35">
        <v>0</v>
      </c>
      <c r="N321" s="35">
        <v>0</v>
      </c>
      <c r="O321" s="35">
        <v>0</v>
      </c>
      <c r="P321" s="35">
        <v>0</v>
      </c>
      <c r="Q321" s="149">
        <f t="shared" si="164"/>
        <v>0</v>
      </c>
      <c r="R321" s="245"/>
      <c r="S321" s="245"/>
      <c r="T321" s="245"/>
      <c r="U321" s="245"/>
      <c r="V321" s="245"/>
      <c r="W321" s="245"/>
      <c r="X321" s="245"/>
      <c r="Y321" s="149">
        <f t="shared" si="165"/>
        <v>0</v>
      </c>
      <c r="Z321" s="22">
        <f t="shared" si="180"/>
        <v>0.89583333333333226</v>
      </c>
      <c r="AA321" s="19">
        <f t="shared" si="184"/>
        <v>141</v>
      </c>
      <c r="AB321" s="19">
        <f t="shared" si="185"/>
        <v>7</v>
      </c>
      <c r="AC321" s="19">
        <f t="shared" si="186"/>
        <v>2</v>
      </c>
      <c r="AD321" s="19">
        <f t="shared" si="187"/>
        <v>0</v>
      </c>
      <c r="AE321" s="19">
        <f t="shared" si="188"/>
        <v>7</v>
      </c>
      <c r="AF321" s="19">
        <f t="shared" si="189"/>
        <v>7</v>
      </c>
      <c r="AG321" s="19">
        <f t="shared" si="190"/>
        <v>7</v>
      </c>
      <c r="AH321" s="20">
        <f t="shared" si="198"/>
        <v>171</v>
      </c>
      <c r="AI321" s="19">
        <f t="shared" si="191"/>
        <v>169</v>
      </c>
      <c r="AJ321" s="19">
        <f t="shared" si="192"/>
        <v>8</v>
      </c>
      <c r="AK321" s="19">
        <f t="shared" si="193"/>
        <v>4</v>
      </c>
      <c r="AL321" s="19">
        <f t="shared" si="194"/>
        <v>0</v>
      </c>
      <c r="AM321" s="19">
        <f t="shared" si="195"/>
        <v>14</v>
      </c>
      <c r="AN321" s="19">
        <f t="shared" si="196"/>
        <v>12</v>
      </c>
      <c r="AO321" s="19">
        <f t="shared" si="197"/>
        <v>4</v>
      </c>
      <c r="AP321" s="20">
        <f t="shared" si="199"/>
        <v>211</v>
      </c>
    </row>
    <row r="322" spans="1:42" s="135" customFormat="1" ht="13.5" customHeight="1" thickBot="1" x14ac:dyDescent="0.25">
      <c r="A322" s="22">
        <f t="shared" si="183"/>
        <v>0.90624999999999889</v>
      </c>
      <c r="B322" s="35">
        <v>0</v>
      </c>
      <c r="C322" s="35">
        <v>0</v>
      </c>
      <c r="D322" s="35">
        <v>0</v>
      </c>
      <c r="E322" s="35">
        <v>0</v>
      </c>
      <c r="F322" s="35">
        <v>0</v>
      </c>
      <c r="G322" s="35">
        <v>0</v>
      </c>
      <c r="H322" s="35">
        <v>0</v>
      </c>
      <c r="I322" s="149">
        <f t="shared" si="163"/>
        <v>0</v>
      </c>
      <c r="J322" s="35">
        <v>0</v>
      </c>
      <c r="K322" s="35">
        <v>0</v>
      </c>
      <c r="L322" s="35">
        <v>0</v>
      </c>
      <c r="M322" s="35">
        <v>0</v>
      </c>
      <c r="N322" s="35">
        <v>0</v>
      </c>
      <c r="O322" s="35">
        <v>0</v>
      </c>
      <c r="P322" s="35">
        <v>0</v>
      </c>
      <c r="Q322" s="149">
        <f t="shared" si="164"/>
        <v>0</v>
      </c>
      <c r="R322" s="245"/>
      <c r="S322" s="245"/>
      <c r="T322" s="245"/>
      <c r="U322" s="245"/>
      <c r="V322" s="245"/>
      <c r="W322" s="245"/>
      <c r="X322" s="245"/>
      <c r="Y322" s="149">
        <f t="shared" si="165"/>
        <v>0</v>
      </c>
      <c r="Z322" s="22">
        <f t="shared" si="180"/>
        <v>0.90624999999999889</v>
      </c>
      <c r="AA322" s="19">
        <f t="shared" si="184"/>
        <v>163</v>
      </c>
      <c r="AB322" s="19">
        <f t="shared" si="185"/>
        <v>8</v>
      </c>
      <c r="AC322" s="19">
        <f t="shared" si="186"/>
        <v>3</v>
      </c>
      <c r="AD322" s="19">
        <f t="shared" si="187"/>
        <v>0</v>
      </c>
      <c r="AE322" s="19">
        <f t="shared" si="188"/>
        <v>11</v>
      </c>
      <c r="AF322" s="19">
        <f t="shared" si="189"/>
        <v>14</v>
      </c>
      <c r="AG322" s="19">
        <f t="shared" si="190"/>
        <v>8</v>
      </c>
      <c r="AH322" s="20">
        <f t="shared" si="198"/>
        <v>207</v>
      </c>
      <c r="AI322" s="19">
        <f t="shared" si="191"/>
        <v>170</v>
      </c>
      <c r="AJ322" s="19">
        <f t="shared" si="192"/>
        <v>10</v>
      </c>
      <c r="AK322" s="19">
        <f t="shared" si="193"/>
        <v>2</v>
      </c>
      <c r="AL322" s="19">
        <f t="shared" si="194"/>
        <v>0</v>
      </c>
      <c r="AM322" s="19">
        <f t="shared" si="195"/>
        <v>10</v>
      </c>
      <c r="AN322" s="19">
        <f t="shared" si="196"/>
        <v>11</v>
      </c>
      <c r="AO322" s="19">
        <f t="shared" si="197"/>
        <v>4</v>
      </c>
      <c r="AP322" s="20">
        <f t="shared" si="199"/>
        <v>207</v>
      </c>
    </row>
    <row r="323" spans="1:42" ht="13.5" customHeight="1" thickTop="1" thickBot="1" x14ac:dyDescent="0.25">
      <c r="A323" s="54" t="s">
        <v>5</v>
      </c>
      <c r="B323" s="348" t="s">
        <v>6</v>
      </c>
      <c r="C323" s="349"/>
      <c r="D323" s="349"/>
      <c r="E323" s="349"/>
      <c r="F323" s="349"/>
      <c r="G323" s="349"/>
      <c r="H323" s="350"/>
      <c r="I323" s="17" t="s">
        <v>8</v>
      </c>
      <c r="J323" s="348" t="s">
        <v>6</v>
      </c>
      <c r="K323" s="349"/>
      <c r="L323" s="349"/>
      <c r="M323" s="349"/>
      <c r="N323" s="349"/>
      <c r="O323" s="349"/>
      <c r="P323" s="350"/>
      <c r="Q323" s="17" t="s">
        <v>8</v>
      </c>
      <c r="R323" s="348" t="s">
        <v>6</v>
      </c>
      <c r="S323" s="349"/>
      <c r="T323" s="349"/>
      <c r="U323" s="349"/>
      <c r="V323" s="349"/>
      <c r="W323" s="349"/>
      <c r="X323" s="350"/>
      <c r="Y323" s="17" t="s">
        <v>8</v>
      </c>
      <c r="Z323" s="54" t="s">
        <v>5</v>
      </c>
      <c r="AA323" s="348" t="s">
        <v>6</v>
      </c>
      <c r="AB323" s="349"/>
      <c r="AC323" s="349"/>
      <c r="AD323" s="349"/>
      <c r="AE323" s="349"/>
      <c r="AF323" s="349"/>
      <c r="AG323" s="350"/>
      <c r="AH323" s="17" t="s">
        <v>8</v>
      </c>
      <c r="AI323" s="348" t="s">
        <v>6</v>
      </c>
      <c r="AJ323" s="349"/>
      <c r="AK323" s="349"/>
      <c r="AL323" s="349"/>
      <c r="AM323" s="349"/>
      <c r="AN323" s="349"/>
      <c r="AO323" s="350"/>
      <c r="AP323" s="17" t="s">
        <v>8</v>
      </c>
    </row>
    <row r="324" spans="1:42" s="135" customFormat="1" ht="13.5" customHeight="1" thickTop="1" x14ac:dyDescent="0.2">
      <c r="A324" s="23">
        <f t="shared" ref="A324:A355" si="200">A197</f>
        <v>0.29166666666666669</v>
      </c>
      <c r="B324" s="29">
        <f t="shared" ref="B324:H333" si="201">SUM(B263:B266)</f>
        <v>0</v>
      </c>
      <c r="C324" s="29">
        <f t="shared" si="201"/>
        <v>0</v>
      </c>
      <c r="D324" s="29">
        <f t="shared" si="201"/>
        <v>0</v>
      </c>
      <c r="E324" s="29">
        <f t="shared" si="201"/>
        <v>0</v>
      </c>
      <c r="F324" s="29">
        <f t="shared" si="201"/>
        <v>0</v>
      </c>
      <c r="G324" s="29">
        <f t="shared" si="201"/>
        <v>0</v>
      </c>
      <c r="H324" s="29">
        <f t="shared" si="201"/>
        <v>0</v>
      </c>
      <c r="I324" s="30">
        <f>SUM(B324:H324)</f>
        <v>0</v>
      </c>
      <c r="J324" s="29">
        <f t="shared" ref="J324:P333" si="202">SUM(J263:J266)</f>
        <v>0</v>
      </c>
      <c r="K324" s="29">
        <f t="shared" si="202"/>
        <v>0</v>
      </c>
      <c r="L324" s="29">
        <f t="shared" si="202"/>
        <v>0</v>
      </c>
      <c r="M324" s="29">
        <f t="shared" si="202"/>
        <v>0</v>
      </c>
      <c r="N324" s="29">
        <f t="shared" si="202"/>
        <v>0</v>
      </c>
      <c r="O324" s="29">
        <f t="shared" si="202"/>
        <v>0</v>
      </c>
      <c r="P324" s="29">
        <f t="shared" si="202"/>
        <v>0</v>
      </c>
      <c r="Q324" s="30">
        <f>SUM(J324:P324)</f>
        <v>0</v>
      </c>
      <c r="R324" s="29">
        <f t="shared" ref="R324:X333" si="203">SUM(R263:R266)</f>
        <v>0</v>
      </c>
      <c r="S324" s="29">
        <f t="shared" si="203"/>
        <v>0</v>
      </c>
      <c r="T324" s="29">
        <f t="shared" si="203"/>
        <v>0</v>
      </c>
      <c r="U324" s="29">
        <f t="shared" si="203"/>
        <v>0</v>
      </c>
      <c r="V324" s="29">
        <f t="shared" si="203"/>
        <v>0</v>
      </c>
      <c r="W324" s="29">
        <f t="shared" si="203"/>
        <v>0</v>
      </c>
      <c r="X324" s="29">
        <f t="shared" si="203"/>
        <v>0</v>
      </c>
      <c r="Y324" s="30">
        <f>SUM(R324:X324)</f>
        <v>0</v>
      </c>
      <c r="Z324" s="23">
        <f>A324</f>
        <v>0.29166666666666669</v>
      </c>
      <c r="AA324" s="29">
        <f t="shared" ref="AA324:AG333" si="204">SUM(AA263:AA266)</f>
        <v>539</v>
      </c>
      <c r="AB324" s="29">
        <f t="shared" si="204"/>
        <v>230</v>
      </c>
      <c r="AC324" s="29">
        <f t="shared" si="204"/>
        <v>37</v>
      </c>
      <c r="AD324" s="29">
        <f t="shared" si="204"/>
        <v>3</v>
      </c>
      <c r="AE324" s="29">
        <f t="shared" si="204"/>
        <v>35</v>
      </c>
      <c r="AF324" s="29">
        <f t="shared" si="204"/>
        <v>38</v>
      </c>
      <c r="AG324" s="29">
        <f t="shared" si="204"/>
        <v>20</v>
      </c>
      <c r="AH324" s="30">
        <f>SUM(AA324:AG324)</f>
        <v>902</v>
      </c>
      <c r="AI324" s="29">
        <f t="shared" ref="AI324:AO333" si="205">SUM(AI263:AI266)</f>
        <v>514</v>
      </c>
      <c r="AJ324" s="29">
        <f t="shared" si="205"/>
        <v>283</v>
      </c>
      <c r="AK324" s="29">
        <f t="shared" si="205"/>
        <v>44</v>
      </c>
      <c r="AL324" s="29">
        <f t="shared" si="205"/>
        <v>9</v>
      </c>
      <c r="AM324" s="29">
        <f t="shared" si="205"/>
        <v>68</v>
      </c>
      <c r="AN324" s="29">
        <f t="shared" si="205"/>
        <v>62</v>
      </c>
      <c r="AO324" s="29">
        <f t="shared" si="205"/>
        <v>157</v>
      </c>
      <c r="AP324" s="30">
        <f>SUM(AI324:AO324)</f>
        <v>1137</v>
      </c>
    </row>
    <row r="325" spans="1:42" s="135" customFormat="1" ht="13.5" customHeight="1" x14ac:dyDescent="0.2">
      <c r="A325" s="21">
        <f t="shared" si="200"/>
        <v>0.30208333333333337</v>
      </c>
      <c r="B325" s="19">
        <f t="shared" si="201"/>
        <v>0</v>
      </c>
      <c r="C325" s="19">
        <f t="shared" si="201"/>
        <v>0</v>
      </c>
      <c r="D325" s="19">
        <f t="shared" si="201"/>
        <v>0</v>
      </c>
      <c r="E325" s="19">
        <f t="shared" si="201"/>
        <v>0</v>
      </c>
      <c r="F325" s="19">
        <f t="shared" si="201"/>
        <v>0</v>
      </c>
      <c r="G325" s="19">
        <f t="shared" si="201"/>
        <v>0</v>
      </c>
      <c r="H325" s="19">
        <f t="shared" si="201"/>
        <v>0</v>
      </c>
      <c r="I325" s="20">
        <f t="shared" ref="I325:I367" si="206">SUM(B325:H325)</f>
        <v>0</v>
      </c>
      <c r="J325" s="19">
        <f t="shared" si="202"/>
        <v>0</v>
      </c>
      <c r="K325" s="19">
        <f t="shared" si="202"/>
        <v>0</v>
      </c>
      <c r="L325" s="19">
        <f t="shared" si="202"/>
        <v>0</v>
      </c>
      <c r="M325" s="19">
        <f t="shared" si="202"/>
        <v>0</v>
      </c>
      <c r="N325" s="19">
        <f t="shared" si="202"/>
        <v>0</v>
      </c>
      <c r="O325" s="19">
        <f t="shared" si="202"/>
        <v>0</v>
      </c>
      <c r="P325" s="19">
        <f t="shared" si="202"/>
        <v>0</v>
      </c>
      <c r="Q325" s="20">
        <f t="shared" ref="Q325:Q367" si="207">SUM(J325:P325)</f>
        <v>0</v>
      </c>
      <c r="R325" s="19">
        <f t="shared" si="203"/>
        <v>0</v>
      </c>
      <c r="S325" s="19">
        <f t="shared" si="203"/>
        <v>0</v>
      </c>
      <c r="T325" s="19">
        <f t="shared" si="203"/>
        <v>0</v>
      </c>
      <c r="U325" s="19">
        <f t="shared" si="203"/>
        <v>0</v>
      </c>
      <c r="V325" s="19">
        <f t="shared" si="203"/>
        <v>0</v>
      </c>
      <c r="W325" s="19">
        <f t="shared" si="203"/>
        <v>0</v>
      </c>
      <c r="X325" s="19">
        <f t="shared" si="203"/>
        <v>0</v>
      </c>
      <c r="Y325" s="20">
        <f t="shared" ref="Y325:Y367" si="208">SUM(R325:X325)</f>
        <v>0</v>
      </c>
      <c r="Z325" s="21">
        <f t="shared" ref="Z325:Z367" si="209">A325</f>
        <v>0.30208333333333337</v>
      </c>
      <c r="AA325" s="19">
        <f t="shared" si="204"/>
        <v>555</v>
      </c>
      <c r="AB325" s="19">
        <f t="shared" si="204"/>
        <v>240</v>
      </c>
      <c r="AC325" s="19">
        <f t="shared" si="204"/>
        <v>29</v>
      </c>
      <c r="AD325" s="19">
        <f t="shared" si="204"/>
        <v>3</v>
      </c>
      <c r="AE325" s="19">
        <f t="shared" si="204"/>
        <v>38</v>
      </c>
      <c r="AF325" s="19">
        <f t="shared" si="204"/>
        <v>38</v>
      </c>
      <c r="AG325" s="19">
        <f t="shared" si="204"/>
        <v>24</v>
      </c>
      <c r="AH325" s="20">
        <f t="shared" ref="AH325:AH367" si="210">SUM(AA325:AG325)</f>
        <v>927</v>
      </c>
      <c r="AI325" s="19">
        <f t="shared" si="205"/>
        <v>520</v>
      </c>
      <c r="AJ325" s="19">
        <f t="shared" si="205"/>
        <v>262</v>
      </c>
      <c r="AK325" s="19">
        <f t="shared" si="205"/>
        <v>45</v>
      </c>
      <c r="AL325" s="19">
        <f t="shared" si="205"/>
        <v>7</v>
      </c>
      <c r="AM325" s="19">
        <f t="shared" si="205"/>
        <v>68</v>
      </c>
      <c r="AN325" s="19">
        <f t="shared" si="205"/>
        <v>70</v>
      </c>
      <c r="AO325" s="19">
        <f t="shared" si="205"/>
        <v>171</v>
      </c>
      <c r="AP325" s="20">
        <f t="shared" ref="AP325:AP367" si="211">SUM(AI325:AO325)</f>
        <v>1143</v>
      </c>
    </row>
    <row r="326" spans="1:42" s="135" customFormat="1" ht="13.5" customHeight="1" x14ac:dyDescent="0.2">
      <c r="A326" s="22">
        <f t="shared" si="200"/>
        <v>0.31250000000000006</v>
      </c>
      <c r="B326" s="19">
        <f t="shared" si="201"/>
        <v>0</v>
      </c>
      <c r="C326" s="19">
        <f t="shared" si="201"/>
        <v>0</v>
      </c>
      <c r="D326" s="19">
        <f t="shared" si="201"/>
        <v>0</v>
      </c>
      <c r="E326" s="19">
        <f t="shared" si="201"/>
        <v>0</v>
      </c>
      <c r="F326" s="19">
        <f t="shared" si="201"/>
        <v>0</v>
      </c>
      <c r="G326" s="19">
        <f t="shared" si="201"/>
        <v>0</v>
      </c>
      <c r="H326" s="19">
        <f t="shared" si="201"/>
        <v>0</v>
      </c>
      <c r="I326" s="20">
        <f t="shared" si="206"/>
        <v>0</v>
      </c>
      <c r="J326" s="19">
        <f t="shared" si="202"/>
        <v>0</v>
      </c>
      <c r="K326" s="19">
        <f t="shared" si="202"/>
        <v>0</v>
      </c>
      <c r="L326" s="19">
        <f t="shared" si="202"/>
        <v>0</v>
      </c>
      <c r="M326" s="19">
        <f t="shared" si="202"/>
        <v>0</v>
      </c>
      <c r="N326" s="19">
        <f t="shared" si="202"/>
        <v>0</v>
      </c>
      <c r="O326" s="19">
        <f t="shared" si="202"/>
        <v>0</v>
      </c>
      <c r="P326" s="19">
        <f t="shared" si="202"/>
        <v>0</v>
      </c>
      <c r="Q326" s="20">
        <f t="shared" si="207"/>
        <v>0</v>
      </c>
      <c r="R326" s="19">
        <f t="shared" si="203"/>
        <v>0</v>
      </c>
      <c r="S326" s="19">
        <f t="shared" si="203"/>
        <v>0</v>
      </c>
      <c r="T326" s="19">
        <f t="shared" si="203"/>
        <v>0</v>
      </c>
      <c r="U326" s="19">
        <f t="shared" si="203"/>
        <v>0</v>
      </c>
      <c r="V326" s="19">
        <f t="shared" si="203"/>
        <v>0</v>
      </c>
      <c r="W326" s="19">
        <f t="shared" si="203"/>
        <v>0</v>
      </c>
      <c r="X326" s="19">
        <f t="shared" si="203"/>
        <v>0</v>
      </c>
      <c r="Y326" s="20">
        <f t="shared" si="208"/>
        <v>0</v>
      </c>
      <c r="Z326" s="22">
        <f t="shared" si="209"/>
        <v>0.31250000000000006</v>
      </c>
      <c r="AA326" s="19">
        <f t="shared" si="204"/>
        <v>553</v>
      </c>
      <c r="AB326" s="19">
        <f t="shared" si="204"/>
        <v>219</v>
      </c>
      <c r="AC326" s="19">
        <f t="shared" si="204"/>
        <v>29</v>
      </c>
      <c r="AD326" s="19">
        <f t="shared" si="204"/>
        <v>5</v>
      </c>
      <c r="AE326" s="19">
        <f t="shared" si="204"/>
        <v>36</v>
      </c>
      <c r="AF326" s="19">
        <f t="shared" si="204"/>
        <v>41</v>
      </c>
      <c r="AG326" s="19">
        <f t="shared" si="204"/>
        <v>25</v>
      </c>
      <c r="AH326" s="20">
        <f t="shared" si="210"/>
        <v>908</v>
      </c>
      <c r="AI326" s="19">
        <f t="shared" si="205"/>
        <v>542</v>
      </c>
      <c r="AJ326" s="19">
        <f t="shared" si="205"/>
        <v>234</v>
      </c>
      <c r="AK326" s="19">
        <f t="shared" si="205"/>
        <v>33</v>
      </c>
      <c r="AL326" s="19">
        <f t="shared" si="205"/>
        <v>10</v>
      </c>
      <c r="AM326" s="19">
        <f t="shared" si="205"/>
        <v>73</v>
      </c>
      <c r="AN326" s="19">
        <f t="shared" si="205"/>
        <v>60</v>
      </c>
      <c r="AO326" s="19">
        <f t="shared" si="205"/>
        <v>177</v>
      </c>
      <c r="AP326" s="20">
        <f t="shared" si="211"/>
        <v>1129</v>
      </c>
    </row>
    <row r="327" spans="1:42" s="135" customFormat="1" ht="13.5" customHeight="1" x14ac:dyDescent="0.2">
      <c r="A327" s="21">
        <f t="shared" si="200"/>
        <v>0.32291666666666674</v>
      </c>
      <c r="B327" s="19">
        <f t="shared" si="201"/>
        <v>0</v>
      </c>
      <c r="C327" s="19">
        <f t="shared" si="201"/>
        <v>0</v>
      </c>
      <c r="D327" s="19">
        <f t="shared" si="201"/>
        <v>0</v>
      </c>
      <c r="E327" s="19">
        <f t="shared" si="201"/>
        <v>0</v>
      </c>
      <c r="F327" s="19">
        <f t="shared" si="201"/>
        <v>0</v>
      </c>
      <c r="G327" s="19">
        <f t="shared" si="201"/>
        <v>0</v>
      </c>
      <c r="H327" s="19">
        <f t="shared" si="201"/>
        <v>0</v>
      </c>
      <c r="I327" s="20">
        <f t="shared" si="206"/>
        <v>0</v>
      </c>
      <c r="J327" s="19">
        <f t="shared" si="202"/>
        <v>0</v>
      </c>
      <c r="K327" s="19">
        <f t="shared" si="202"/>
        <v>0</v>
      </c>
      <c r="L327" s="19">
        <f t="shared" si="202"/>
        <v>0</v>
      </c>
      <c r="M327" s="19">
        <f t="shared" si="202"/>
        <v>0</v>
      </c>
      <c r="N327" s="19">
        <f t="shared" si="202"/>
        <v>0</v>
      </c>
      <c r="O327" s="19">
        <f t="shared" si="202"/>
        <v>0</v>
      </c>
      <c r="P327" s="19">
        <f t="shared" si="202"/>
        <v>0</v>
      </c>
      <c r="Q327" s="20">
        <f t="shared" si="207"/>
        <v>0</v>
      </c>
      <c r="R327" s="19">
        <f t="shared" si="203"/>
        <v>0</v>
      </c>
      <c r="S327" s="19">
        <f t="shared" si="203"/>
        <v>0</v>
      </c>
      <c r="T327" s="19">
        <f t="shared" si="203"/>
        <v>0</v>
      </c>
      <c r="U327" s="19">
        <f t="shared" si="203"/>
        <v>0</v>
      </c>
      <c r="V327" s="19">
        <f t="shared" si="203"/>
        <v>0</v>
      </c>
      <c r="W327" s="19">
        <f t="shared" si="203"/>
        <v>0</v>
      </c>
      <c r="X327" s="19">
        <f t="shared" si="203"/>
        <v>0</v>
      </c>
      <c r="Y327" s="20">
        <f t="shared" si="208"/>
        <v>0</v>
      </c>
      <c r="Z327" s="21">
        <f t="shared" si="209"/>
        <v>0.32291666666666674</v>
      </c>
      <c r="AA327" s="19">
        <f t="shared" si="204"/>
        <v>573</v>
      </c>
      <c r="AB327" s="19">
        <f t="shared" si="204"/>
        <v>194</v>
      </c>
      <c r="AC327" s="19">
        <f t="shared" si="204"/>
        <v>33</v>
      </c>
      <c r="AD327" s="19">
        <f t="shared" si="204"/>
        <v>8</v>
      </c>
      <c r="AE327" s="19">
        <f t="shared" si="204"/>
        <v>40</v>
      </c>
      <c r="AF327" s="19">
        <f t="shared" si="204"/>
        <v>46</v>
      </c>
      <c r="AG327" s="19">
        <f t="shared" si="204"/>
        <v>20</v>
      </c>
      <c r="AH327" s="20">
        <f t="shared" si="210"/>
        <v>914</v>
      </c>
      <c r="AI327" s="19">
        <f t="shared" si="205"/>
        <v>566</v>
      </c>
      <c r="AJ327" s="19">
        <f t="shared" si="205"/>
        <v>221</v>
      </c>
      <c r="AK327" s="19">
        <f t="shared" si="205"/>
        <v>28</v>
      </c>
      <c r="AL327" s="19">
        <f t="shared" si="205"/>
        <v>13</v>
      </c>
      <c r="AM327" s="19">
        <f t="shared" si="205"/>
        <v>70</v>
      </c>
      <c r="AN327" s="19">
        <f t="shared" si="205"/>
        <v>59</v>
      </c>
      <c r="AO327" s="19">
        <f t="shared" si="205"/>
        <v>169</v>
      </c>
      <c r="AP327" s="20">
        <f t="shared" si="211"/>
        <v>1126</v>
      </c>
    </row>
    <row r="328" spans="1:42" s="135" customFormat="1" ht="13.5" customHeight="1" x14ac:dyDescent="0.2">
      <c r="A328" s="21">
        <f t="shared" si="200"/>
        <v>0.33333333333333343</v>
      </c>
      <c r="B328" s="19">
        <f t="shared" si="201"/>
        <v>0</v>
      </c>
      <c r="C328" s="19">
        <f t="shared" si="201"/>
        <v>0</v>
      </c>
      <c r="D328" s="19">
        <f t="shared" si="201"/>
        <v>0</v>
      </c>
      <c r="E328" s="19">
        <f t="shared" si="201"/>
        <v>0</v>
      </c>
      <c r="F328" s="19">
        <f t="shared" si="201"/>
        <v>0</v>
      </c>
      <c r="G328" s="19">
        <f t="shared" si="201"/>
        <v>0</v>
      </c>
      <c r="H328" s="19">
        <f t="shared" si="201"/>
        <v>0</v>
      </c>
      <c r="I328" s="20">
        <f t="shared" si="206"/>
        <v>0</v>
      </c>
      <c r="J328" s="19">
        <f t="shared" si="202"/>
        <v>0</v>
      </c>
      <c r="K328" s="19">
        <f t="shared" si="202"/>
        <v>0</v>
      </c>
      <c r="L328" s="19">
        <f t="shared" si="202"/>
        <v>0</v>
      </c>
      <c r="M328" s="19">
        <f t="shared" si="202"/>
        <v>0</v>
      </c>
      <c r="N328" s="19">
        <f t="shared" si="202"/>
        <v>0</v>
      </c>
      <c r="O328" s="19">
        <f t="shared" si="202"/>
        <v>0</v>
      </c>
      <c r="P328" s="19">
        <f t="shared" si="202"/>
        <v>0</v>
      </c>
      <c r="Q328" s="20">
        <f t="shared" si="207"/>
        <v>0</v>
      </c>
      <c r="R328" s="19">
        <f t="shared" si="203"/>
        <v>0</v>
      </c>
      <c r="S328" s="19">
        <f t="shared" si="203"/>
        <v>0</v>
      </c>
      <c r="T328" s="19">
        <f t="shared" si="203"/>
        <v>0</v>
      </c>
      <c r="U328" s="19">
        <f t="shared" si="203"/>
        <v>0</v>
      </c>
      <c r="V328" s="19">
        <f t="shared" si="203"/>
        <v>0</v>
      </c>
      <c r="W328" s="19">
        <f t="shared" si="203"/>
        <v>0</v>
      </c>
      <c r="X328" s="19">
        <f t="shared" si="203"/>
        <v>0</v>
      </c>
      <c r="Y328" s="20">
        <f t="shared" si="208"/>
        <v>0</v>
      </c>
      <c r="Z328" s="21">
        <f t="shared" si="209"/>
        <v>0.33333333333333343</v>
      </c>
      <c r="AA328" s="19">
        <f t="shared" si="204"/>
        <v>576</v>
      </c>
      <c r="AB328" s="19">
        <f t="shared" si="204"/>
        <v>185</v>
      </c>
      <c r="AC328" s="19">
        <f t="shared" si="204"/>
        <v>35</v>
      </c>
      <c r="AD328" s="19">
        <f t="shared" si="204"/>
        <v>10</v>
      </c>
      <c r="AE328" s="19">
        <f t="shared" si="204"/>
        <v>41</v>
      </c>
      <c r="AF328" s="19">
        <f t="shared" si="204"/>
        <v>41</v>
      </c>
      <c r="AG328" s="19">
        <f t="shared" si="204"/>
        <v>22</v>
      </c>
      <c r="AH328" s="20">
        <f t="shared" si="210"/>
        <v>910</v>
      </c>
      <c r="AI328" s="19">
        <f t="shared" si="205"/>
        <v>593</v>
      </c>
      <c r="AJ328" s="19">
        <f t="shared" si="205"/>
        <v>199</v>
      </c>
      <c r="AK328" s="19">
        <f t="shared" si="205"/>
        <v>31</v>
      </c>
      <c r="AL328" s="19">
        <f t="shared" si="205"/>
        <v>14</v>
      </c>
      <c r="AM328" s="19">
        <f t="shared" si="205"/>
        <v>68</v>
      </c>
      <c r="AN328" s="19">
        <f t="shared" si="205"/>
        <v>61</v>
      </c>
      <c r="AO328" s="19">
        <f t="shared" si="205"/>
        <v>171</v>
      </c>
      <c r="AP328" s="20">
        <f t="shared" si="211"/>
        <v>1137</v>
      </c>
    </row>
    <row r="329" spans="1:42" s="135" customFormat="1" ht="13.5" customHeight="1" x14ac:dyDescent="0.2">
      <c r="A329" s="22">
        <f t="shared" si="200"/>
        <v>0.34375000000000011</v>
      </c>
      <c r="B329" s="19">
        <f t="shared" si="201"/>
        <v>0</v>
      </c>
      <c r="C329" s="19">
        <f t="shared" si="201"/>
        <v>0</v>
      </c>
      <c r="D329" s="19">
        <f t="shared" si="201"/>
        <v>0</v>
      </c>
      <c r="E329" s="19">
        <f t="shared" si="201"/>
        <v>0</v>
      </c>
      <c r="F329" s="19">
        <f t="shared" si="201"/>
        <v>0</v>
      </c>
      <c r="G329" s="19">
        <f t="shared" si="201"/>
        <v>0</v>
      </c>
      <c r="H329" s="19">
        <f t="shared" si="201"/>
        <v>0</v>
      </c>
      <c r="I329" s="20">
        <f t="shared" si="206"/>
        <v>0</v>
      </c>
      <c r="J329" s="19">
        <f t="shared" si="202"/>
        <v>0</v>
      </c>
      <c r="K329" s="19">
        <f t="shared" si="202"/>
        <v>0</v>
      </c>
      <c r="L329" s="19">
        <f t="shared" si="202"/>
        <v>0</v>
      </c>
      <c r="M329" s="19">
        <f t="shared" si="202"/>
        <v>0</v>
      </c>
      <c r="N329" s="19">
        <f t="shared" si="202"/>
        <v>0</v>
      </c>
      <c r="O329" s="19">
        <f t="shared" si="202"/>
        <v>0</v>
      </c>
      <c r="P329" s="19">
        <f t="shared" si="202"/>
        <v>0</v>
      </c>
      <c r="Q329" s="20">
        <f t="shared" si="207"/>
        <v>0</v>
      </c>
      <c r="R329" s="19">
        <f t="shared" si="203"/>
        <v>0</v>
      </c>
      <c r="S329" s="19">
        <f t="shared" si="203"/>
        <v>0</v>
      </c>
      <c r="T329" s="19">
        <f t="shared" si="203"/>
        <v>0</v>
      </c>
      <c r="U329" s="19">
        <f t="shared" si="203"/>
        <v>0</v>
      </c>
      <c r="V329" s="19">
        <f t="shared" si="203"/>
        <v>0</v>
      </c>
      <c r="W329" s="19">
        <f t="shared" si="203"/>
        <v>0</v>
      </c>
      <c r="X329" s="19">
        <f t="shared" si="203"/>
        <v>0</v>
      </c>
      <c r="Y329" s="20">
        <f t="shared" si="208"/>
        <v>0</v>
      </c>
      <c r="Z329" s="22">
        <f t="shared" si="209"/>
        <v>0.34375000000000011</v>
      </c>
      <c r="AA329" s="19">
        <f t="shared" si="204"/>
        <v>562</v>
      </c>
      <c r="AB329" s="19">
        <f t="shared" si="204"/>
        <v>165</v>
      </c>
      <c r="AC329" s="19">
        <f t="shared" si="204"/>
        <v>35</v>
      </c>
      <c r="AD329" s="19">
        <f t="shared" si="204"/>
        <v>11</v>
      </c>
      <c r="AE329" s="19">
        <f t="shared" si="204"/>
        <v>40</v>
      </c>
      <c r="AF329" s="19">
        <f t="shared" si="204"/>
        <v>39</v>
      </c>
      <c r="AG329" s="19">
        <f t="shared" si="204"/>
        <v>18</v>
      </c>
      <c r="AH329" s="20">
        <f t="shared" si="210"/>
        <v>870</v>
      </c>
      <c r="AI329" s="19">
        <f t="shared" si="205"/>
        <v>628</v>
      </c>
      <c r="AJ329" s="19">
        <f t="shared" si="205"/>
        <v>192</v>
      </c>
      <c r="AK329" s="19">
        <f t="shared" si="205"/>
        <v>26</v>
      </c>
      <c r="AL329" s="19">
        <f t="shared" si="205"/>
        <v>13</v>
      </c>
      <c r="AM329" s="19">
        <f t="shared" si="205"/>
        <v>74</v>
      </c>
      <c r="AN329" s="19">
        <f t="shared" si="205"/>
        <v>51</v>
      </c>
      <c r="AO329" s="19">
        <f t="shared" si="205"/>
        <v>160</v>
      </c>
      <c r="AP329" s="20">
        <f t="shared" si="211"/>
        <v>1144</v>
      </c>
    </row>
    <row r="330" spans="1:42" s="135" customFormat="1" ht="13.5" customHeight="1" x14ac:dyDescent="0.2">
      <c r="A330" s="21">
        <f t="shared" si="200"/>
        <v>0.3541666666666668</v>
      </c>
      <c r="B330" s="19">
        <f t="shared" si="201"/>
        <v>0</v>
      </c>
      <c r="C330" s="19">
        <f t="shared" si="201"/>
        <v>0</v>
      </c>
      <c r="D330" s="19">
        <f t="shared" si="201"/>
        <v>0</v>
      </c>
      <c r="E330" s="19">
        <f t="shared" si="201"/>
        <v>0</v>
      </c>
      <c r="F330" s="19">
        <f t="shared" si="201"/>
        <v>0</v>
      </c>
      <c r="G330" s="19">
        <f t="shared" si="201"/>
        <v>0</v>
      </c>
      <c r="H330" s="19">
        <f t="shared" si="201"/>
        <v>0</v>
      </c>
      <c r="I330" s="20">
        <f t="shared" si="206"/>
        <v>0</v>
      </c>
      <c r="J330" s="19">
        <f t="shared" si="202"/>
        <v>0</v>
      </c>
      <c r="K330" s="19">
        <f t="shared" si="202"/>
        <v>0</v>
      </c>
      <c r="L330" s="19">
        <f t="shared" si="202"/>
        <v>0</v>
      </c>
      <c r="M330" s="19">
        <f t="shared" si="202"/>
        <v>0</v>
      </c>
      <c r="N330" s="19">
        <f t="shared" si="202"/>
        <v>0</v>
      </c>
      <c r="O330" s="19">
        <f t="shared" si="202"/>
        <v>0</v>
      </c>
      <c r="P330" s="19">
        <f t="shared" si="202"/>
        <v>0</v>
      </c>
      <c r="Q330" s="20">
        <f t="shared" si="207"/>
        <v>0</v>
      </c>
      <c r="R330" s="19">
        <f t="shared" si="203"/>
        <v>0</v>
      </c>
      <c r="S330" s="19">
        <f t="shared" si="203"/>
        <v>0</v>
      </c>
      <c r="T330" s="19">
        <f t="shared" si="203"/>
        <v>0</v>
      </c>
      <c r="U330" s="19">
        <f t="shared" si="203"/>
        <v>0</v>
      </c>
      <c r="V330" s="19">
        <f t="shared" si="203"/>
        <v>0</v>
      </c>
      <c r="W330" s="19">
        <f t="shared" si="203"/>
        <v>0</v>
      </c>
      <c r="X330" s="19">
        <f t="shared" si="203"/>
        <v>0</v>
      </c>
      <c r="Y330" s="20">
        <f t="shared" si="208"/>
        <v>0</v>
      </c>
      <c r="Z330" s="21">
        <f t="shared" si="209"/>
        <v>0.3541666666666668</v>
      </c>
      <c r="AA330" s="19">
        <f t="shared" si="204"/>
        <v>557</v>
      </c>
      <c r="AB330" s="19">
        <f t="shared" si="204"/>
        <v>163</v>
      </c>
      <c r="AC330" s="19">
        <f t="shared" si="204"/>
        <v>41</v>
      </c>
      <c r="AD330" s="19">
        <f t="shared" si="204"/>
        <v>11</v>
      </c>
      <c r="AE330" s="19">
        <f t="shared" si="204"/>
        <v>39</v>
      </c>
      <c r="AF330" s="19">
        <f t="shared" si="204"/>
        <v>35</v>
      </c>
      <c r="AG330" s="19">
        <f t="shared" si="204"/>
        <v>19</v>
      </c>
      <c r="AH330" s="20">
        <f t="shared" si="210"/>
        <v>865</v>
      </c>
      <c r="AI330" s="19">
        <f t="shared" si="205"/>
        <v>658</v>
      </c>
      <c r="AJ330" s="19">
        <f t="shared" si="205"/>
        <v>190</v>
      </c>
      <c r="AK330" s="19">
        <f t="shared" si="205"/>
        <v>37</v>
      </c>
      <c r="AL330" s="19">
        <f t="shared" si="205"/>
        <v>10</v>
      </c>
      <c r="AM330" s="19">
        <f t="shared" si="205"/>
        <v>71</v>
      </c>
      <c r="AN330" s="19">
        <f t="shared" si="205"/>
        <v>52</v>
      </c>
      <c r="AO330" s="19">
        <f t="shared" si="205"/>
        <v>137</v>
      </c>
      <c r="AP330" s="20">
        <f t="shared" si="211"/>
        <v>1155</v>
      </c>
    </row>
    <row r="331" spans="1:42" s="135" customFormat="1" ht="13.5" customHeight="1" x14ac:dyDescent="0.2">
      <c r="A331" s="21">
        <f t="shared" si="200"/>
        <v>0.36458333333333348</v>
      </c>
      <c r="B331" s="19">
        <f t="shared" si="201"/>
        <v>0</v>
      </c>
      <c r="C331" s="19">
        <f t="shared" si="201"/>
        <v>0</v>
      </c>
      <c r="D331" s="19">
        <f t="shared" si="201"/>
        <v>0</v>
      </c>
      <c r="E331" s="19">
        <f t="shared" si="201"/>
        <v>0</v>
      </c>
      <c r="F331" s="19">
        <f t="shared" si="201"/>
        <v>0</v>
      </c>
      <c r="G331" s="19">
        <f t="shared" si="201"/>
        <v>0</v>
      </c>
      <c r="H331" s="19">
        <f t="shared" si="201"/>
        <v>0</v>
      </c>
      <c r="I331" s="20">
        <f t="shared" si="206"/>
        <v>0</v>
      </c>
      <c r="J331" s="19">
        <f t="shared" si="202"/>
        <v>0</v>
      </c>
      <c r="K331" s="19">
        <f t="shared" si="202"/>
        <v>0</v>
      </c>
      <c r="L331" s="19">
        <f t="shared" si="202"/>
        <v>0</v>
      </c>
      <c r="M331" s="19">
        <f t="shared" si="202"/>
        <v>0</v>
      </c>
      <c r="N331" s="19">
        <f t="shared" si="202"/>
        <v>0</v>
      </c>
      <c r="O331" s="19">
        <f t="shared" si="202"/>
        <v>0</v>
      </c>
      <c r="P331" s="19">
        <f t="shared" si="202"/>
        <v>0</v>
      </c>
      <c r="Q331" s="20">
        <f t="shared" si="207"/>
        <v>0</v>
      </c>
      <c r="R331" s="19">
        <f t="shared" si="203"/>
        <v>0</v>
      </c>
      <c r="S331" s="19">
        <f t="shared" si="203"/>
        <v>0</v>
      </c>
      <c r="T331" s="19">
        <f t="shared" si="203"/>
        <v>0</v>
      </c>
      <c r="U331" s="19">
        <f t="shared" si="203"/>
        <v>0</v>
      </c>
      <c r="V331" s="19">
        <f t="shared" si="203"/>
        <v>0</v>
      </c>
      <c r="W331" s="19">
        <f t="shared" si="203"/>
        <v>0</v>
      </c>
      <c r="X331" s="19">
        <f t="shared" si="203"/>
        <v>0</v>
      </c>
      <c r="Y331" s="20">
        <f t="shared" si="208"/>
        <v>0</v>
      </c>
      <c r="Z331" s="21">
        <f t="shared" si="209"/>
        <v>0.36458333333333348</v>
      </c>
      <c r="AA331" s="19">
        <f t="shared" si="204"/>
        <v>550</v>
      </c>
      <c r="AB331" s="19">
        <f t="shared" si="204"/>
        <v>157</v>
      </c>
      <c r="AC331" s="19">
        <f t="shared" si="204"/>
        <v>46</v>
      </c>
      <c r="AD331" s="19">
        <f t="shared" si="204"/>
        <v>9</v>
      </c>
      <c r="AE331" s="19">
        <f t="shared" si="204"/>
        <v>37</v>
      </c>
      <c r="AF331" s="19">
        <f t="shared" si="204"/>
        <v>26</v>
      </c>
      <c r="AG331" s="19">
        <f t="shared" si="204"/>
        <v>16</v>
      </c>
      <c r="AH331" s="20">
        <f t="shared" si="210"/>
        <v>841</v>
      </c>
      <c r="AI331" s="19">
        <f t="shared" si="205"/>
        <v>639</v>
      </c>
      <c r="AJ331" s="19">
        <f t="shared" si="205"/>
        <v>176</v>
      </c>
      <c r="AK331" s="19">
        <f t="shared" si="205"/>
        <v>41</v>
      </c>
      <c r="AL331" s="19">
        <f t="shared" si="205"/>
        <v>8</v>
      </c>
      <c r="AM331" s="19">
        <f t="shared" si="205"/>
        <v>74</v>
      </c>
      <c r="AN331" s="19">
        <f t="shared" si="205"/>
        <v>54</v>
      </c>
      <c r="AO331" s="19">
        <f t="shared" si="205"/>
        <v>120</v>
      </c>
      <c r="AP331" s="20">
        <f t="shared" si="211"/>
        <v>1112</v>
      </c>
    </row>
    <row r="332" spans="1:42" s="135" customFormat="1" ht="13.5" customHeight="1" x14ac:dyDescent="0.2">
      <c r="A332" s="22">
        <f t="shared" si="200"/>
        <v>0.37500000000000017</v>
      </c>
      <c r="B332" s="19">
        <f t="shared" si="201"/>
        <v>0</v>
      </c>
      <c r="C332" s="19">
        <f t="shared" si="201"/>
        <v>0</v>
      </c>
      <c r="D332" s="19">
        <f t="shared" si="201"/>
        <v>0</v>
      </c>
      <c r="E332" s="19">
        <f t="shared" si="201"/>
        <v>0</v>
      </c>
      <c r="F332" s="19">
        <f t="shared" si="201"/>
        <v>0</v>
      </c>
      <c r="G332" s="19">
        <f t="shared" si="201"/>
        <v>0</v>
      </c>
      <c r="H332" s="19">
        <f t="shared" si="201"/>
        <v>0</v>
      </c>
      <c r="I332" s="20">
        <f t="shared" si="206"/>
        <v>0</v>
      </c>
      <c r="J332" s="19">
        <f t="shared" si="202"/>
        <v>0</v>
      </c>
      <c r="K332" s="19">
        <f t="shared" si="202"/>
        <v>0</v>
      </c>
      <c r="L332" s="19">
        <f t="shared" si="202"/>
        <v>0</v>
      </c>
      <c r="M332" s="19">
        <f t="shared" si="202"/>
        <v>0</v>
      </c>
      <c r="N332" s="19">
        <f t="shared" si="202"/>
        <v>0</v>
      </c>
      <c r="O332" s="19">
        <f t="shared" si="202"/>
        <v>0</v>
      </c>
      <c r="P332" s="19">
        <f t="shared" si="202"/>
        <v>0</v>
      </c>
      <c r="Q332" s="20">
        <f t="shared" si="207"/>
        <v>0</v>
      </c>
      <c r="R332" s="19">
        <f t="shared" si="203"/>
        <v>0</v>
      </c>
      <c r="S332" s="19">
        <f t="shared" si="203"/>
        <v>0</v>
      </c>
      <c r="T332" s="19">
        <f t="shared" si="203"/>
        <v>0</v>
      </c>
      <c r="U332" s="19">
        <f t="shared" si="203"/>
        <v>0</v>
      </c>
      <c r="V332" s="19">
        <f t="shared" si="203"/>
        <v>0</v>
      </c>
      <c r="W332" s="19">
        <f t="shared" si="203"/>
        <v>0</v>
      </c>
      <c r="X332" s="19">
        <f t="shared" si="203"/>
        <v>0</v>
      </c>
      <c r="Y332" s="20">
        <f t="shared" si="208"/>
        <v>0</v>
      </c>
      <c r="Z332" s="22">
        <f t="shared" si="209"/>
        <v>0.37500000000000017</v>
      </c>
      <c r="AA332" s="19">
        <f t="shared" si="204"/>
        <v>540</v>
      </c>
      <c r="AB332" s="19">
        <f t="shared" si="204"/>
        <v>163</v>
      </c>
      <c r="AC332" s="19">
        <f t="shared" si="204"/>
        <v>47</v>
      </c>
      <c r="AD332" s="19">
        <f t="shared" si="204"/>
        <v>7</v>
      </c>
      <c r="AE332" s="19">
        <f t="shared" si="204"/>
        <v>36</v>
      </c>
      <c r="AF332" s="19">
        <f t="shared" si="204"/>
        <v>26</v>
      </c>
      <c r="AG332" s="19">
        <f t="shared" si="204"/>
        <v>12</v>
      </c>
      <c r="AH332" s="20">
        <f t="shared" si="210"/>
        <v>831</v>
      </c>
      <c r="AI332" s="19">
        <f t="shared" si="205"/>
        <v>631</v>
      </c>
      <c r="AJ332" s="19">
        <f t="shared" si="205"/>
        <v>177</v>
      </c>
      <c r="AK332" s="19">
        <f t="shared" si="205"/>
        <v>40</v>
      </c>
      <c r="AL332" s="19">
        <f t="shared" si="205"/>
        <v>7</v>
      </c>
      <c r="AM332" s="19">
        <f t="shared" si="205"/>
        <v>81</v>
      </c>
      <c r="AN332" s="19">
        <f t="shared" si="205"/>
        <v>55</v>
      </c>
      <c r="AO332" s="19">
        <f t="shared" si="205"/>
        <v>96</v>
      </c>
      <c r="AP332" s="20">
        <f t="shared" si="211"/>
        <v>1087</v>
      </c>
    </row>
    <row r="333" spans="1:42" s="135" customFormat="1" ht="13.5" customHeight="1" x14ac:dyDescent="0.2">
      <c r="A333" s="21">
        <f t="shared" si="200"/>
        <v>0.38541666666666685</v>
      </c>
      <c r="B333" s="19">
        <f t="shared" si="201"/>
        <v>0</v>
      </c>
      <c r="C333" s="19">
        <f t="shared" si="201"/>
        <v>0</v>
      </c>
      <c r="D333" s="19">
        <f t="shared" si="201"/>
        <v>0</v>
      </c>
      <c r="E333" s="19">
        <f t="shared" si="201"/>
        <v>0</v>
      </c>
      <c r="F333" s="19">
        <f t="shared" si="201"/>
        <v>0</v>
      </c>
      <c r="G333" s="19">
        <f t="shared" si="201"/>
        <v>0</v>
      </c>
      <c r="H333" s="19">
        <f t="shared" si="201"/>
        <v>0</v>
      </c>
      <c r="I333" s="20">
        <f t="shared" si="206"/>
        <v>0</v>
      </c>
      <c r="J333" s="19">
        <f t="shared" si="202"/>
        <v>0</v>
      </c>
      <c r="K333" s="19">
        <f t="shared" si="202"/>
        <v>0</v>
      </c>
      <c r="L333" s="19">
        <f t="shared" si="202"/>
        <v>0</v>
      </c>
      <c r="M333" s="19">
        <f t="shared" si="202"/>
        <v>0</v>
      </c>
      <c r="N333" s="19">
        <f t="shared" si="202"/>
        <v>0</v>
      </c>
      <c r="O333" s="19">
        <f t="shared" si="202"/>
        <v>0</v>
      </c>
      <c r="P333" s="19">
        <f t="shared" si="202"/>
        <v>0</v>
      </c>
      <c r="Q333" s="20">
        <f t="shared" si="207"/>
        <v>0</v>
      </c>
      <c r="R333" s="19">
        <f t="shared" si="203"/>
        <v>0</v>
      </c>
      <c r="S333" s="19">
        <f t="shared" si="203"/>
        <v>0</v>
      </c>
      <c r="T333" s="19">
        <f t="shared" si="203"/>
        <v>0</v>
      </c>
      <c r="U333" s="19">
        <f t="shared" si="203"/>
        <v>0</v>
      </c>
      <c r="V333" s="19">
        <f t="shared" si="203"/>
        <v>0</v>
      </c>
      <c r="W333" s="19">
        <f t="shared" si="203"/>
        <v>0</v>
      </c>
      <c r="X333" s="19">
        <f t="shared" si="203"/>
        <v>0</v>
      </c>
      <c r="Y333" s="20">
        <f t="shared" si="208"/>
        <v>0</v>
      </c>
      <c r="Z333" s="21">
        <f t="shared" si="209"/>
        <v>0.38541666666666685</v>
      </c>
      <c r="AA333" s="19">
        <f t="shared" si="204"/>
        <v>571</v>
      </c>
      <c r="AB333" s="19">
        <f t="shared" si="204"/>
        <v>173</v>
      </c>
      <c r="AC333" s="19">
        <f t="shared" si="204"/>
        <v>54</v>
      </c>
      <c r="AD333" s="19">
        <f t="shared" si="204"/>
        <v>7</v>
      </c>
      <c r="AE333" s="19">
        <f t="shared" si="204"/>
        <v>33</v>
      </c>
      <c r="AF333" s="19">
        <f t="shared" si="204"/>
        <v>23</v>
      </c>
      <c r="AG333" s="19">
        <f t="shared" si="204"/>
        <v>12</v>
      </c>
      <c r="AH333" s="20">
        <f t="shared" si="210"/>
        <v>873</v>
      </c>
      <c r="AI333" s="19">
        <f t="shared" si="205"/>
        <v>614</v>
      </c>
      <c r="AJ333" s="19">
        <f t="shared" si="205"/>
        <v>158</v>
      </c>
      <c r="AK333" s="19">
        <f t="shared" si="205"/>
        <v>50</v>
      </c>
      <c r="AL333" s="19">
        <f t="shared" si="205"/>
        <v>9</v>
      </c>
      <c r="AM333" s="19">
        <f t="shared" si="205"/>
        <v>77</v>
      </c>
      <c r="AN333" s="19">
        <f t="shared" si="205"/>
        <v>60</v>
      </c>
      <c r="AO333" s="19">
        <f t="shared" si="205"/>
        <v>71</v>
      </c>
      <c r="AP333" s="20">
        <f t="shared" si="211"/>
        <v>1039</v>
      </c>
    </row>
    <row r="334" spans="1:42" s="135" customFormat="1" ht="13.5" customHeight="1" x14ac:dyDescent="0.2">
      <c r="A334" s="21">
        <f t="shared" si="200"/>
        <v>0.39583333333333354</v>
      </c>
      <c r="B334" s="19">
        <f t="shared" ref="B334:H343" si="212">SUM(B273:B276)</f>
        <v>0</v>
      </c>
      <c r="C334" s="19">
        <f t="shared" si="212"/>
        <v>0</v>
      </c>
      <c r="D334" s="19">
        <f t="shared" si="212"/>
        <v>0</v>
      </c>
      <c r="E334" s="19">
        <f t="shared" si="212"/>
        <v>0</v>
      </c>
      <c r="F334" s="19">
        <f t="shared" si="212"/>
        <v>0</v>
      </c>
      <c r="G334" s="19">
        <f t="shared" si="212"/>
        <v>0</v>
      </c>
      <c r="H334" s="19">
        <f t="shared" si="212"/>
        <v>0</v>
      </c>
      <c r="I334" s="20">
        <f t="shared" si="206"/>
        <v>0</v>
      </c>
      <c r="J334" s="19">
        <f t="shared" ref="J334:P343" si="213">SUM(J273:J276)</f>
        <v>0</v>
      </c>
      <c r="K334" s="19">
        <f t="shared" si="213"/>
        <v>0</v>
      </c>
      <c r="L334" s="19">
        <f t="shared" si="213"/>
        <v>0</v>
      </c>
      <c r="M334" s="19">
        <f t="shared" si="213"/>
        <v>0</v>
      </c>
      <c r="N334" s="19">
        <f t="shared" si="213"/>
        <v>0</v>
      </c>
      <c r="O334" s="19">
        <f t="shared" si="213"/>
        <v>0</v>
      </c>
      <c r="P334" s="19">
        <f t="shared" si="213"/>
        <v>0</v>
      </c>
      <c r="Q334" s="20">
        <f t="shared" si="207"/>
        <v>0</v>
      </c>
      <c r="R334" s="19">
        <f t="shared" ref="R334:X343" si="214">SUM(R273:R276)</f>
        <v>0</v>
      </c>
      <c r="S334" s="19">
        <f t="shared" si="214"/>
        <v>0</v>
      </c>
      <c r="T334" s="19">
        <f t="shared" si="214"/>
        <v>0</v>
      </c>
      <c r="U334" s="19">
        <f t="shared" si="214"/>
        <v>0</v>
      </c>
      <c r="V334" s="19">
        <f t="shared" si="214"/>
        <v>0</v>
      </c>
      <c r="W334" s="19">
        <f t="shared" si="214"/>
        <v>0</v>
      </c>
      <c r="X334" s="19">
        <f t="shared" si="214"/>
        <v>0</v>
      </c>
      <c r="Y334" s="20">
        <f t="shared" si="208"/>
        <v>0</v>
      </c>
      <c r="Z334" s="21">
        <f t="shared" si="209"/>
        <v>0.39583333333333354</v>
      </c>
      <c r="AA334" s="19">
        <f t="shared" ref="AA334:AG343" si="215">SUM(AA273:AA276)</f>
        <v>587</v>
      </c>
      <c r="AB334" s="19">
        <f t="shared" si="215"/>
        <v>184</v>
      </c>
      <c r="AC334" s="19">
        <f t="shared" si="215"/>
        <v>47</v>
      </c>
      <c r="AD334" s="19">
        <f t="shared" si="215"/>
        <v>7</v>
      </c>
      <c r="AE334" s="19">
        <f t="shared" si="215"/>
        <v>33</v>
      </c>
      <c r="AF334" s="19">
        <f t="shared" si="215"/>
        <v>18</v>
      </c>
      <c r="AG334" s="19">
        <f t="shared" si="215"/>
        <v>8</v>
      </c>
      <c r="AH334" s="20">
        <f t="shared" si="210"/>
        <v>884</v>
      </c>
      <c r="AI334" s="19">
        <f t="shared" ref="AI334:AO343" si="216">SUM(AI273:AI276)</f>
        <v>577</v>
      </c>
      <c r="AJ334" s="19">
        <f t="shared" si="216"/>
        <v>143</v>
      </c>
      <c r="AK334" s="19">
        <f t="shared" si="216"/>
        <v>43</v>
      </c>
      <c r="AL334" s="19">
        <f t="shared" si="216"/>
        <v>10</v>
      </c>
      <c r="AM334" s="19">
        <f t="shared" si="216"/>
        <v>83</v>
      </c>
      <c r="AN334" s="19">
        <f t="shared" si="216"/>
        <v>58</v>
      </c>
      <c r="AO334" s="19">
        <f t="shared" si="216"/>
        <v>61</v>
      </c>
      <c r="AP334" s="20">
        <f t="shared" si="211"/>
        <v>975</v>
      </c>
    </row>
    <row r="335" spans="1:42" s="135" customFormat="1" ht="13.5" customHeight="1" x14ac:dyDescent="0.2">
      <c r="A335" s="22">
        <f t="shared" si="200"/>
        <v>0.40625000000000022</v>
      </c>
      <c r="B335" s="19">
        <f t="shared" si="212"/>
        <v>0</v>
      </c>
      <c r="C335" s="19">
        <f t="shared" si="212"/>
        <v>0</v>
      </c>
      <c r="D335" s="19">
        <f t="shared" si="212"/>
        <v>0</v>
      </c>
      <c r="E335" s="19">
        <f t="shared" si="212"/>
        <v>0</v>
      </c>
      <c r="F335" s="19">
        <f t="shared" si="212"/>
        <v>0</v>
      </c>
      <c r="G335" s="19">
        <f t="shared" si="212"/>
        <v>0</v>
      </c>
      <c r="H335" s="19">
        <f t="shared" si="212"/>
        <v>0</v>
      </c>
      <c r="I335" s="20">
        <f t="shared" si="206"/>
        <v>0</v>
      </c>
      <c r="J335" s="19">
        <f t="shared" si="213"/>
        <v>0</v>
      </c>
      <c r="K335" s="19">
        <f t="shared" si="213"/>
        <v>0</v>
      </c>
      <c r="L335" s="19">
        <f t="shared" si="213"/>
        <v>0</v>
      </c>
      <c r="M335" s="19">
        <f t="shared" si="213"/>
        <v>0</v>
      </c>
      <c r="N335" s="19">
        <f t="shared" si="213"/>
        <v>0</v>
      </c>
      <c r="O335" s="19">
        <f t="shared" si="213"/>
        <v>0</v>
      </c>
      <c r="P335" s="19">
        <f t="shared" si="213"/>
        <v>0</v>
      </c>
      <c r="Q335" s="20">
        <f t="shared" si="207"/>
        <v>0</v>
      </c>
      <c r="R335" s="19">
        <f t="shared" si="214"/>
        <v>0</v>
      </c>
      <c r="S335" s="19">
        <f t="shared" si="214"/>
        <v>0</v>
      </c>
      <c r="T335" s="19">
        <f t="shared" si="214"/>
        <v>0</v>
      </c>
      <c r="U335" s="19">
        <f t="shared" si="214"/>
        <v>0</v>
      </c>
      <c r="V335" s="19">
        <f t="shared" si="214"/>
        <v>0</v>
      </c>
      <c r="W335" s="19">
        <f t="shared" si="214"/>
        <v>0</v>
      </c>
      <c r="X335" s="19">
        <f t="shared" si="214"/>
        <v>0</v>
      </c>
      <c r="Y335" s="20">
        <f t="shared" si="208"/>
        <v>0</v>
      </c>
      <c r="Z335" s="22">
        <f t="shared" si="209"/>
        <v>0.40625000000000022</v>
      </c>
      <c r="AA335" s="19">
        <f t="shared" si="215"/>
        <v>597</v>
      </c>
      <c r="AB335" s="19">
        <f t="shared" si="215"/>
        <v>175</v>
      </c>
      <c r="AC335" s="19">
        <f t="shared" si="215"/>
        <v>50</v>
      </c>
      <c r="AD335" s="19">
        <f t="shared" si="215"/>
        <v>9</v>
      </c>
      <c r="AE335" s="19">
        <f t="shared" si="215"/>
        <v>31</v>
      </c>
      <c r="AF335" s="19">
        <f t="shared" si="215"/>
        <v>20</v>
      </c>
      <c r="AG335" s="19">
        <f t="shared" si="215"/>
        <v>7</v>
      </c>
      <c r="AH335" s="20">
        <f t="shared" si="210"/>
        <v>889</v>
      </c>
      <c r="AI335" s="19">
        <f t="shared" si="216"/>
        <v>553</v>
      </c>
      <c r="AJ335" s="19">
        <f t="shared" si="216"/>
        <v>142</v>
      </c>
      <c r="AK335" s="19">
        <f t="shared" si="216"/>
        <v>42</v>
      </c>
      <c r="AL335" s="19">
        <f t="shared" si="216"/>
        <v>11</v>
      </c>
      <c r="AM335" s="19">
        <f t="shared" si="216"/>
        <v>85</v>
      </c>
      <c r="AN335" s="19">
        <f t="shared" si="216"/>
        <v>52</v>
      </c>
      <c r="AO335" s="19">
        <f t="shared" si="216"/>
        <v>42</v>
      </c>
      <c r="AP335" s="20">
        <f t="shared" si="211"/>
        <v>927</v>
      </c>
    </row>
    <row r="336" spans="1:42" s="135" customFormat="1" ht="13.5" customHeight="1" x14ac:dyDescent="0.2">
      <c r="A336" s="21">
        <f t="shared" si="200"/>
        <v>0.41666666666666691</v>
      </c>
      <c r="B336" s="19">
        <f t="shared" si="212"/>
        <v>0</v>
      </c>
      <c r="C336" s="19">
        <f t="shared" si="212"/>
        <v>0</v>
      </c>
      <c r="D336" s="19">
        <f t="shared" si="212"/>
        <v>0</v>
      </c>
      <c r="E336" s="19">
        <f t="shared" si="212"/>
        <v>0</v>
      </c>
      <c r="F336" s="19">
        <f t="shared" si="212"/>
        <v>0</v>
      </c>
      <c r="G336" s="19">
        <f t="shared" si="212"/>
        <v>0</v>
      </c>
      <c r="H336" s="19">
        <f t="shared" si="212"/>
        <v>0</v>
      </c>
      <c r="I336" s="20">
        <f t="shared" si="206"/>
        <v>0</v>
      </c>
      <c r="J336" s="19">
        <f t="shared" si="213"/>
        <v>0</v>
      </c>
      <c r="K336" s="19">
        <f t="shared" si="213"/>
        <v>0</v>
      </c>
      <c r="L336" s="19">
        <f t="shared" si="213"/>
        <v>0</v>
      </c>
      <c r="M336" s="19">
        <f t="shared" si="213"/>
        <v>0</v>
      </c>
      <c r="N336" s="19">
        <f t="shared" si="213"/>
        <v>0</v>
      </c>
      <c r="O336" s="19">
        <f t="shared" si="213"/>
        <v>0</v>
      </c>
      <c r="P336" s="19">
        <f t="shared" si="213"/>
        <v>0</v>
      </c>
      <c r="Q336" s="20">
        <f t="shared" si="207"/>
        <v>0</v>
      </c>
      <c r="R336" s="19">
        <f t="shared" si="214"/>
        <v>0</v>
      </c>
      <c r="S336" s="19">
        <f t="shared" si="214"/>
        <v>0</v>
      </c>
      <c r="T336" s="19">
        <f t="shared" si="214"/>
        <v>0</v>
      </c>
      <c r="U336" s="19">
        <f t="shared" si="214"/>
        <v>0</v>
      </c>
      <c r="V336" s="19">
        <f t="shared" si="214"/>
        <v>0</v>
      </c>
      <c r="W336" s="19">
        <f t="shared" si="214"/>
        <v>0</v>
      </c>
      <c r="X336" s="19">
        <f t="shared" si="214"/>
        <v>0</v>
      </c>
      <c r="Y336" s="20">
        <f t="shared" si="208"/>
        <v>0</v>
      </c>
      <c r="Z336" s="21">
        <f t="shared" si="209"/>
        <v>0.41666666666666691</v>
      </c>
      <c r="AA336" s="19">
        <f t="shared" si="215"/>
        <v>597</v>
      </c>
      <c r="AB336" s="19">
        <f t="shared" si="215"/>
        <v>171</v>
      </c>
      <c r="AC336" s="19">
        <f t="shared" si="215"/>
        <v>50</v>
      </c>
      <c r="AD336" s="19">
        <f t="shared" si="215"/>
        <v>9</v>
      </c>
      <c r="AE336" s="19">
        <f t="shared" si="215"/>
        <v>32</v>
      </c>
      <c r="AF336" s="19">
        <f t="shared" si="215"/>
        <v>22</v>
      </c>
      <c r="AG336" s="19">
        <f t="shared" si="215"/>
        <v>4</v>
      </c>
      <c r="AH336" s="20">
        <f t="shared" si="210"/>
        <v>885</v>
      </c>
      <c r="AI336" s="19">
        <f t="shared" si="216"/>
        <v>515</v>
      </c>
      <c r="AJ336" s="19">
        <f t="shared" si="216"/>
        <v>143</v>
      </c>
      <c r="AK336" s="19">
        <f t="shared" si="216"/>
        <v>54</v>
      </c>
      <c r="AL336" s="19">
        <f t="shared" si="216"/>
        <v>12</v>
      </c>
      <c r="AM336" s="19">
        <f t="shared" si="216"/>
        <v>75</v>
      </c>
      <c r="AN336" s="19">
        <f t="shared" si="216"/>
        <v>41</v>
      </c>
      <c r="AO336" s="19">
        <f t="shared" si="216"/>
        <v>40</v>
      </c>
      <c r="AP336" s="20">
        <f t="shared" si="211"/>
        <v>880</v>
      </c>
    </row>
    <row r="337" spans="1:42" s="135" customFormat="1" ht="13.5" customHeight="1" x14ac:dyDescent="0.2">
      <c r="A337" s="21">
        <f t="shared" si="200"/>
        <v>0.42708333333333359</v>
      </c>
      <c r="B337" s="19">
        <f t="shared" si="212"/>
        <v>0</v>
      </c>
      <c r="C337" s="19">
        <f t="shared" si="212"/>
        <v>0</v>
      </c>
      <c r="D337" s="19">
        <f t="shared" si="212"/>
        <v>0</v>
      </c>
      <c r="E337" s="19">
        <f t="shared" si="212"/>
        <v>0</v>
      </c>
      <c r="F337" s="19">
        <f t="shared" si="212"/>
        <v>0</v>
      </c>
      <c r="G337" s="19">
        <f t="shared" si="212"/>
        <v>0</v>
      </c>
      <c r="H337" s="19">
        <f t="shared" si="212"/>
        <v>0</v>
      </c>
      <c r="I337" s="20">
        <f t="shared" si="206"/>
        <v>0</v>
      </c>
      <c r="J337" s="19">
        <f t="shared" si="213"/>
        <v>0</v>
      </c>
      <c r="K337" s="19">
        <f t="shared" si="213"/>
        <v>0</v>
      </c>
      <c r="L337" s="19">
        <f t="shared" si="213"/>
        <v>0</v>
      </c>
      <c r="M337" s="19">
        <f t="shared" si="213"/>
        <v>0</v>
      </c>
      <c r="N337" s="19">
        <f t="shared" si="213"/>
        <v>0</v>
      </c>
      <c r="O337" s="19">
        <f t="shared" si="213"/>
        <v>0</v>
      </c>
      <c r="P337" s="19">
        <f t="shared" si="213"/>
        <v>0</v>
      </c>
      <c r="Q337" s="20">
        <f t="shared" si="207"/>
        <v>0</v>
      </c>
      <c r="R337" s="19">
        <f t="shared" si="214"/>
        <v>0</v>
      </c>
      <c r="S337" s="19">
        <f t="shared" si="214"/>
        <v>0</v>
      </c>
      <c r="T337" s="19">
        <f t="shared" si="214"/>
        <v>0</v>
      </c>
      <c r="U337" s="19">
        <f t="shared" si="214"/>
        <v>0</v>
      </c>
      <c r="V337" s="19">
        <f t="shared" si="214"/>
        <v>0</v>
      </c>
      <c r="W337" s="19">
        <f t="shared" si="214"/>
        <v>0</v>
      </c>
      <c r="X337" s="19">
        <f t="shared" si="214"/>
        <v>0</v>
      </c>
      <c r="Y337" s="20">
        <f t="shared" si="208"/>
        <v>0</v>
      </c>
      <c r="Z337" s="21">
        <f t="shared" si="209"/>
        <v>0.42708333333333359</v>
      </c>
      <c r="AA337" s="19">
        <f t="shared" si="215"/>
        <v>568</v>
      </c>
      <c r="AB337" s="19">
        <f t="shared" si="215"/>
        <v>172</v>
      </c>
      <c r="AC337" s="19">
        <f t="shared" si="215"/>
        <v>44</v>
      </c>
      <c r="AD337" s="19">
        <f t="shared" si="215"/>
        <v>10</v>
      </c>
      <c r="AE337" s="19">
        <f t="shared" si="215"/>
        <v>34</v>
      </c>
      <c r="AF337" s="19">
        <f t="shared" si="215"/>
        <v>24</v>
      </c>
      <c r="AG337" s="19">
        <f t="shared" si="215"/>
        <v>5</v>
      </c>
      <c r="AH337" s="20">
        <f t="shared" si="210"/>
        <v>857</v>
      </c>
      <c r="AI337" s="19">
        <f t="shared" si="216"/>
        <v>501</v>
      </c>
      <c r="AJ337" s="19">
        <f t="shared" si="216"/>
        <v>150</v>
      </c>
      <c r="AK337" s="19">
        <f t="shared" si="216"/>
        <v>53</v>
      </c>
      <c r="AL337" s="19">
        <f t="shared" si="216"/>
        <v>11</v>
      </c>
      <c r="AM337" s="19">
        <f t="shared" si="216"/>
        <v>75</v>
      </c>
      <c r="AN337" s="19">
        <f t="shared" si="216"/>
        <v>35</v>
      </c>
      <c r="AO337" s="19">
        <f t="shared" si="216"/>
        <v>45</v>
      </c>
      <c r="AP337" s="20">
        <f t="shared" si="211"/>
        <v>870</v>
      </c>
    </row>
    <row r="338" spans="1:42" s="135" customFormat="1" ht="13.5" customHeight="1" x14ac:dyDescent="0.2">
      <c r="A338" s="22">
        <f t="shared" si="200"/>
        <v>0.43750000000000028</v>
      </c>
      <c r="B338" s="19">
        <f t="shared" si="212"/>
        <v>0</v>
      </c>
      <c r="C338" s="19">
        <f t="shared" si="212"/>
        <v>0</v>
      </c>
      <c r="D338" s="19">
        <f t="shared" si="212"/>
        <v>0</v>
      </c>
      <c r="E338" s="19">
        <f t="shared" si="212"/>
        <v>0</v>
      </c>
      <c r="F338" s="19">
        <f t="shared" si="212"/>
        <v>0</v>
      </c>
      <c r="G338" s="19">
        <f t="shared" si="212"/>
        <v>0</v>
      </c>
      <c r="H338" s="19">
        <f t="shared" si="212"/>
        <v>0</v>
      </c>
      <c r="I338" s="20">
        <f t="shared" si="206"/>
        <v>0</v>
      </c>
      <c r="J338" s="19">
        <f t="shared" si="213"/>
        <v>0</v>
      </c>
      <c r="K338" s="19">
        <f t="shared" si="213"/>
        <v>0</v>
      </c>
      <c r="L338" s="19">
        <f t="shared" si="213"/>
        <v>0</v>
      </c>
      <c r="M338" s="19">
        <f t="shared" si="213"/>
        <v>0</v>
      </c>
      <c r="N338" s="19">
        <f t="shared" si="213"/>
        <v>0</v>
      </c>
      <c r="O338" s="19">
        <f t="shared" si="213"/>
        <v>0</v>
      </c>
      <c r="P338" s="19">
        <f t="shared" si="213"/>
        <v>0</v>
      </c>
      <c r="Q338" s="20">
        <f t="shared" si="207"/>
        <v>0</v>
      </c>
      <c r="R338" s="19">
        <f t="shared" si="214"/>
        <v>0</v>
      </c>
      <c r="S338" s="19">
        <f t="shared" si="214"/>
        <v>0</v>
      </c>
      <c r="T338" s="19">
        <f t="shared" si="214"/>
        <v>0</v>
      </c>
      <c r="U338" s="19">
        <f t="shared" si="214"/>
        <v>0</v>
      </c>
      <c r="V338" s="19">
        <f t="shared" si="214"/>
        <v>0</v>
      </c>
      <c r="W338" s="19">
        <f t="shared" si="214"/>
        <v>0</v>
      </c>
      <c r="X338" s="19">
        <f t="shared" si="214"/>
        <v>0</v>
      </c>
      <c r="Y338" s="20">
        <f t="shared" si="208"/>
        <v>0</v>
      </c>
      <c r="Z338" s="22">
        <f t="shared" si="209"/>
        <v>0.43750000000000028</v>
      </c>
      <c r="AA338" s="19">
        <f t="shared" si="215"/>
        <v>581</v>
      </c>
      <c r="AB338" s="19">
        <f t="shared" si="215"/>
        <v>171</v>
      </c>
      <c r="AC338" s="19">
        <f t="shared" si="215"/>
        <v>49</v>
      </c>
      <c r="AD338" s="19">
        <f t="shared" si="215"/>
        <v>11</v>
      </c>
      <c r="AE338" s="19">
        <f t="shared" si="215"/>
        <v>34</v>
      </c>
      <c r="AF338" s="19">
        <f t="shared" si="215"/>
        <v>29</v>
      </c>
      <c r="AG338" s="19">
        <f t="shared" si="215"/>
        <v>6</v>
      </c>
      <c r="AH338" s="20">
        <f t="shared" si="210"/>
        <v>881</v>
      </c>
      <c r="AI338" s="19">
        <f t="shared" si="216"/>
        <v>488</v>
      </c>
      <c r="AJ338" s="19">
        <f t="shared" si="216"/>
        <v>163</v>
      </c>
      <c r="AK338" s="19">
        <f t="shared" si="216"/>
        <v>56</v>
      </c>
      <c r="AL338" s="19">
        <f t="shared" si="216"/>
        <v>11</v>
      </c>
      <c r="AM338" s="19">
        <f t="shared" si="216"/>
        <v>74</v>
      </c>
      <c r="AN338" s="19">
        <f t="shared" si="216"/>
        <v>31</v>
      </c>
      <c r="AO338" s="19">
        <f t="shared" si="216"/>
        <v>37</v>
      </c>
      <c r="AP338" s="20">
        <f t="shared" si="211"/>
        <v>860</v>
      </c>
    </row>
    <row r="339" spans="1:42" s="135" customFormat="1" ht="13.5" customHeight="1" x14ac:dyDescent="0.2">
      <c r="A339" s="21">
        <f t="shared" si="200"/>
        <v>0.44791666666666696</v>
      </c>
      <c r="B339" s="19">
        <f t="shared" si="212"/>
        <v>0</v>
      </c>
      <c r="C339" s="19">
        <f t="shared" si="212"/>
        <v>0</v>
      </c>
      <c r="D339" s="19">
        <f t="shared" si="212"/>
        <v>0</v>
      </c>
      <c r="E339" s="19">
        <f t="shared" si="212"/>
        <v>0</v>
      </c>
      <c r="F339" s="19">
        <f t="shared" si="212"/>
        <v>0</v>
      </c>
      <c r="G339" s="19">
        <f t="shared" si="212"/>
        <v>0</v>
      </c>
      <c r="H339" s="19">
        <f t="shared" si="212"/>
        <v>0</v>
      </c>
      <c r="I339" s="20">
        <f t="shared" si="206"/>
        <v>0</v>
      </c>
      <c r="J339" s="19">
        <f t="shared" si="213"/>
        <v>0</v>
      </c>
      <c r="K339" s="19">
        <f t="shared" si="213"/>
        <v>0</v>
      </c>
      <c r="L339" s="19">
        <f t="shared" si="213"/>
        <v>0</v>
      </c>
      <c r="M339" s="19">
        <f t="shared" si="213"/>
        <v>0</v>
      </c>
      <c r="N339" s="19">
        <f t="shared" si="213"/>
        <v>0</v>
      </c>
      <c r="O339" s="19">
        <f t="shared" si="213"/>
        <v>0</v>
      </c>
      <c r="P339" s="19">
        <f t="shared" si="213"/>
        <v>0</v>
      </c>
      <c r="Q339" s="20">
        <f t="shared" si="207"/>
        <v>0</v>
      </c>
      <c r="R339" s="19">
        <f t="shared" si="214"/>
        <v>0</v>
      </c>
      <c r="S339" s="19">
        <f t="shared" si="214"/>
        <v>0</v>
      </c>
      <c r="T339" s="19">
        <f t="shared" si="214"/>
        <v>0</v>
      </c>
      <c r="U339" s="19">
        <f t="shared" si="214"/>
        <v>0</v>
      </c>
      <c r="V339" s="19">
        <f t="shared" si="214"/>
        <v>0</v>
      </c>
      <c r="W339" s="19">
        <f t="shared" si="214"/>
        <v>0</v>
      </c>
      <c r="X339" s="19">
        <f t="shared" si="214"/>
        <v>0</v>
      </c>
      <c r="Y339" s="20">
        <f t="shared" si="208"/>
        <v>0</v>
      </c>
      <c r="Z339" s="21">
        <f t="shared" si="209"/>
        <v>0.44791666666666696</v>
      </c>
      <c r="AA339" s="19">
        <f t="shared" si="215"/>
        <v>570</v>
      </c>
      <c r="AB339" s="19">
        <f t="shared" si="215"/>
        <v>175</v>
      </c>
      <c r="AC339" s="19">
        <f t="shared" si="215"/>
        <v>47</v>
      </c>
      <c r="AD339" s="19">
        <f t="shared" si="215"/>
        <v>9</v>
      </c>
      <c r="AE339" s="19">
        <f t="shared" si="215"/>
        <v>35</v>
      </c>
      <c r="AF339" s="19">
        <f t="shared" si="215"/>
        <v>30</v>
      </c>
      <c r="AG339" s="19">
        <f t="shared" si="215"/>
        <v>7</v>
      </c>
      <c r="AH339" s="20">
        <f t="shared" si="210"/>
        <v>873</v>
      </c>
      <c r="AI339" s="19">
        <f t="shared" si="216"/>
        <v>473</v>
      </c>
      <c r="AJ339" s="19">
        <f t="shared" si="216"/>
        <v>162</v>
      </c>
      <c r="AK339" s="19">
        <f t="shared" si="216"/>
        <v>49</v>
      </c>
      <c r="AL339" s="19">
        <f t="shared" si="216"/>
        <v>10</v>
      </c>
      <c r="AM339" s="19">
        <f t="shared" si="216"/>
        <v>71</v>
      </c>
      <c r="AN339" s="19">
        <f t="shared" si="216"/>
        <v>29</v>
      </c>
      <c r="AO339" s="19">
        <f t="shared" si="216"/>
        <v>38</v>
      </c>
      <c r="AP339" s="20">
        <f t="shared" si="211"/>
        <v>832</v>
      </c>
    </row>
    <row r="340" spans="1:42" s="135" customFormat="1" ht="13.5" customHeight="1" x14ac:dyDescent="0.2">
      <c r="A340" s="21">
        <f t="shared" si="200"/>
        <v>0.45833333333333365</v>
      </c>
      <c r="B340" s="19">
        <f t="shared" si="212"/>
        <v>0</v>
      </c>
      <c r="C340" s="19">
        <f t="shared" si="212"/>
        <v>0</v>
      </c>
      <c r="D340" s="19">
        <f t="shared" si="212"/>
        <v>0</v>
      </c>
      <c r="E340" s="19">
        <f t="shared" si="212"/>
        <v>0</v>
      </c>
      <c r="F340" s="19">
        <f t="shared" si="212"/>
        <v>0</v>
      </c>
      <c r="G340" s="19">
        <f t="shared" si="212"/>
        <v>0</v>
      </c>
      <c r="H340" s="19">
        <f t="shared" si="212"/>
        <v>0</v>
      </c>
      <c r="I340" s="20">
        <f t="shared" si="206"/>
        <v>0</v>
      </c>
      <c r="J340" s="19">
        <f t="shared" si="213"/>
        <v>0</v>
      </c>
      <c r="K340" s="19">
        <f t="shared" si="213"/>
        <v>0</v>
      </c>
      <c r="L340" s="19">
        <f t="shared" si="213"/>
        <v>0</v>
      </c>
      <c r="M340" s="19">
        <f t="shared" si="213"/>
        <v>0</v>
      </c>
      <c r="N340" s="19">
        <f t="shared" si="213"/>
        <v>0</v>
      </c>
      <c r="O340" s="19">
        <f t="shared" si="213"/>
        <v>0</v>
      </c>
      <c r="P340" s="19">
        <f t="shared" si="213"/>
        <v>0</v>
      </c>
      <c r="Q340" s="20">
        <f t="shared" si="207"/>
        <v>0</v>
      </c>
      <c r="R340" s="19">
        <f t="shared" si="214"/>
        <v>0</v>
      </c>
      <c r="S340" s="19">
        <f t="shared" si="214"/>
        <v>0</v>
      </c>
      <c r="T340" s="19">
        <f t="shared" si="214"/>
        <v>0</v>
      </c>
      <c r="U340" s="19">
        <f t="shared" si="214"/>
        <v>0</v>
      </c>
      <c r="V340" s="19">
        <f t="shared" si="214"/>
        <v>0</v>
      </c>
      <c r="W340" s="19">
        <f t="shared" si="214"/>
        <v>0</v>
      </c>
      <c r="X340" s="19">
        <f t="shared" si="214"/>
        <v>0</v>
      </c>
      <c r="Y340" s="20">
        <f t="shared" si="208"/>
        <v>0</v>
      </c>
      <c r="Z340" s="21">
        <f t="shared" si="209"/>
        <v>0.45833333333333365</v>
      </c>
      <c r="AA340" s="19">
        <f t="shared" si="215"/>
        <v>567</v>
      </c>
      <c r="AB340" s="19">
        <f t="shared" si="215"/>
        <v>173</v>
      </c>
      <c r="AC340" s="19">
        <f t="shared" si="215"/>
        <v>51</v>
      </c>
      <c r="AD340" s="19">
        <f t="shared" si="215"/>
        <v>7</v>
      </c>
      <c r="AE340" s="19">
        <f t="shared" si="215"/>
        <v>36</v>
      </c>
      <c r="AF340" s="19">
        <f t="shared" si="215"/>
        <v>28</v>
      </c>
      <c r="AG340" s="19">
        <f t="shared" si="215"/>
        <v>10</v>
      </c>
      <c r="AH340" s="20">
        <f t="shared" si="210"/>
        <v>872</v>
      </c>
      <c r="AI340" s="19">
        <f t="shared" si="216"/>
        <v>497</v>
      </c>
      <c r="AJ340" s="19">
        <f t="shared" si="216"/>
        <v>151</v>
      </c>
      <c r="AK340" s="19">
        <f t="shared" si="216"/>
        <v>40</v>
      </c>
      <c r="AL340" s="19">
        <f t="shared" si="216"/>
        <v>10</v>
      </c>
      <c r="AM340" s="19">
        <f t="shared" si="216"/>
        <v>72</v>
      </c>
      <c r="AN340" s="19">
        <f t="shared" si="216"/>
        <v>33</v>
      </c>
      <c r="AO340" s="19">
        <f t="shared" si="216"/>
        <v>42</v>
      </c>
      <c r="AP340" s="20">
        <f t="shared" si="211"/>
        <v>845</v>
      </c>
    </row>
    <row r="341" spans="1:42" s="135" customFormat="1" ht="13.5" customHeight="1" x14ac:dyDescent="0.2">
      <c r="A341" s="22">
        <f t="shared" si="200"/>
        <v>0.46875000000000033</v>
      </c>
      <c r="B341" s="19">
        <f t="shared" si="212"/>
        <v>0</v>
      </c>
      <c r="C341" s="19">
        <f t="shared" si="212"/>
        <v>0</v>
      </c>
      <c r="D341" s="19">
        <f t="shared" si="212"/>
        <v>0</v>
      </c>
      <c r="E341" s="19">
        <f t="shared" si="212"/>
        <v>0</v>
      </c>
      <c r="F341" s="19">
        <f t="shared" si="212"/>
        <v>0</v>
      </c>
      <c r="G341" s="19">
        <f t="shared" si="212"/>
        <v>0</v>
      </c>
      <c r="H341" s="19">
        <f t="shared" si="212"/>
        <v>0</v>
      </c>
      <c r="I341" s="20">
        <f t="shared" si="206"/>
        <v>0</v>
      </c>
      <c r="J341" s="19">
        <f t="shared" si="213"/>
        <v>0</v>
      </c>
      <c r="K341" s="19">
        <f t="shared" si="213"/>
        <v>0</v>
      </c>
      <c r="L341" s="19">
        <f t="shared" si="213"/>
        <v>0</v>
      </c>
      <c r="M341" s="19">
        <f t="shared" si="213"/>
        <v>0</v>
      </c>
      <c r="N341" s="19">
        <f t="shared" si="213"/>
        <v>0</v>
      </c>
      <c r="O341" s="19">
        <f t="shared" si="213"/>
        <v>0</v>
      </c>
      <c r="P341" s="19">
        <f t="shared" si="213"/>
        <v>0</v>
      </c>
      <c r="Q341" s="20">
        <f t="shared" si="207"/>
        <v>0</v>
      </c>
      <c r="R341" s="19">
        <f t="shared" si="214"/>
        <v>0</v>
      </c>
      <c r="S341" s="19">
        <f t="shared" si="214"/>
        <v>0</v>
      </c>
      <c r="T341" s="19">
        <f t="shared" si="214"/>
        <v>0</v>
      </c>
      <c r="U341" s="19">
        <f t="shared" si="214"/>
        <v>0</v>
      </c>
      <c r="V341" s="19">
        <f t="shared" si="214"/>
        <v>0</v>
      </c>
      <c r="W341" s="19">
        <f t="shared" si="214"/>
        <v>0</v>
      </c>
      <c r="X341" s="19">
        <f t="shared" si="214"/>
        <v>0</v>
      </c>
      <c r="Y341" s="20">
        <f t="shared" si="208"/>
        <v>0</v>
      </c>
      <c r="Z341" s="22">
        <f t="shared" si="209"/>
        <v>0.46875000000000033</v>
      </c>
      <c r="AA341" s="19">
        <f t="shared" si="215"/>
        <v>593</v>
      </c>
      <c r="AB341" s="19">
        <f t="shared" si="215"/>
        <v>165</v>
      </c>
      <c r="AC341" s="19">
        <f t="shared" si="215"/>
        <v>51</v>
      </c>
      <c r="AD341" s="19">
        <f t="shared" si="215"/>
        <v>6</v>
      </c>
      <c r="AE341" s="19">
        <f t="shared" si="215"/>
        <v>36</v>
      </c>
      <c r="AF341" s="19">
        <f t="shared" si="215"/>
        <v>34</v>
      </c>
      <c r="AG341" s="19">
        <f t="shared" si="215"/>
        <v>10</v>
      </c>
      <c r="AH341" s="20">
        <f t="shared" si="210"/>
        <v>895</v>
      </c>
      <c r="AI341" s="19">
        <f t="shared" si="216"/>
        <v>494</v>
      </c>
      <c r="AJ341" s="19">
        <f t="shared" si="216"/>
        <v>146</v>
      </c>
      <c r="AK341" s="19">
        <f t="shared" si="216"/>
        <v>35</v>
      </c>
      <c r="AL341" s="19">
        <f t="shared" si="216"/>
        <v>10</v>
      </c>
      <c r="AM341" s="19">
        <f t="shared" si="216"/>
        <v>76</v>
      </c>
      <c r="AN341" s="19">
        <f t="shared" si="216"/>
        <v>33</v>
      </c>
      <c r="AO341" s="19">
        <f t="shared" si="216"/>
        <v>36</v>
      </c>
      <c r="AP341" s="20">
        <f t="shared" si="211"/>
        <v>830</v>
      </c>
    </row>
    <row r="342" spans="1:42" s="135" customFormat="1" ht="13.5" customHeight="1" x14ac:dyDescent="0.2">
      <c r="A342" s="21">
        <f t="shared" si="200"/>
        <v>0.47916666666666702</v>
      </c>
      <c r="B342" s="19">
        <f t="shared" si="212"/>
        <v>0</v>
      </c>
      <c r="C342" s="19">
        <f t="shared" si="212"/>
        <v>0</v>
      </c>
      <c r="D342" s="19">
        <f t="shared" si="212"/>
        <v>0</v>
      </c>
      <c r="E342" s="19">
        <f t="shared" si="212"/>
        <v>0</v>
      </c>
      <c r="F342" s="19">
        <f t="shared" si="212"/>
        <v>0</v>
      </c>
      <c r="G342" s="19">
        <f t="shared" si="212"/>
        <v>0</v>
      </c>
      <c r="H342" s="19">
        <f t="shared" si="212"/>
        <v>0</v>
      </c>
      <c r="I342" s="20">
        <f t="shared" si="206"/>
        <v>0</v>
      </c>
      <c r="J342" s="19">
        <f t="shared" si="213"/>
        <v>0</v>
      </c>
      <c r="K342" s="19">
        <f t="shared" si="213"/>
        <v>0</v>
      </c>
      <c r="L342" s="19">
        <f t="shared" si="213"/>
        <v>0</v>
      </c>
      <c r="M342" s="19">
        <f t="shared" si="213"/>
        <v>0</v>
      </c>
      <c r="N342" s="19">
        <f t="shared" si="213"/>
        <v>0</v>
      </c>
      <c r="O342" s="19">
        <f t="shared" si="213"/>
        <v>0</v>
      </c>
      <c r="P342" s="19">
        <f t="shared" si="213"/>
        <v>0</v>
      </c>
      <c r="Q342" s="20">
        <f t="shared" si="207"/>
        <v>0</v>
      </c>
      <c r="R342" s="19">
        <f t="shared" si="214"/>
        <v>0</v>
      </c>
      <c r="S342" s="19">
        <f t="shared" si="214"/>
        <v>0</v>
      </c>
      <c r="T342" s="19">
        <f t="shared" si="214"/>
        <v>0</v>
      </c>
      <c r="U342" s="19">
        <f t="shared" si="214"/>
        <v>0</v>
      </c>
      <c r="V342" s="19">
        <f t="shared" si="214"/>
        <v>0</v>
      </c>
      <c r="W342" s="19">
        <f t="shared" si="214"/>
        <v>0</v>
      </c>
      <c r="X342" s="19">
        <f t="shared" si="214"/>
        <v>0</v>
      </c>
      <c r="Y342" s="20">
        <f t="shared" si="208"/>
        <v>0</v>
      </c>
      <c r="Z342" s="21">
        <f t="shared" si="209"/>
        <v>0.47916666666666702</v>
      </c>
      <c r="AA342" s="19">
        <f t="shared" si="215"/>
        <v>585</v>
      </c>
      <c r="AB342" s="19">
        <f t="shared" si="215"/>
        <v>166</v>
      </c>
      <c r="AC342" s="19">
        <f t="shared" si="215"/>
        <v>47</v>
      </c>
      <c r="AD342" s="19">
        <f t="shared" si="215"/>
        <v>6</v>
      </c>
      <c r="AE342" s="19">
        <f t="shared" si="215"/>
        <v>37</v>
      </c>
      <c r="AF342" s="19">
        <f t="shared" si="215"/>
        <v>33</v>
      </c>
      <c r="AG342" s="19">
        <f t="shared" si="215"/>
        <v>13</v>
      </c>
      <c r="AH342" s="20">
        <f t="shared" si="210"/>
        <v>887</v>
      </c>
      <c r="AI342" s="19">
        <f t="shared" si="216"/>
        <v>523</v>
      </c>
      <c r="AJ342" s="19">
        <f t="shared" si="216"/>
        <v>145</v>
      </c>
      <c r="AK342" s="19">
        <f t="shared" si="216"/>
        <v>38</v>
      </c>
      <c r="AL342" s="19">
        <f t="shared" si="216"/>
        <v>9</v>
      </c>
      <c r="AM342" s="19">
        <f t="shared" si="216"/>
        <v>70</v>
      </c>
      <c r="AN342" s="19">
        <f t="shared" si="216"/>
        <v>36</v>
      </c>
      <c r="AO342" s="19">
        <f t="shared" si="216"/>
        <v>41</v>
      </c>
      <c r="AP342" s="20">
        <f t="shared" si="211"/>
        <v>862</v>
      </c>
    </row>
    <row r="343" spans="1:42" s="135" customFormat="1" ht="13.5" customHeight="1" x14ac:dyDescent="0.2">
      <c r="A343" s="21">
        <f t="shared" si="200"/>
        <v>0.4895833333333337</v>
      </c>
      <c r="B343" s="19">
        <f t="shared" si="212"/>
        <v>0</v>
      </c>
      <c r="C343" s="19">
        <f t="shared" si="212"/>
        <v>0</v>
      </c>
      <c r="D343" s="19">
        <f t="shared" si="212"/>
        <v>0</v>
      </c>
      <c r="E343" s="19">
        <f t="shared" si="212"/>
        <v>0</v>
      </c>
      <c r="F343" s="19">
        <f t="shared" si="212"/>
        <v>0</v>
      </c>
      <c r="G343" s="19">
        <f t="shared" si="212"/>
        <v>0</v>
      </c>
      <c r="H343" s="19">
        <f t="shared" si="212"/>
        <v>0</v>
      </c>
      <c r="I343" s="20">
        <f t="shared" si="206"/>
        <v>0</v>
      </c>
      <c r="J343" s="19">
        <f t="shared" si="213"/>
        <v>0</v>
      </c>
      <c r="K343" s="19">
        <f t="shared" si="213"/>
        <v>0</v>
      </c>
      <c r="L343" s="19">
        <f t="shared" si="213"/>
        <v>0</v>
      </c>
      <c r="M343" s="19">
        <f t="shared" si="213"/>
        <v>0</v>
      </c>
      <c r="N343" s="19">
        <f t="shared" si="213"/>
        <v>0</v>
      </c>
      <c r="O343" s="19">
        <f t="shared" si="213"/>
        <v>0</v>
      </c>
      <c r="P343" s="19">
        <f t="shared" si="213"/>
        <v>0</v>
      </c>
      <c r="Q343" s="20">
        <f t="shared" si="207"/>
        <v>0</v>
      </c>
      <c r="R343" s="19">
        <f t="shared" si="214"/>
        <v>0</v>
      </c>
      <c r="S343" s="19">
        <f t="shared" si="214"/>
        <v>0</v>
      </c>
      <c r="T343" s="19">
        <f t="shared" si="214"/>
        <v>0</v>
      </c>
      <c r="U343" s="19">
        <f t="shared" si="214"/>
        <v>0</v>
      </c>
      <c r="V343" s="19">
        <f t="shared" si="214"/>
        <v>0</v>
      </c>
      <c r="W343" s="19">
        <f t="shared" si="214"/>
        <v>0</v>
      </c>
      <c r="X343" s="19">
        <f t="shared" si="214"/>
        <v>0</v>
      </c>
      <c r="Y343" s="20">
        <f t="shared" si="208"/>
        <v>0</v>
      </c>
      <c r="Z343" s="21">
        <f t="shared" si="209"/>
        <v>0.4895833333333337</v>
      </c>
      <c r="AA343" s="19">
        <f t="shared" si="215"/>
        <v>587</v>
      </c>
      <c r="AB343" s="19">
        <f t="shared" si="215"/>
        <v>155</v>
      </c>
      <c r="AC343" s="19">
        <f t="shared" si="215"/>
        <v>42</v>
      </c>
      <c r="AD343" s="19">
        <f t="shared" si="215"/>
        <v>10</v>
      </c>
      <c r="AE343" s="19">
        <f t="shared" si="215"/>
        <v>36</v>
      </c>
      <c r="AF343" s="19">
        <f t="shared" si="215"/>
        <v>31</v>
      </c>
      <c r="AG343" s="19">
        <f t="shared" si="215"/>
        <v>13</v>
      </c>
      <c r="AH343" s="20">
        <f t="shared" si="210"/>
        <v>874</v>
      </c>
      <c r="AI343" s="19">
        <f t="shared" si="216"/>
        <v>559</v>
      </c>
      <c r="AJ343" s="19">
        <f t="shared" si="216"/>
        <v>158</v>
      </c>
      <c r="AK343" s="19">
        <f t="shared" si="216"/>
        <v>42</v>
      </c>
      <c r="AL343" s="19">
        <f t="shared" si="216"/>
        <v>8</v>
      </c>
      <c r="AM343" s="19">
        <f t="shared" si="216"/>
        <v>69</v>
      </c>
      <c r="AN343" s="19">
        <f t="shared" si="216"/>
        <v>38</v>
      </c>
      <c r="AO343" s="19">
        <f t="shared" si="216"/>
        <v>43</v>
      </c>
      <c r="AP343" s="20">
        <f t="shared" si="211"/>
        <v>917</v>
      </c>
    </row>
    <row r="344" spans="1:42" s="135" customFormat="1" ht="13.5" customHeight="1" x14ac:dyDescent="0.2">
      <c r="A344" s="22">
        <f t="shared" si="200"/>
        <v>0.50000000000000033</v>
      </c>
      <c r="B344" s="19">
        <f t="shared" ref="B344:H353" si="217">SUM(B283:B286)</f>
        <v>0</v>
      </c>
      <c r="C344" s="19">
        <f t="shared" si="217"/>
        <v>0</v>
      </c>
      <c r="D344" s="19">
        <f t="shared" si="217"/>
        <v>0</v>
      </c>
      <c r="E344" s="19">
        <f t="shared" si="217"/>
        <v>0</v>
      </c>
      <c r="F344" s="19">
        <f t="shared" si="217"/>
        <v>0</v>
      </c>
      <c r="G344" s="19">
        <f t="shared" si="217"/>
        <v>0</v>
      </c>
      <c r="H344" s="19">
        <f t="shared" si="217"/>
        <v>0</v>
      </c>
      <c r="I344" s="20">
        <f t="shared" si="206"/>
        <v>0</v>
      </c>
      <c r="J344" s="19">
        <f t="shared" ref="J344:P353" si="218">SUM(J283:J286)</f>
        <v>0</v>
      </c>
      <c r="K344" s="19">
        <f t="shared" si="218"/>
        <v>0</v>
      </c>
      <c r="L344" s="19">
        <f t="shared" si="218"/>
        <v>0</v>
      </c>
      <c r="M344" s="19">
        <f t="shared" si="218"/>
        <v>0</v>
      </c>
      <c r="N344" s="19">
        <f t="shared" si="218"/>
        <v>0</v>
      </c>
      <c r="O344" s="19">
        <f t="shared" si="218"/>
        <v>0</v>
      </c>
      <c r="P344" s="19">
        <f t="shared" si="218"/>
        <v>0</v>
      </c>
      <c r="Q344" s="20">
        <f t="shared" si="207"/>
        <v>0</v>
      </c>
      <c r="R344" s="19">
        <f t="shared" ref="R344:X353" si="219">SUM(R283:R286)</f>
        <v>0</v>
      </c>
      <c r="S344" s="19">
        <f t="shared" si="219"/>
        <v>0</v>
      </c>
      <c r="T344" s="19">
        <f t="shared" si="219"/>
        <v>0</v>
      </c>
      <c r="U344" s="19">
        <f t="shared" si="219"/>
        <v>0</v>
      </c>
      <c r="V344" s="19">
        <f t="shared" si="219"/>
        <v>0</v>
      </c>
      <c r="W344" s="19">
        <f t="shared" si="219"/>
        <v>0</v>
      </c>
      <c r="X344" s="19">
        <f t="shared" si="219"/>
        <v>0</v>
      </c>
      <c r="Y344" s="20">
        <f t="shared" si="208"/>
        <v>0</v>
      </c>
      <c r="Z344" s="22">
        <f t="shared" si="209"/>
        <v>0.50000000000000033</v>
      </c>
      <c r="AA344" s="19">
        <f t="shared" ref="AA344:AG353" si="220">SUM(AA283:AA286)</f>
        <v>600</v>
      </c>
      <c r="AB344" s="19">
        <f t="shared" si="220"/>
        <v>170</v>
      </c>
      <c r="AC344" s="19">
        <f t="shared" si="220"/>
        <v>42</v>
      </c>
      <c r="AD344" s="19">
        <f t="shared" si="220"/>
        <v>13</v>
      </c>
      <c r="AE344" s="19">
        <f t="shared" si="220"/>
        <v>33</v>
      </c>
      <c r="AF344" s="19">
        <f t="shared" si="220"/>
        <v>37</v>
      </c>
      <c r="AG344" s="19">
        <f t="shared" si="220"/>
        <v>16</v>
      </c>
      <c r="AH344" s="20">
        <f t="shared" si="210"/>
        <v>911</v>
      </c>
      <c r="AI344" s="19">
        <f t="shared" ref="AI344:AO353" si="221">SUM(AI283:AI286)</f>
        <v>567</v>
      </c>
      <c r="AJ344" s="19">
        <f t="shared" si="221"/>
        <v>168</v>
      </c>
      <c r="AK344" s="19">
        <f t="shared" si="221"/>
        <v>39</v>
      </c>
      <c r="AL344" s="19">
        <f t="shared" si="221"/>
        <v>6</v>
      </c>
      <c r="AM344" s="19">
        <f t="shared" si="221"/>
        <v>73</v>
      </c>
      <c r="AN344" s="19">
        <f t="shared" si="221"/>
        <v>43</v>
      </c>
      <c r="AO344" s="19">
        <f t="shared" si="221"/>
        <v>36</v>
      </c>
      <c r="AP344" s="20">
        <f t="shared" si="211"/>
        <v>932</v>
      </c>
    </row>
    <row r="345" spans="1:42" s="135" customFormat="1" ht="13.5" customHeight="1" x14ac:dyDescent="0.2">
      <c r="A345" s="21">
        <f t="shared" si="200"/>
        <v>0.51041666666666696</v>
      </c>
      <c r="B345" s="19">
        <f t="shared" si="217"/>
        <v>0</v>
      </c>
      <c r="C345" s="19">
        <f t="shared" si="217"/>
        <v>0</v>
      </c>
      <c r="D345" s="19">
        <f t="shared" si="217"/>
        <v>0</v>
      </c>
      <c r="E345" s="19">
        <f t="shared" si="217"/>
        <v>0</v>
      </c>
      <c r="F345" s="19">
        <f t="shared" si="217"/>
        <v>0</v>
      </c>
      <c r="G345" s="19">
        <f t="shared" si="217"/>
        <v>0</v>
      </c>
      <c r="H345" s="19">
        <f t="shared" si="217"/>
        <v>0</v>
      </c>
      <c r="I345" s="20">
        <f t="shared" si="206"/>
        <v>0</v>
      </c>
      <c r="J345" s="19">
        <f t="shared" si="218"/>
        <v>0</v>
      </c>
      <c r="K345" s="19">
        <f t="shared" si="218"/>
        <v>0</v>
      </c>
      <c r="L345" s="19">
        <f t="shared" si="218"/>
        <v>0</v>
      </c>
      <c r="M345" s="19">
        <f t="shared" si="218"/>
        <v>0</v>
      </c>
      <c r="N345" s="19">
        <f t="shared" si="218"/>
        <v>0</v>
      </c>
      <c r="O345" s="19">
        <f t="shared" si="218"/>
        <v>0</v>
      </c>
      <c r="P345" s="19">
        <f t="shared" si="218"/>
        <v>0</v>
      </c>
      <c r="Q345" s="20">
        <f t="shared" si="207"/>
        <v>0</v>
      </c>
      <c r="R345" s="19">
        <f t="shared" si="219"/>
        <v>0</v>
      </c>
      <c r="S345" s="19">
        <f t="shared" si="219"/>
        <v>0</v>
      </c>
      <c r="T345" s="19">
        <f t="shared" si="219"/>
        <v>0</v>
      </c>
      <c r="U345" s="19">
        <f t="shared" si="219"/>
        <v>0</v>
      </c>
      <c r="V345" s="19">
        <f t="shared" si="219"/>
        <v>0</v>
      </c>
      <c r="W345" s="19">
        <f t="shared" si="219"/>
        <v>0</v>
      </c>
      <c r="X345" s="19">
        <f t="shared" si="219"/>
        <v>0</v>
      </c>
      <c r="Y345" s="20">
        <f t="shared" si="208"/>
        <v>0</v>
      </c>
      <c r="Z345" s="21">
        <f t="shared" si="209"/>
        <v>0.51041666666666696</v>
      </c>
      <c r="AA345" s="19">
        <f t="shared" si="220"/>
        <v>625</v>
      </c>
      <c r="AB345" s="19">
        <f t="shared" si="220"/>
        <v>178</v>
      </c>
      <c r="AC345" s="19">
        <f t="shared" si="220"/>
        <v>40</v>
      </c>
      <c r="AD345" s="19">
        <f t="shared" si="220"/>
        <v>13</v>
      </c>
      <c r="AE345" s="19">
        <f t="shared" si="220"/>
        <v>32</v>
      </c>
      <c r="AF345" s="19">
        <f t="shared" si="220"/>
        <v>35</v>
      </c>
      <c r="AG345" s="19">
        <f t="shared" si="220"/>
        <v>17</v>
      </c>
      <c r="AH345" s="20">
        <f t="shared" si="210"/>
        <v>940</v>
      </c>
      <c r="AI345" s="19">
        <f t="shared" si="221"/>
        <v>598</v>
      </c>
      <c r="AJ345" s="19">
        <f t="shared" si="221"/>
        <v>164</v>
      </c>
      <c r="AK345" s="19">
        <f t="shared" si="221"/>
        <v>38</v>
      </c>
      <c r="AL345" s="19">
        <f t="shared" si="221"/>
        <v>5</v>
      </c>
      <c r="AM345" s="19">
        <f t="shared" si="221"/>
        <v>70</v>
      </c>
      <c r="AN345" s="19">
        <f t="shared" si="221"/>
        <v>50</v>
      </c>
      <c r="AO345" s="19">
        <f t="shared" si="221"/>
        <v>33</v>
      </c>
      <c r="AP345" s="20">
        <f t="shared" si="211"/>
        <v>958</v>
      </c>
    </row>
    <row r="346" spans="1:42" s="135" customFormat="1" ht="13.5" customHeight="1" x14ac:dyDescent="0.2">
      <c r="A346" s="21">
        <f t="shared" si="200"/>
        <v>0.52083333333333359</v>
      </c>
      <c r="B346" s="19">
        <f t="shared" si="217"/>
        <v>0</v>
      </c>
      <c r="C346" s="19">
        <f t="shared" si="217"/>
        <v>0</v>
      </c>
      <c r="D346" s="19">
        <f t="shared" si="217"/>
        <v>0</v>
      </c>
      <c r="E346" s="19">
        <f t="shared" si="217"/>
        <v>0</v>
      </c>
      <c r="F346" s="19">
        <f t="shared" si="217"/>
        <v>0</v>
      </c>
      <c r="G346" s="19">
        <f t="shared" si="217"/>
        <v>0</v>
      </c>
      <c r="H346" s="19">
        <f t="shared" si="217"/>
        <v>0</v>
      </c>
      <c r="I346" s="20">
        <f t="shared" si="206"/>
        <v>0</v>
      </c>
      <c r="J346" s="19">
        <f t="shared" si="218"/>
        <v>0</v>
      </c>
      <c r="K346" s="19">
        <f t="shared" si="218"/>
        <v>0</v>
      </c>
      <c r="L346" s="19">
        <f t="shared" si="218"/>
        <v>0</v>
      </c>
      <c r="M346" s="19">
        <f t="shared" si="218"/>
        <v>0</v>
      </c>
      <c r="N346" s="19">
        <f t="shared" si="218"/>
        <v>0</v>
      </c>
      <c r="O346" s="19">
        <f t="shared" si="218"/>
        <v>0</v>
      </c>
      <c r="P346" s="19">
        <f t="shared" si="218"/>
        <v>0</v>
      </c>
      <c r="Q346" s="20">
        <f t="shared" si="207"/>
        <v>0</v>
      </c>
      <c r="R346" s="19">
        <f t="shared" si="219"/>
        <v>0</v>
      </c>
      <c r="S346" s="19">
        <f t="shared" si="219"/>
        <v>0</v>
      </c>
      <c r="T346" s="19">
        <f t="shared" si="219"/>
        <v>0</v>
      </c>
      <c r="U346" s="19">
        <f t="shared" si="219"/>
        <v>0</v>
      </c>
      <c r="V346" s="19">
        <f t="shared" si="219"/>
        <v>0</v>
      </c>
      <c r="W346" s="19">
        <f t="shared" si="219"/>
        <v>0</v>
      </c>
      <c r="X346" s="19">
        <f t="shared" si="219"/>
        <v>0</v>
      </c>
      <c r="Y346" s="20">
        <f t="shared" si="208"/>
        <v>0</v>
      </c>
      <c r="Z346" s="21">
        <f t="shared" si="209"/>
        <v>0.52083333333333359</v>
      </c>
      <c r="AA346" s="19">
        <f t="shared" si="220"/>
        <v>642</v>
      </c>
      <c r="AB346" s="19">
        <f t="shared" si="220"/>
        <v>193</v>
      </c>
      <c r="AC346" s="19">
        <f t="shared" si="220"/>
        <v>45</v>
      </c>
      <c r="AD346" s="19">
        <f t="shared" si="220"/>
        <v>12</v>
      </c>
      <c r="AE346" s="19">
        <f t="shared" si="220"/>
        <v>32</v>
      </c>
      <c r="AF346" s="19">
        <f t="shared" si="220"/>
        <v>36</v>
      </c>
      <c r="AG346" s="19">
        <f t="shared" si="220"/>
        <v>21</v>
      </c>
      <c r="AH346" s="20">
        <f t="shared" si="210"/>
        <v>981</v>
      </c>
      <c r="AI346" s="19">
        <f t="shared" si="221"/>
        <v>598</v>
      </c>
      <c r="AJ346" s="19">
        <f t="shared" si="221"/>
        <v>161</v>
      </c>
      <c r="AK346" s="19">
        <f t="shared" si="221"/>
        <v>34</v>
      </c>
      <c r="AL346" s="19">
        <f t="shared" si="221"/>
        <v>5</v>
      </c>
      <c r="AM346" s="19">
        <f t="shared" si="221"/>
        <v>67</v>
      </c>
      <c r="AN346" s="19">
        <f t="shared" si="221"/>
        <v>46</v>
      </c>
      <c r="AO346" s="19">
        <f t="shared" si="221"/>
        <v>31</v>
      </c>
      <c r="AP346" s="20">
        <f t="shared" si="211"/>
        <v>942</v>
      </c>
    </row>
    <row r="347" spans="1:42" s="135" customFormat="1" ht="13.5" customHeight="1" x14ac:dyDescent="0.2">
      <c r="A347" s="22">
        <f t="shared" si="200"/>
        <v>0.53125000000000022</v>
      </c>
      <c r="B347" s="19">
        <f t="shared" si="217"/>
        <v>0</v>
      </c>
      <c r="C347" s="19">
        <f t="shared" si="217"/>
        <v>0</v>
      </c>
      <c r="D347" s="19">
        <f t="shared" si="217"/>
        <v>0</v>
      </c>
      <c r="E347" s="19">
        <f t="shared" si="217"/>
        <v>0</v>
      </c>
      <c r="F347" s="19">
        <f t="shared" si="217"/>
        <v>0</v>
      </c>
      <c r="G347" s="19">
        <f t="shared" si="217"/>
        <v>0</v>
      </c>
      <c r="H347" s="19">
        <f t="shared" si="217"/>
        <v>0</v>
      </c>
      <c r="I347" s="20">
        <f t="shared" si="206"/>
        <v>0</v>
      </c>
      <c r="J347" s="19">
        <f t="shared" si="218"/>
        <v>0</v>
      </c>
      <c r="K347" s="19">
        <f t="shared" si="218"/>
        <v>0</v>
      </c>
      <c r="L347" s="19">
        <f t="shared" si="218"/>
        <v>0</v>
      </c>
      <c r="M347" s="19">
        <f t="shared" si="218"/>
        <v>0</v>
      </c>
      <c r="N347" s="19">
        <f t="shared" si="218"/>
        <v>0</v>
      </c>
      <c r="O347" s="19">
        <f t="shared" si="218"/>
        <v>0</v>
      </c>
      <c r="P347" s="19">
        <f t="shared" si="218"/>
        <v>0</v>
      </c>
      <c r="Q347" s="20">
        <f t="shared" si="207"/>
        <v>0</v>
      </c>
      <c r="R347" s="19">
        <f t="shared" si="219"/>
        <v>0</v>
      </c>
      <c r="S347" s="19">
        <f t="shared" si="219"/>
        <v>0</v>
      </c>
      <c r="T347" s="19">
        <f t="shared" si="219"/>
        <v>0</v>
      </c>
      <c r="U347" s="19">
        <f t="shared" si="219"/>
        <v>0</v>
      </c>
      <c r="V347" s="19">
        <f t="shared" si="219"/>
        <v>0</v>
      </c>
      <c r="W347" s="19">
        <f t="shared" si="219"/>
        <v>0</v>
      </c>
      <c r="X347" s="19">
        <f t="shared" si="219"/>
        <v>0</v>
      </c>
      <c r="Y347" s="20">
        <f t="shared" si="208"/>
        <v>0</v>
      </c>
      <c r="Z347" s="22">
        <f t="shared" si="209"/>
        <v>0.53125000000000022</v>
      </c>
      <c r="AA347" s="19">
        <f t="shared" si="220"/>
        <v>655</v>
      </c>
      <c r="AB347" s="19">
        <f t="shared" si="220"/>
        <v>209</v>
      </c>
      <c r="AC347" s="19">
        <f t="shared" si="220"/>
        <v>43</v>
      </c>
      <c r="AD347" s="19">
        <f t="shared" si="220"/>
        <v>8</v>
      </c>
      <c r="AE347" s="19">
        <f t="shared" si="220"/>
        <v>34</v>
      </c>
      <c r="AF347" s="19">
        <f t="shared" si="220"/>
        <v>39</v>
      </c>
      <c r="AG347" s="19">
        <f t="shared" si="220"/>
        <v>25</v>
      </c>
      <c r="AH347" s="20">
        <f t="shared" si="210"/>
        <v>1013</v>
      </c>
      <c r="AI347" s="19">
        <f t="shared" si="221"/>
        <v>600</v>
      </c>
      <c r="AJ347" s="19">
        <f t="shared" si="221"/>
        <v>153</v>
      </c>
      <c r="AK347" s="19">
        <f t="shared" si="221"/>
        <v>33</v>
      </c>
      <c r="AL347" s="19">
        <f t="shared" si="221"/>
        <v>3</v>
      </c>
      <c r="AM347" s="19">
        <f t="shared" si="221"/>
        <v>70</v>
      </c>
      <c r="AN347" s="19">
        <f t="shared" si="221"/>
        <v>45</v>
      </c>
      <c r="AO347" s="19">
        <f t="shared" si="221"/>
        <v>24</v>
      </c>
      <c r="AP347" s="20">
        <f t="shared" si="211"/>
        <v>928</v>
      </c>
    </row>
    <row r="348" spans="1:42" s="135" customFormat="1" ht="13.5" customHeight="1" x14ac:dyDescent="0.2">
      <c r="A348" s="21">
        <f t="shared" si="200"/>
        <v>0.54166666666666685</v>
      </c>
      <c r="B348" s="19">
        <f t="shared" si="217"/>
        <v>0</v>
      </c>
      <c r="C348" s="19">
        <f t="shared" si="217"/>
        <v>0</v>
      </c>
      <c r="D348" s="19">
        <f t="shared" si="217"/>
        <v>0</v>
      </c>
      <c r="E348" s="19">
        <f t="shared" si="217"/>
        <v>0</v>
      </c>
      <c r="F348" s="19">
        <f t="shared" si="217"/>
        <v>0</v>
      </c>
      <c r="G348" s="19">
        <f t="shared" si="217"/>
        <v>0</v>
      </c>
      <c r="H348" s="19">
        <f t="shared" si="217"/>
        <v>0</v>
      </c>
      <c r="I348" s="20">
        <f t="shared" si="206"/>
        <v>0</v>
      </c>
      <c r="J348" s="19">
        <f t="shared" si="218"/>
        <v>0</v>
      </c>
      <c r="K348" s="19">
        <f t="shared" si="218"/>
        <v>0</v>
      </c>
      <c r="L348" s="19">
        <f t="shared" si="218"/>
        <v>0</v>
      </c>
      <c r="M348" s="19">
        <f t="shared" si="218"/>
        <v>0</v>
      </c>
      <c r="N348" s="19">
        <f t="shared" si="218"/>
        <v>0</v>
      </c>
      <c r="O348" s="19">
        <f t="shared" si="218"/>
        <v>0</v>
      </c>
      <c r="P348" s="19">
        <f t="shared" si="218"/>
        <v>0</v>
      </c>
      <c r="Q348" s="20">
        <f t="shared" si="207"/>
        <v>0</v>
      </c>
      <c r="R348" s="19">
        <f t="shared" si="219"/>
        <v>0</v>
      </c>
      <c r="S348" s="19">
        <f t="shared" si="219"/>
        <v>0</v>
      </c>
      <c r="T348" s="19">
        <f t="shared" si="219"/>
        <v>0</v>
      </c>
      <c r="U348" s="19">
        <f t="shared" si="219"/>
        <v>0</v>
      </c>
      <c r="V348" s="19">
        <f t="shared" si="219"/>
        <v>0</v>
      </c>
      <c r="W348" s="19">
        <f t="shared" si="219"/>
        <v>0</v>
      </c>
      <c r="X348" s="19">
        <f t="shared" si="219"/>
        <v>0</v>
      </c>
      <c r="Y348" s="20">
        <f t="shared" si="208"/>
        <v>0</v>
      </c>
      <c r="Z348" s="21">
        <f t="shared" si="209"/>
        <v>0.54166666666666685</v>
      </c>
      <c r="AA348" s="19">
        <f t="shared" si="220"/>
        <v>661</v>
      </c>
      <c r="AB348" s="19">
        <f t="shared" si="220"/>
        <v>204</v>
      </c>
      <c r="AC348" s="19">
        <f t="shared" si="220"/>
        <v>43</v>
      </c>
      <c r="AD348" s="19">
        <f t="shared" si="220"/>
        <v>8</v>
      </c>
      <c r="AE348" s="19">
        <f t="shared" si="220"/>
        <v>41</v>
      </c>
      <c r="AF348" s="19">
        <f t="shared" si="220"/>
        <v>41</v>
      </c>
      <c r="AG348" s="19">
        <f t="shared" si="220"/>
        <v>20</v>
      </c>
      <c r="AH348" s="20">
        <f t="shared" si="210"/>
        <v>1018</v>
      </c>
      <c r="AI348" s="19">
        <f t="shared" si="221"/>
        <v>639</v>
      </c>
      <c r="AJ348" s="19">
        <f t="shared" si="221"/>
        <v>137</v>
      </c>
      <c r="AK348" s="19">
        <f t="shared" si="221"/>
        <v>27</v>
      </c>
      <c r="AL348" s="19">
        <f t="shared" si="221"/>
        <v>2</v>
      </c>
      <c r="AM348" s="19">
        <f t="shared" si="221"/>
        <v>65</v>
      </c>
      <c r="AN348" s="19">
        <f t="shared" si="221"/>
        <v>39</v>
      </c>
      <c r="AO348" s="19">
        <f t="shared" si="221"/>
        <v>32</v>
      </c>
      <c r="AP348" s="20">
        <f t="shared" si="211"/>
        <v>941</v>
      </c>
    </row>
    <row r="349" spans="1:42" s="135" customFormat="1" ht="13.5" customHeight="1" x14ac:dyDescent="0.2">
      <c r="A349" s="21">
        <f t="shared" si="200"/>
        <v>0.55208333333333348</v>
      </c>
      <c r="B349" s="19">
        <f t="shared" si="217"/>
        <v>0</v>
      </c>
      <c r="C349" s="19">
        <f t="shared" si="217"/>
        <v>0</v>
      </c>
      <c r="D349" s="19">
        <f t="shared" si="217"/>
        <v>0</v>
      </c>
      <c r="E349" s="19">
        <f t="shared" si="217"/>
        <v>0</v>
      </c>
      <c r="F349" s="19">
        <f t="shared" si="217"/>
        <v>0</v>
      </c>
      <c r="G349" s="19">
        <f t="shared" si="217"/>
        <v>0</v>
      </c>
      <c r="H349" s="19">
        <f t="shared" si="217"/>
        <v>0</v>
      </c>
      <c r="I349" s="20">
        <f t="shared" si="206"/>
        <v>0</v>
      </c>
      <c r="J349" s="19">
        <f t="shared" si="218"/>
        <v>0</v>
      </c>
      <c r="K349" s="19">
        <f t="shared" si="218"/>
        <v>0</v>
      </c>
      <c r="L349" s="19">
        <f t="shared" si="218"/>
        <v>0</v>
      </c>
      <c r="M349" s="19">
        <f t="shared" si="218"/>
        <v>0</v>
      </c>
      <c r="N349" s="19">
        <f t="shared" si="218"/>
        <v>0</v>
      </c>
      <c r="O349" s="19">
        <f t="shared" si="218"/>
        <v>0</v>
      </c>
      <c r="P349" s="19">
        <f t="shared" si="218"/>
        <v>0</v>
      </c>
      <c r="Q349" s="20">
        <f t="shared" si="207"/>
        <v>0</v>
      </c>
      <c r="R349" s="19">
        <f t="shared" si="219"/>
        <v>0</v>
      </c>
      <c r="S349" s="19">
        <f t="shared" si="219"/>
        <v>0</v>
      </c>
      <c r="T349" s="19">
        <f t="shared" si="219"/>
        <v>0</v>
      </c>
      <c r="U349" s="19">
        <f t="shared" si="219"/>
        <v>0</v>
      </c>
      <c r="V349" s="19">
        <f t="shared" si="219"/>
        <v>0</v>
      </c>
      <c r="W349" s="19">
        <f t="shared" si="219"/>
        <v>0</v>
      </c>
      <c r="X349" s="19">
        <f t="shared" si="219"/>
        <v>0</v>
      </c>
      <c r="Y349" s="20">
        <f t="shared" si="208"/>
        <v>0</v>
      </c>
      <c r="Z349" s="21">
        <f t="shared" si="209"/>
        <v>0.55208333333333348</v>
      </c>
      <c r="AA349" s="19">
        <f t="shared" si="220"/>
        <v>608</v>
      </c>
      <c r="AB349" s="19">
        <f t="shared" si="220"/>
        <v>199</v>
      </c>
      <c r="AC349" s="19">
        <f t="shared" si="220"/>
        <v>44</v>
      </c>
      <c r="AD349" s="19">
        <f t="shared" si="220"/>
        <v>6</v>
      </c>
      <c r="AE349" s="19">
        <f t="shared" si="220"/>
        <v>42</v>
      </c>
      <c r="AF349" s="19">
        <f t="shared" si="220"/>
        <v>38</v>
      </c>
      <c r="AG349" s="19">
        <f t="shared" si="220"/>
        <v>21</v>
      </c>
      <c r="AH349" s="20">
        <f t="shared" si="210"/>
        <v>958</v>
      </c>
      <c r="AI349" s="19">
        <f t="shared" si="221"/>
        <v>610</v>
      </c>
      <c r="AJ349" s="19">
        <f t="shared" si="221"/>
        <v>147</v>
      </c>
      <c r="AK349" s="19">
        <f t="shared" si="221"/>
        <v>27</v>
      </c>
      <c r="AL349" s="19">
        <f t="shared" si="221"/>
        <v>3</v>
      </c>
      <c r="AM349" s="19">
        <f t="shared" si="221"/>
        <v>62</v>
      </c>
      <c r="AN349" s="19">
        <f t="shared" si="221"/>
        <v>33</v>
      </c>
      <c r="AO349" s="19">
        <f t="shared" si="221"/>
        <v>37</v>
      </c>
      <c r="AP349" s="20">
        <f t="shared" si="211"/>
        <v>919</v>
      </c>
    </row>
    <row r="350" spans="1:42" s="135" customFormat="1" ht="13.5" customHeight="1" x14ac:dyDescent="0.2">
      <c r="A350" s="22">
        <f t="shared" si="200"/>
        <v>0.56250000000000011</v>
      </c>
      <c r="B350" s="19">
        <f t="shared" si="217"/>
        <v>0</v>
      </c>
      <c r="C350" s="19">
        <f t="shared" si="217"/>
        <v>0</v>
      </c>
      <c r="D350" s="19">
        <f t="shared" si="217"/>
        <v>0</v>
      </c>
      <c r="E350" s="19">
        <f t="shared" si="217"/>
        <v>0</v>
      </c>
      <c r="F350" s="19">
        <f t="shared" si="217"/>
        <v>0</v>
      </c>
      <c r="G350" s="19">
        <f t="shared" si="217"/>
        <v>0</v>
      </c>
      <c r="H350" s="19">
        <f t="shared" si="217"/>
        <v>0</v>
      </c>
      <c r="I350" s="20">
        <f t="shared" si="206"/>
        <v>0</v>
      </c>
      <c r="J350" s="19">
        <f t="shared" si="218"/>
        <v>0</v>
      </c>
      <c r="K350" s="19">
        <f t="shared" si="218"/>
        <v>0</v>
      </c>
      <c r="L350" s="19">
        <f t="shared" si="218"/>
        <v>0</v>
      </c>
      <c r="M350" s="19">
        <f t="shared" si="218"/>
        <v>0</v>
      </c>
      <c r="N350" s="19">
        <f t="shared" si="218"/>
        <v>0</v>
      </c>
      <c r="O350" s="19">
        <f t="shared" si="218"/>
        <v>0</v>
      </c>
      <c r="P350" s="19">
        <f t="shared" si="218"/>
        <v>0</v>
      </c>
      <c r="Q350" s="20">
        <f t="shared" si="207"/>
        <v>0</v>
      </c>
      <c r="R350" s="19">
        <f t="shared" si="219"/>
        <v>0</v>
      </c>
      <c r="S350" s="19">
        <f t="shared" si="219"/>
        <v>0</v>
      </c>
      <c r="T350" s="19">
        <f t="shared" si="219"/>
        <v>0</v>
      </c>
      <c r="U350" s="19">
        <f t="shared" si="219"/>
        <v>0</v>
      </c>
      <c r="V350" s="19">
        <f t="shared" si="219"/>
        <v>0</v>
      </c>
      <c r="W350" s="19">
        <f t="shared" si="219"/>
        <v>0</v>
      </c>
      <c r="X350" s="19">
        <f t="shared" si="219"/>
        <v>0</v>
      </c>
      <c r="Y350" s="20">
        <f t="shared" si="208"/>
        <v>0</v>
      </c>
      <c r="Z350" s="22">
        <f t="shared" si="209"/>
        <v>0.56250000000000011</v>
      </c>
      <c r="AA350" s="19">
        <f t="shared" si="220"/>
        <v>574</v>
      </c>
      <c r="AB350" s="19">
        <f t="shared" si="220"/>
        <v>175</v>
      </c>
      <c r="AC350" s="19">
        <f t="shared" si="220"/>
        <v>44</v>
      </c>
      <c r="AD350" s="19">
        <f t="shared" si="220"/>
        <v>5</v>
      </c>
      <c r="AE350" s="19">
        <f t="shared" si="220"/>
        <v>39</v>
      </c>
      <c r="AF350" s="19">
        <f t="shared" si="220"/>
        <v>44</v>
      </c>
      <c r="AG350" s="19">
        <f t="shared" si="220"/>
        <v>14</v>
      </c>
      <c r="AH350" s="20">
        <f t="shared" si="210"/>
        <v>895</v>
      </c>
      <c r="AI350" s="19">
        <f t="shared" si="221"/>
        <v>621</v>
      </c>
      <c r="AJ350" s="19">
        <f t="shared" si="221"/>
        <v>142</v>
      </c>
      <c r="AK350" s="19">
        <f t="shared" si="221"/>
        <v>24</v>
      </c>
      <c r="AL350" s="19">
        <f t="shared" si="221"/>
        <v>3</v>
      </c>
      <c r="AM350" s="19">
        <f t="shared" si="221"/>
        <v>72</v>
      </c>
      <c r="AN350" s="19">
        <f t="shared" si="221"/>
        <v>37</v>
      </c>
      <c r="AO350" s="19">
        <f t="shared" si="221"/>
        <v>44</v>
      </c>
      <c r="AP350" s="20">
        <f t="shared" si="211"/>
        <v>943</v>
      </c>
    </row>
    <row r="351" spans="1:42" s="135" customFormat="1" ht="13.5" customHeight="1" x14ac:dyDescent="0.2">
      <c r="A351" s="21">
        <f t="shared" si="200"/>
        <v>0.57291666666666674</v>
      </c>
      <c r="B351" s="19">
        <f t="shared" si="217"/>
        <v>0</v>
      </c>
      <c r="C351" s="19">
        <f t="shared" si="217"/>
        <v>0</v>
      </c>
      <c r="D351" s="19">
        <f t="shared" si="217"/>
        <v>0</v>
      </c>
      <c r="E351" s="19">
        <f t="shared" si="217"/>
        <v>0</v>
      </c>
      <c r="F351" s="19">
        <f t="shared" si="217"/>
        <v>0</v>
      </c>
      <c r="G351" s="19">
        <f t="shared" si="217"/>
        <v>0</v>
      </c>
      <c r="H351" s="19">
        <f t="shared" si="217"/>
        <v>0</v>
      </c>
      <c r="I351" s="20">
        <f t="shared" si="206"/>
        <v>0</v>
      </c>
      <c r="J351" s="19">
        <f t="shared" si="218"/>
        <v>0</v>
      </c>
      <c r="K351" s="19">
        <f t="shared" si="218"/>
        <v>0</v>
      </c>
      <c r="L351" s="19">
        <f t="shared" si="218"/>
        <v>0</v>
      </c>
      <c r="M351" s="19">
        <f t="shared" si="218"/>
        <v>0</v>
      </c>
      <c r="N351" s="19">
        <f t="shared" si="218"/>
        <v>0</v>
      </c>
      <c r="O351" s="19">
        <f t="shared" si="218"/>
        <v>0</v>
      </c>
      <c r="P351" s="19">
        <f t="shared" si="218"/>
        <v>0</v>
      </c>
      <c r="Q351" s="20">
        <f t="shared" si="207"/>
        <v>0</v>
      </c>
      <c r="R351" s="19">
        <f t="shared" si="219"/>
        <v>0</v>
      </c>
      <c r="S351" s="19">
        <f t="shared" si="219"/>
        <v>0</v>
      </c>
      <c r="T351" s="19">
        <f t="shared" si="219"/>
        <v>0</v>
      </c>
      <c r="U351" s="19">
        <f t="shared" si="219"/>
        <v>0</v>
      </c>
      <c r="V351" s="19">
        <f t="shared" si="219"/>
        <v>0</v>
      </c>
      <c r="W351" s="19">
        <f t="shared" si="219"/>
        <v>0</v>
      </c>
      <c r="X351" s="19">
        <f t="shared" si="219"/>
        <v>0</v>
      </c>
      <c r="Y351" s="20">
        <f t="shared" si="208"/>
        <v>0</v>
      </c>
      <c r="Z351" s="21">
        <f t="shared" si="209"/>
        <v>0.57291666666666674</v>
      </c>
      <c r="AA351" s="19">
        <f t="shared" si="220"/>
        <v>562</v>
      </c>
      <c r="AB351" s="19">
        <f t="shared" si="220"/>
        <v>170</v>
      </c>
      <c r="AC351" s="19">
        <f t="shared" si="220"/>
        <v>45</v>
      </c>
      <c r="AD351" s="19">
        <f t="shared" si="220"/>
        <v>6</v>
      </c>
      <c r="AE351" s="19">
        <f t="shared" si="220"/>
        <v>43</v>
      </c>
      <c r="AF351" s="19">
        <f t="shared" si="220"/>
        <v>44</v>
      </c>
      <c r="AG351" s="19">
        <f t="shared" si="220"/>
        <v>13</v>
      </c>
      <c r="AH351" s="20">
        <f t="shared" si="210"/>
        <v>883</v>
      </c>
      <c r="AI351" s="19">
        <f t="shared" si="221"/>
        <v>608</v>
      </c>
      <c r="AJ351" s="19">
        <f t="shared" si="221"/>
        <v>128</v>
      </c>
      <c r="AK351" s="19">
        <f t="shared" si="221"/>
        <v>22</v>
      </c>
      <c r="AL351" s="19">
        <f t="shared" si="221"/>
        <v>3</v>
      </c>
      <c r="AM351" s="19">
        <f t="shared" si="221"/>
        <v>67</v>
      </c>
      <c r="AN351" s="19">
        <f t="shared" si="221"/>
        <v>34</v>
      </c>
      <c r="AO351" s="19">
        <f t="shared" si="221"/>
        <v>56</v>
      </c>
      <c r="AP351" s="20">
        <f t="shared" si="211"/>
        <v>918</v>
      </c>
    </row>
    <row r="352" spans="1:42" s="135" customFormat="1" ht="13.5" customHeight="1" x14ac:dyDescent="0.2">
      <c r="A352" s="21">
        <f t="shared" si="200"/>
        <v>0.58333333333333337</v>
      </c>
      <c r="B352" s="19">
        <f t="shared" si="217"/>
        <v>0</v>
      </c>
      <c r="C352" s="19">
        <f t="shared" si="217"/>
        <v>0</v>
      </c>
      <c r="D352" s="19">
        <f t="shared" si="217"/>
        <v>0</v>
      </c>
      <c r="E352" s="19">
        <f t="shared" si="217"/>
        <v>0</v>
      </c>
      <c r="F352" s="19">
        <f t="shared" si="217"/>
        <v>0</v>
      </c>
      <c r="G352" s="19">
        <f t="shared" si="217"/>
        <v>0</v>
      </c>
      <c r="H352" s="19">
        <f t="shared" si="217"/>
        <v>0</v>
      </c>
      <c r="I352" s="20">
        <f t="shared" si="206"/>
        <v>0</v>
      </c>
      <c r="J352" s="19">
        <f t="shared" si="218"/>
        <v>0</v>
      </c>
      <c r="K352" s="19">
        <f t="shared" si="218"/>
        <v>0</v>
      </c>
      <c r="L352" s="19">
        <f t="shared" si="218"/>
        <v>0</v>
      </c>
      <c r="M352" s="19">
        <f t="shared" si="218"/>
        <v>0</v>
      </c>
      <c r="N352" s="19">
        <f t="shared" si="218"/>
        <v>0</v>
      </c>
      <c r="O352" s="19">
        <f t="shared" si="218"/>
        <v>0</v>
      </c>
      <c r="P352" s="19">
        <f t="shared" si="218"/>
        <v>0</v>
      </c>
      <c r="Q352" s="20">
        <f t="shared" si="207"/>
        <v>0</v>
      </c>
      <c r="R352" s="19">
        <f t="shared" si="219"/>
        <v>0</v>
      </c>
      <c r="S352" s="19">
        <f t="shared" si="219"/>
        <v>0</v>
      </c>
      <c r="T352" s="19">
        <f t="shared" si="219"/>
        <v>0</v>
      </c>
      <c r="U352" s="19">
        <f t="shared" si="219"/>
        <v>0</v>
      </c>
      <c r="V352" s="19">
        <f t="shared" si="219"/>
        <v>0</v>
      </c>
      <c r="W352" s="19">
        <f t="shared" si="219"/>
        <v>0</v>
      </c>
      <c r="X352" s="19">
        <f t="shared" si="219"/>
        <v>0</v>
      </c>
      <c r="Y352" s="20">
        <f t="shared" si="208"/>
        <v>0</v>
      </c>
      <c r="Z352" s="21">
        <f t="shared" si="209"/>
        <v>0.58333333333333337</v>
      </c>
      <c r="AA352" s="19">
        <f t="shared" si="220"/>
        <v>571</v>
      </c>
      <c r="AB352" s="19">
        <f t="shared" si="220"/>
        <v>163</v>
      </c>
      <c r="AC352" s="19">
        <f t="shared" si="220"/>
        <v>34</v>
      </c>
      <c r="AD352" s="19">
        <f t="shared" si="220"/>
        <v>6</v>
      </c>
      <c r="AE352" s="19">
        <f t="shared" si="220"/>
        <v>43</v>
      </c>
      <c r="AF352" s="19">
        <f t="shared" si="220"/>
        <v>46</v>
      </c>
      <c r="AG352" s="19">
        <f t="shared" si="220"/>
        <v>18</v>
      </c>
      <c r="AH352" s="20">
        <f t="shared" si="210"/>
        <v>881</v>
      </c>
      <c r="AI352" s="19">
        <f t="shared" si="221"/>
        <v>564</v>
      </c>
      <c r="AJ352" s="19">
        <f t="shared" si="221"/>
        <v>146</v>
      </c>
      <c r="AK352" s="19">
        <f t="shared" si="221"/>
        <v>25</v>
      </c>
      <c r="AL352" s="19">
        <f t="shared" si="221"/>
        <v>5</v>
      </c>
      <c r="AM352" s="19">
        <f t="shared" si="221"/>
        <v>69</v>
      </c>
      <c r="AN352" s="19">
        <f t="shared" si="221"/>
        <v>34</v>
      </c>
      <c r="AO352" s="19">
        <f t="shared" si="221"/>
        <v>52</v>
      </c>
      <c r="AP352" s="20">
        <f t="shared" si="211"/>
        <v>895</v>
      </c>
    </row>
    <row r="353" spans="1:42" s="135" customFormat="1" ht="13.5" customHeight="1" x14ac:dyDescent="0.2">
      <c r="A353" s="22">
        <f t="shared" si="200"/>
        <v>0.59375</v>
      </c>
      <c r="B353" s="19">
        <f t="shared" si="217"/>
        <v>0</v>
      </c>
      <c r="C353" s="19">
        <f t="shared" si="217"/>
        <v>0</v>
      </c>
      <c r="D353" s="19">
        <f t="shared" si="217"/>
        <v>0</v>
      </c>
      <c r="E353" s="19">
        <f t="shared" si="217"/>
        <v>0</v>
      </c>
      <c r="F353" s="19">
        <f t="shared" si="217"/>
        <v>0</v>
      </c>
      <c r="G353" s="19">
        <f t="shared" si="217"/>
        <v>0</v>
      </c>
      <c r="H353" s="19">
        <f t="shared" si="217"/>
        <v>0</v>
      </c>
      <c r="I353" s="20">
        <f t="shared" si="206"/>
        <v>0</v>
      </c>
      <c r="J353" s="19">
        <f t="shared" si="218"/>
        <v>0</v>
      </c>
      <c r="K353" s="19">
        <f t="shared" si="218"/>
        <v>0</v>
      </c>
      <c r="L353" s="19">
        <f t="shared" si="218"/>
        <v>0</v>
      </c>
      <c r="M353" s="19">
        <f t="shared" si="218"/>
        <v>0</v>
      </c>
      <c r="N353" s="19">
        <f t="shared" si="218"/>
        <v>0</v>
      </c>
      <c r="O353" s="19">
        <f t="shared" si="218"/>
        <v>0</v>
      </c>
      <c r="P353" s="19">
        <f t="shared" si="218"/>
        <v>0</v>
      </c>
      <c r="Q353" s="20">
        <f t="shared" si="207"/>
        <v>0</v>
      </c>
      <c r="R353" s="19">
        <f t="shared" si="219"/>
        <v>0</v>
      </c>
      <c r="S353" s="19">
        <f t="shared" si="219"/>
        <v>0</v>
      </c>
      <c r="T353" s="19">
        <f t="shared" si="219"/>
        <v>0</v>
      </c>
      <c r="U353" s="19">
        <f t="shared" si="219"/>
        <v>0</v>
      </c>
      <c r="V353" s="19">
        <f t="shared" si="219"/>
        <v>0</v>
      </c>
      <c r="W353" s="19">
        <f t="shared" si="219"/>
        <v>0</v>
      </c>
      <c r="X353" s="19">
        <f t="shared" si="219"/>
        <v>0</v>
      </c>
      <c r="Y353" s="20">
        <f t="shared" si="208"/>
        <v>0</v>
      </c>
      <c r="Z353" s="22">
        <f t="shared" si="209"/>
        <v>0.59375</v>
      </c>
      <c r="AA353" s="19">
        <f t="shared" si="220"/>
        <v>596</v>
      </c>
      <c r="AB353" s="19">
        <f t="shared" si="220"/>
        <v>173</v>
      </c>
      <c r="AC353" s="19">
        <f t="shared" si="220"/>
        <v>37</v>
      </c>
      <c r="AD353" s="19">
        <f t="shared" si="220"/>
        <v>8</v>
      </c>
      <c r="AE353" s="19">
        <f t="shared" si="220"/>
        <v>44</v>
      </c>
      <c r="AF353" s="19">
        <f t="shared" si="220"/>
        <v>49</v>
      </c>
      <c r="AG353" s="19">
        <f t="shared" si="220"/>
        <v>20</v>
      </c>
      <c r="AH353" s="20">
        <f t="shared" si="210"/>
        <v>927</v>
      </c>
      <c r="AI353" s="19">
        <f t="shared" si="221"/>
        <v>606</v>
      </c>
      <c r="AJ353" s="19">
        <f t="shared" si="221"/>
        <v>143</v>
      </c>
      <c r="AK353" s="19">
        <f t="shared" si="221"/>
        <v>21</v>
      </c>
      <c r="AL353" s="19">
        <f t="shared" si="221"/>
        <v>3</v>
      </c>
      <c r="AM353" s="19">
        <f t="shared" si="221"/>
        <v>70</v>
      </c>
      <c r="AN353" s="19">
        <f t="shared" si="221"/>
        <v>38</v>
      </c>
      <c r="AO353" s="19">
        <f t="shared" si="221"/>
        <v>46</v>
      </c>
      <c r="AP353" s="20">
        <f t="shared" si="211"/>
        <v>927</v>
      </c>
    </row>
    <row r="354" spans="1:42" s="135" customFormat="1" ht="13.5" customHeight="1" x14ac:dyDescent="0.2">
      <c r="A354" s="21">
        <f t="shared" si="200"/>
        <v>0.60416666666666663</v>
      </c>
      <c r="B354" s="19">
        <f t="shared" ref="B354:H363" si="222">SUM(B293:B296)</f>
        <v>0</v>
      </c>
      <c r="C354" s="19">
        <f t="shared" si="222"/>
        <v>0</v>
      </c>
      <c r="D354" s="19">
        <f t="shared" si="222"/>
        <v>0</v>
      </c>
      <c r="E354" s="19">
        <f t="shared" si="222"/>
        <v>0</v>
      </c>
      <c r="F354" s="19">
        <f t="shared" si="222"/>
        <v>0</v>
      </c>
      <c r="G354" s="19">
        <f t="shared" si="222"/>
        <v>0</v>
      </c>
      <c r="H354" s="19">
        <f t="shared" si="222"/>
        <v>0</v>
      </c>
      <c r="I354" s="20">
        <f t="shared" si="206"/>
        <v>0</v>
      </c>
      <c r="J354" s="19">
        <f t="shared" ref="J354:P363" si="223">SUM(J293:J296)</f>
        <v>0</v>
      </c>
      <c r="K354" s="19">
        <f t="shared" si="223"/>
        <v>0</v>
      </c>
      <c r="L354" s="19">
        <f t="shared" si="223"/>
        <v>0</v>
      </c>
      <c r="M354" s="19">
        <f t="shared" si="223"/>
        <v>0</v>
      </c>
      <c r="N354" s="19">
        <f t="shared" si="223"/>
        <v>0</v>
      </c>
      <c r="O354" s="19">
        <f t="shared" si="223"/>
        <v>0</v>
      </c>
      <c r="P354" s="19">
        <f t="shared" si="223"/>
        <v>0</v>
      </c>
      <c r="Q354" s="20">
        <f t="shared" si="207"/>
        <v>0</v>
      </c>
      <c r="R354" s="19">
        <f t="shared" ref="R354:X363" si="224">SUM(R293:R296)</f>
        <v>0</v>
      </c>
      <c r="S354" s="19">
        <f t="shared" si="224"/>
        <v>0</v>
      </c>
      <c r="T354" s="19">
        <f t="shared" si="224"/>
        <v>0</v>
      </c>
      <c r="U354" s="19">
        <f t="shared" si="224"/>
        <v>0</v>
      </c>
      <c r="V354" s="19">
        <f t="shared" si="224"/>
        <v>0</v>
      </c>
      <c r="W354" s="19">
        <f t="shared" si="224"/>
        <v>0</v>
      </c>
      <c r="X354" s="19">
        <f t="shared" si="224"/>
        <v>0</v>
      </c>
      <c r="Y354" s="20">
        <f t="shared" si="208"/>
        <v>0</v>
      </c>
      <c r="Z354" s="21">
        <f t="shared" si="209"/>
        <v>0.60416666666666663</v>
      </c>
      <c r="AA354" s="19">
        <f t="shared" ref="AA354:AG363" si="225">SUM(AA293:AA296)</f>
        <v>601</v>
      </c>
      <c r="AB354" s="19">
        <f t="shared" si="225"/>
        <v>196</v>
      </c>
      <c r="AC354" s="19">
        <f t="shared" si="225"/>
        <v>32</v>
      </c>
      <c r="AD354" s="19">
        <f t="shared" si="225"/>
        <v>9</v>
      </c>
      <c r="AE354" s="19">
        <f t="shared" si="225"/>
        <v>44</v>
      </c>
      <c r="AF354" s="19">
        <f t="shared" si="225"/>
        <v>44</v>
      </c>
      <c r="AG354" s="19">
        <f t="shared" si="225"/>
        <v>22</v>
      </c>
      <c r="AH354" s="20">
        <f t="shared" si="210"/>
        <v>948</v>
      </c>
      <c r="AI354" s="19">
        <f t="shared" ref="AI354:AO363" si="226">SUM(AI293:AI296)</f>
        <v>610</v>
      </c>
      <c r="AJ354" s="19">
        <f t="shared" si="226"/>
        <v>147</v>
      </c>
      <c r="AK354" s="19">
        <f t="shared" si="226"/>
        <v>20</v>
      </c>
      <c r="AL354" s="19">
        <f t="shared" si="226"/>
        <v>2</v>
      </c>
      <c r="AM354" s="19">
        <f t="shared" si="226"/>
        <v>60</v>
      </c>
      <c r="AN354" s="19">
        <f t="shared" si="226"/>
        <v>34</v>
      </c>
      <c r="AO354" s="19">
        <f t="shared" si="226"/>
        <v>47</v>
      </c>
      <c r="AP354" s="20">
        <f t="shared" si="211"/>
        <v>920</v>
      </c>
    </row>
    <row r="355" spans="1:42" s="135" customFormat="1" ht="13.5" customHeight="1" x14ac:dyDescent="0.2">
      <c r="A355" s="21">
        <f t="shared" si="200"/>
        <v>0.61458333333333326</v>
      </c>
      <c r="B355" s="19">
        <f t="shared" si="222"/>
        <v>0</v>
      </c>
      <c r="C355" s="19">
        <f t="shared" si="222"/>
        <v>0</v>
      </c>
      <c r="D355" s="19">
        <f t="shared" si="222"/>
        <v>0</v>
      </c>
      <c r="E355" s="19">
        <f t="shared" si="222"/>
        <v>0</v>
      </c>
      <c r="F355" s="19">
        <f t="shared" si="222"/>
        <v>0</v>
      </c>
      <c r="G355" s="19">
        <f t="shared" si="222"/>
        <v>0</v>
      </c>
      <c r="H355" s="19">
        <f t="shared" si="222"/>
        <v>0</v>
      </c>
      <c r="I355" s="20">
        <f t="shared" si="206"/>
        <v>0</v>
      </c>
      <c r="J355" s="19">
        <f t="shared" si="223"/>
        <v>0</v>
      </c>
      <c r="K355" s="19">
        <f t="shared" si="223"/>
        <v>0</v>
      </c>
      <c r="L355" s="19">
        <f t="shared" si="223"/>
        <v>0</v>
      </c>
      <c r="M355" s="19">
        <f t="shared" si="223"/>
        <v>0</v>
      </c>
      <c r="N355" s="19">
        <f t="shared" si="223"/>
        <v>0</v>
      </c>
      <c r="O355" s="19">
        <f t="shared" si="223"/>
        <v>0</v>
      </c>
      <c r="P355" s="19">
        <f t="shared" si="223"/>
        <v>0</v>
      </c>
      <c r="Q355" s="20">
        <f t="shared" si="207"/>
        <v>0</v>
      </c>
      <c r="R355" s="19">
        <f t="shared" si="224"/>
        <v>0</v>
      </c>
      <c r="S355" s="19">
        <f t="shared" si="224"/>
        <v>0</v>
      </c>
      <c r="T355" s="19">
        <f t="shared" si="224"/>
        <v>0</v>
      </c>
      <c r="U355" s="19">
        <f t="shared" si="224"/>
        <v>0</v>
      </c>
      <c r="V355" s="19">
        <f t="shared" si="224"/>
        <v>0</v>
      </c>
      <c r="W355" s="19">
        <f t="shared" si="224"/>
        <v>0</v>
      </c>
      <c r="X355" s="19">
        <f t="shared" si="224"/>
        <v>0</v>
      </c>
      <c r="Y355" s="20">
        <f t="shared" si="208"/>
        <v>0</v>
      </c>
      <c r="Z355" s="21">
        <f t="shared" si="209"/>
        <v>0.61458333333333326</v>
      </c>
      <c r="AA355" s="19">
        <f t="shared" si="225"/>
        <v>634</v>
      </c>
      <c r="AB355" s="19">
        <f t="shared" si="225"/>
        <v>216</v>
      </c>
      <c r="AC355" s="19">
        <f t="shared" si="225"/>
        <v>33</v>
      </c>
      <c r="AD355" s="19">
        <f t="shared" si="225"/>
        <v>7</v>
      </c>
      <c r="AE355" s="19">
        <f t="shared" si="225"/>
        <v>43</v>
      </c>
      <c r="AF355" s="19">
        <f t="shared" si="225"/>
        <v>51</v>
      </c>
      <c r="AG355" s="19">
        <f t="shared" si="225"/>
        <v>23</v>
      </c>
      <c r="AH355" s="20">
        <f t="shared" si="210"/>
        <v>1007</v>
      </c>
      <c r="AI355" s="19">
        <f t="shared" si="226"/>
        <v>637</v>
      </c>
      <c r="AJ355" s="19">
        <f t="shared" si="226"/>
        <v>171</v>
      </c>
      <c r="AK355" s="19">
        <f t="shared" si="226"/>
        <v>22</v>
      </c>
      <c r="AL355" s="19">
        <f t="shared" si="226"/>
        <v>2</v>
      </c>
      <c r="AM355" s="19">
        <f t="shared" si="226"/>
        <v>63</v>
      </c>
      <c r="AN355" s="19">
        <f t="shared" si="226"/>
        <v>41</v>
      </c>
      <c r="AO355" s="19">
        <f t="shared" si="226"/>
        <v>44</v>
      </c>
      <c r="AP355" s="20">
        <f t="shared" si="211"/>
        <v>980</v>
      </c>
    </row>
    <row r="356" spans="1:42" s="135" customFormat="1" ht="13.5" customHeight="1" x14ac:dyDescent="0.2">
      <c r="A356" s="22">
        <f t="shared" ref="A356:A380" si="227">A229</f>
        <v>0.62499999999999989</v>
      </c>
      <c r="B356" s="19">
        <f t="shared" si="222"/>
        <v>0</v>
      </c>
      <c r="C356" s="19">
        <f t="shared" si="222"/>
        <v>0</v>
      </c>
      <c r="D356" s="19">
        <f t="shared" si="222"/>
        <v>0</v>
      </c>
      <c r="E356" s="19">
        <f t="shared" si="222"/>
        <v>0</v>
      </c>
      <c r="F356" s="19">
        <f t="shared" si="222"/>
        <v>0</v>
      </c>
      <c r="G356" s="19">
        <f t="shared" si="222"/>
        <v>0</v>
      </c>
      <c r="H356" s="19">
        <f t="shared" si="222"/>
        <v>0</v>
      </c>
      <c r="I356" s="20">
        <f t="shared" si="206"/>
        <v>0</v>
      </c>
      <c r="J356" s="19">
        <f t="shared" si="223"/>
        <v>0</v>
      </c>
      <c r="K356" s="19">
        <f t="shared" si="223"/>
        <v>0</v>
      </c>
      <c r="L356" s="19">
        <f t="shared" si="223"/>
        <v>0</v>
      </c>
      <c r="M356" s="19">
        <f t="shared" si="223"/>
        <v>0</v>
      </c>
      <c r="N356" s="19">
        <f t="shared" si="223"/>
        <v>0</v>
      </c>
      <c r="O356" s="19">
        <f t="shared" si="223"/>
        <v>0</v>
      </c>
      <c r="P356" s="19">
        <f t="shared" si="223"/>
        <v>0</v>
      </c>
      <c r="Q356" s="20">
        <f t="shared" si="207"/>
        <v>0</v>
      </c>
      <c r="R356" s="19">
        <f t="shared" si="224"/>
        <v>0</v>
      </c>
      <c r="S356" s="19">
        <f t="shared" si="224"/>
        <v>0</v>
      </c>
      <c r="T356" s="19">
        <f t="shared" si="224"/>
        <v>0</v>
      </c>
      <c r="U356" s="19">
        <f t="shared" si="224"/>
        <v>0</v>
      </c>
      <c r="V356" s="19">
        <f t="shared" si="224"/>
        <v>0</v>
      </c>
      <c r="W356" s="19">
        <f t="shared" si="224"/>
        <v>0</v>
      </c>
      <c r="X356" s="19">
        <f t="shared" si="224"/>
        <v>0</v>
      </c>
      <c r="Y356" s="20">
        <f t="shared" si="208"/>
        <v>0</v>
      </c>
      <c r="Z356" s="22">
        <f t="shared" si="209"/>
        <v>0.62499999999999989</v>
      </c>
      <c r="AA356" s="19">
        <f t="shared" si="225"/>
        <v>621</v>
      </c>
      <c r="AB356" s="19">
        <f t="shared" si="225"/>
        <v>221</v>
      </c>
      <c r="AC356" s="19">
        <f t="shared" si="225"/>
        <v>35</v>
      </c>
      <c r="AD356" s="19">
        <f t="shared" si="225"/>
        <v>5</v>
      </c>
      <c r="AE356" s="19">
        <f t="shared" si="225"/>
        <v>37</v>
      </c>
      <c r="AF356" s="19">
        <f t="shared" si="225"/>
        <v>44</v>
      </c>
      <c r="AG356" s="19">
        <f t="shared" si="225"/>
        <v>25</v>
      </c>
      <c r="AH356" s="20">
        <f t="shared" si="210"/>
        <v>988</v>
      </c>
      <c r="AI356" s="19">
        <f t="shared" si="226"/>
        <v>671</v>
      </c>
      <c r="AJ356" s="19">
        <f t="shared" si="226"/>
        <v>168</v>
      </c>
      <c r="AK356" s="19">
        <f t="shared" si="226"/>
        <v>21</v>
      </c>
      <c r="AL356" s="19">
        <f t="shared" si="226"/>
        <v>1</v>
      </c>
      <c r="AM356" s="19">
        <f t="shared" si="226"/>
        <v>68</v>
      </c>
      <c r="AN356" s="19">
        <f t="shared" si="226"/>
        <v>46</v>
      </c>
      <c r="AO356" s="19">
        <f t="shared" si="226"/>
        <v>41</v>
      </c>
      <c r="AP356" s="20">
        <f t="shared" si="211"/>
        <v>1016</v>
      </c>
    </row>
    <row r="357" spans="1:42" s="135" customFormat="1" ht="13.5" customHeight="1" x14ac:dyDescent="0.2">
      <c r="A357" s="21">
        <f t="shared" si="227"/>
        <v>0.63541666666666652</v>
      </c>
      <c r="B357" s="19">
        <f t="shared" si="222"/>
        <v>0</v>
      </c>
      <c r="C357" s="19">
        <f t="shared" si="222"/>
        <v>0</v>
      </c>
      <c r="D357" s="19">
        <f t="shared" si="222"/>
        <v>0</v>
      </c>
      <c r="E357" s="19">
        <f t="shared" si="222"/>
        <v>0</v>
      </c>
      <c r="F357" s="19">
        <f t="shared" si="222"/>
        <v>0</v>
      </c>
      <c r="G357" s="19">
        <f t="shared" si="222"/>
        <v>0</v>
      </c>
      <c r="H357" s="19">
        <f t="shared" si="222"/>
        <v>0</v>
      </c>
      <c r="I357" s="20">
        <f t="shared" si="206"/>
        <v>0</v>
      </c>
      <c r="J357" s="19">
        <f t="shared" si="223"/>
        <v>0</v>
      </c>
      <c r="K357" s="19">
        <f t="shared" si="223"/>
        <v>0</v>
      </c>
      <c r="L357" s="19">
        <f t="shared" si="223"/>
        <v>0</v>
      </c>
      <c r="M357" s="19">
        <f t="shared" si="223"/>
        <v>0</v>
      </c>
      <c r="N357" s="19">
        <f t="shared" si="223"/>
        <v>0</v>
      </c>
      <c r="O357" s="19">
        <f t="shared" si="223"/>
        <v>0</v>
      </c>
      <c r="P357" s="19">
        <f t="shared" si="223"/>
        <v>0</v>
      </c>
      <c r="Q357" s="20">
        <f t="shared" si="207"/>
        <v>0</v>
      </c>
      <c r="R357" s="19">
        <f t="shared" si="224"/>
        <v>0</v>
      </c>
      <c r="S357" s="19">
        <f t="shared" si="224"/>
        <v>0</v>
      </c>
      <c r="T357" s="19">
        <f t="shared" si="224"/>
        <v>0</v>
      </c>
      <c r="U357" s="19">
        <f t="shared" si="224"/>
        <v>0</v>
      </c>
      <c r="V357" s="19">
        <f t="shared" si="224"/>
        <v>0</v>
      </c>
      <c r="W357" s="19">
        <f t="shared" si="224"/>
        <v>0</v>
      </c>
      <c r="X357" s="19">
        <f t="shared" si="224"/>
        <v>0</v>
      </c>
      <c r="Y357" s="20">
        <f t="shared" si="208"/>
        <v>0</v>
      </c>
      <c r="Z357" s="21">
        <f t="shared" si="209"/>
        <v>0.63541666666666652</v>
      </c>
      <c r="AA357" s="19">
        <f t="shared" si="225"/>
        <v>637</v>
      </c>
      <c r="AB357" s="19">
        <f t="shared" si="225"/>
        <v>223</v>
      </c>
      <c r="AC357" s="19">
        <f t="shared" si="225"/>
        <v>32</v>
      </c>
      <c r="AD357" s="19">
        <f t="shared" si="225"/>
        <v>5</v>
      </c>
      <c r="AE357" s="19">
        <f t="shared" si="225"/>
        <v>34</v>
      </c>
      <c r="AF357" s="19">
        <f t="shared" si="225"/>
        <v>49</v>
      </c>
      <c r="AG357" s="19">
        <f t="shared" si="225"/>
        <v>31</v>
      </c>
      <c r="AH357" s="20">
        <f t="shared" si="210"/>
        <v>1011</v>
      </c>
      <c r="AI357" s="19">
        <f t="shared" si="226"/>
        <v>694</v>
      </c>
      <c r="AJ357" s="19">
        <f t="shared" si="226"/>
        <v>170</v>
      </c>
      <c r="AK357" s="19">
        <f t="shared" si="226"/>
        <v>20</v>
      </c>
      <c r="AL357" s="19">
        <f t="shared" si="226"/>
        <v>1</v>
      </c>
      <c r="AM357" s="19">
        <f t="shared" si="226"/>
        <v>66</v>
      </c>
      <c r="AN357" s="19">
        <f t="shared" si="226"/>
        <v>45</v>
      </c>
      <c r="AO357" s="19">
        <f t="shared" si="226"/>
        <v>45</v>
      </c>
      <c r="AP357" s="20">
        <f t="shared" si="211"/>
        <v>1041</v>
      </c>
    </row>
    <row r="358" spans="1:42" s="135" customFormat="1" ht="13.5" customHeight="1" x14ac:dyDescent="0.2">
      <c r="A358" s="21">
        <f t="shared" si="227"/>
        <v>0.64583333333333315</v>
      </c>
      <c r="B358" s="19">
        <f t="shared" si="222"/>
        <v>0</v>
      </c>
      <c r="C358" s="19">
        <f t="shared" si="222"/>
        <v>0</v>
      </c>
      <c r="D358" s="19">
        <f t="shared" si="222"/>
        <v>0</v>
      </c>
      <c r="E358" s="19">
        <f t="shared" si="222"/>
        <v>0</v>
      </c>
      <c r="F358" s="19">
        <f t="shared" si="222"/>
        <v>0</v>
      </c>
      <c r="G358" s="19">
        <f t="shared" si="222"/>
        <v>0</v>
      </c>
      <c r="H358" s="19">
        <f t="shared" si="222"/>
        <v>0</v>
      </c>
      <c r="I358" s="20">
        <f t="shared" si="206"/>
        <v>0</v>
      </c>
      <c r="J358" s="19">
        <f t="shared" si="223"/>
        <v>0</v>
      </c>
      <c r="K358" s="19">
        <f t="shared" si="223"/>
        <v>0</v>
      </c>
      <c r="L358" s="19">
        <f t="shared" si="223"/>
        <v>0</v>
      </c>
      <c r="M358" s="19">
        <f t="shared" si="223"/>
        <v>0</v>
      </c>
      <c r="N358" s="19">
        <f t="shared" si="223"/>
        <v>0</v>
      </c>
      <c r="O358" s="19">
        <f t="shared" si="223"/>
        <v>0</v>
      </c>
      <c r="P358" s="19">
        <f t="shared" si="223"/>
        <v>0</v>
      </c>
      <c r="Q358" s="20">
        <f t="shared" si="207"/>
        <v>0</v>
      </c>
      <c r="R358" s="19">
        <f t="shared" si="224"/>
        <v>0</v>
      </c>
      <c r="S358" s="19">
        <f t="shared" si="224"/>
        <v>0</v>
      </c>
      <c r="T358" s="19">
        <f t="shared" si="224"/>
        <v>0</v>
      </c>
      <c r="U358" s="19">
        <f t="shared" si="224"/>
        <v>0</v>
      </c>
      <c r="V358" s="19">
        <f t="shared" si="224"/>
        <v>0</v>
      </c>
      <c r="W358" s="19">
        <f t="shared" si="224"/>
        <v>0</v>
      </c>
      <c r="X358" s="19">
        <f t="shared" si="224"/>
        <v>0</v>
      </c>
      <c r="Y358" s="20">
        <f t="shared" si="208"/>
        <v>0</v>
      </c>
      <c r="Z358" s="21">
        <f t="shared" si="209"/>
        <v>0.64583333333333315</v>
      </c>
      <c r="AA358" s="19">
        <f t="shared" si="225"/>
        <v>692</v>
      </c>
      <c r="AB358" s="19">
        <f t="shared" si="225"/>
        <v>218</v>
      </c>
      <c r="AC358" s="19">
        <f t="shared" si="225"/>
        <v>29</v>
      </c>
      <c r="AD358" s="19">
        <f t="shared" si="225"/>
        <v>3</v>
      </c>
      <c r="AE358" s="19">
        <f t="shared" si="225"/>
        <v>40</v>
      </c>
      <c r="AF358" s="19">
        <f t="shared" si="225"/>
        <v>48</v>
      </c>
      <c r="AG358" s="19">
        <f t="shared" si="225"/>
        <v>33</v>
      </c>
      <c r="AH358" s="20">
        <f t="shared" si="210"/>
        <v>1063</v>
      </c>
      <c r="AI358" s="19">
        <f t="shared" si="226"/>
        <v>714</v>
      </c>
      <c r="AJ358" s="19">
        <f t="shared" si="226"/>
        <v>155</v>
      </c>
      <c r="AK358" s="19">
        <f t="shared" si="226"/>
        <v>17</v>
      </c>
      <c r="AL358" s="19">
        <f t="shared" si="226"/>
        <v>1</v>
      </c>
      <c r="AM358" s="19">
        <f t="shared" si="226"/>
        <v>69</v>
      </c>
      <c r="AN358" s="19">
        <f t="shared" si="226"/>
        <v>51</v>
      </c>
      <c r="AO358" s="19">
        <f t="shared" si="226"/>
        <v>37</v>
      </c>
      <c r="AP358" s="20">
        <f t="shared" si="211"/>
        <v>1044</v>
      </c>
    </row>
    <row r="359" spans="1:42" s="135" customFormat="1" ht="13.5" customHeight="1" x14ac:dyDescent="0.2">
      <c r="A359" s="22">
        <f t="shared" si="227"/>
        <v>0.65624999999999978</v>
      </c>
      <c r="B359" s="19">
        <f t="shared" si="222"/>
        <v>0</v>
      </c>
      <c r="C359" s="19">
        <f t="shared" si="222"/>
        <v>0</v>
      </c>
      <c r="D359" s="19">
        <f t="shared" si="222"/>
        <v>0</v>
      </c>
      <c r="E359" s="19">
        <f t="shared" si="222"/>
        <v>0</v>
      </c>
      <c r="F359" s="19">
        <f t="shared" si="222"/>
        <v>0</v>
      </c>
      <c r="G359" s="19">
        <f t="shared" si="222"/>
        <v>0</v>
      </c>
      <c r="H359" s="19">
        <f t="shared" si="222"/>
        <v>0</v>
      </c>
      <c r="I359" s="20">
        <f t="shared" si="206"/>
        <v>0</v>
      </c>
      <c r="J359" s="19">
        <f t="shared" si="223"/>
        <v>0</v>
      </c>
      <c r="K359" s="19">
        <f t="shared" si="223"/>
        <v>0</v>
      </c>
      <c r="L359" s="19">
        <f t="shared" si="223"/>
        <v>0</v>
      </c>
      <c r="M359" s="19">
        <f t="shared" si="223"/>
        <v>0</v>
      </c>
      <c r="N359" s="19">
        <f t="shared" si="223"/>
        <v>0</v>
      </c>
      <c r="O359" s="19">
        <f t="shared" si="223"/>
        <v>0</v>
      </c>
      <c r="P359" s="19">
        <f t="shared" si="223"/>
        <v>0</v>
      </c>
      <c r="Q359" s="20">
        <f t="shared" si="207"/>
        <v>0</v>
      </c>
      <c r="R359" s="19">
        <f t="shared" si="224"/>
        <v>0</v>
      </c>
      <c r="S359" s="19">
        <f t="shared" si="224"/>
        <v>0</v>
      </c>
      <c r="T359" s="19">
        <f t="shared" si="224"/>
        <v>0</v>
      </c>
      <c r="U359" s="19">
        <f t="shared" si="224"/>
        <v>0</v>
      </c>
      <c r="V359" s="19">
        <f t="shared" si="224"/>
        <v>0</v>
      </c>
      <c r="W359" s="19">
        <f t="shared" si="224"/>
        <v>0</v>
      </c>
      <c r="X359" s="19">
        <f t="shared" si="224"/>
        <v>0</v>
      </c>
      <c r="Y359" s="20">
        <f t="shared" si="208"/>
        <v>0</v>
      </c>
      <c r="Z359" s="22">
        <f t="shared" si="209"/>
        <v>0.65624999999999978</v>
      </c>
      <c r="AA359" s="19">
        <f t="shared" si="225"/>
        <v>702</v>
      </c>
      <c r="AB359" s="19">
        <f t="shared" si="225"/>
        <v>221</v>
      </c>
      <c r="AC359" s="19">
        <f t="shared" si="225"/>
        <v>26</v>
      </c>
      <c r="AD359" s="19">
        <f t="shared" si="225"/>
        <v>7</v>
      </c>
      <c r="AE359" s="19">
        <f t="shared" si="225"/>
        <v>37</v>
      </c>
      <c r="AF359" s="19">
        <f t="shared" si="225"/>
        <v>44</v>
      </c>
      <c r="AG359" s="19">
        <f t="shared" si="225"/>
        <v>34</v>
      </c>
      <c r="AH359" s="20">
        <f t="shared" si="210"/>
        <v>1071</v>
      </c>
      <c r="AI359" s="19">
        <f t="shared" si="226"/>
        <v>738</v>
      </c>
      <c r="AJ359" s="19">
        <f t="shared" si="226"/>
        <v>147</v>
      </c>
      <c r="AK359" s="19">
        <f t="shared" si="226"/>
        <v>13</v>
      </c>
      <c r="AL359" s="19">
        <f t="shared" si="226"/>
        <v>2</v>
      </c>
      <c r="AM359" s="19">
        <f t="shared" si="226"/>
        <v>69</v>
      </c>
      <c r="AN359" s="19">
        <f t="shared" si="226"/>
        <v>56</v>
      </c>
      <c r="AO359" s="19">
        <f t="shared" si="226"/>
        <v>30</v>
      </c>
      <c r="AP359" s="20">
        <f t="shared" si="211"/>
        <v>1055</v>
      </c>
    </row>
    <row r="360" spans="1:42" s="135" customFormat="1" ht="13.5" customHeight="1" x14ac:dyDescent="0.2">
      <c r="A360" s="21">
        <f t="shared" si="227"/>
        <v>0.66666666666666641</v>
      </c>
      <c r="B360" s="19">
        <f t="shared" si="222"/>
        <v>0</v>
      </c>
      <c r="C360" s="19">
        <f t="shared" si="222"/>
        <v>0</v>
      </c>
      <c r="D360" s="19">
        <f t="shared" si="222"/>
        <v>0</v>
      </c>
      <c r="E360" s="19">
        <f t="shared" si="222"/>
        <v>0</v>
      </c>
      <c r="F360" s="19">
        <f t="shared" si="222"/>
        <v>0</v>
      </c>
      <c r="G360" s="19">
        <f t="shared" si="222"/>
        <v>0</v>
      </c>
      <c r="H360" s="19">
        <f t="shared" si="222"/>
        <v>0</v>
      </c>
      <c r="I360" s="20">
        <f t="shared" si="206"/>
        <v>0</v>
      </c>
      <c r="J360" s="19">
        <f t="shared" si="223"/>
        <v>0</v>
      </c>
      <c r="K360" s="19">
        <f t="shared" si="223"/>
        <v>0</v>
      </c>
      <c r="L360" s="19">
        <f t="shared" si="223"/>
        <v>0</v>
      </c>
      <c r="M360" s="19">
        <f t="shared" si="223"/>
        <v>0</v>
      </c>
      <c r="N360" s="19">
        <f t="shared" si="223"/>
        <v>0</v>
      </c>
      <c r="O360" s="19">
        <f t="shared" si="223"/>
        <v>0</v>
      </c>
      <c r="P360" s="19">
        <f t="shared" si="223"/>
        <v>0</v>
      </c>
      <c r="Q360" s="20">
        <f t="shared" si="207"/>
        <v>0</v>
      </c>
      <c r="R360" s="19">
        <f t="shared" si="224"/>
        <v>0</v>
      </c>
      <c r="S360" s="19">
        <f t="shared" si="224"/>
        <v>0</v>
      </c>
      <c r="T360" s="19">
        <f t="shared" si="224"/>
        <v>0</v>
      </c>
      <c r="U360" s="19">
        <f t="shared" si="224"/>
        <v>0</v>
      </c>
      <c r="V360" s="19">
        <f t="shared" si="224"/>
        <v>0</v>
      </c>
      <c r="W360" s="19">
        <f t="shared" si="224"/>
        <v>0</v>
      </c>
      <c r="X360" s="19">
        <f t="shared" si="224"/>
        <v>0</v>
      </c>
      <c r="Y360" s="20">
        <f t="shared" si="208"/>
        <v>0</v>
      </c>
      <c r="Z360" s="21">
        <f t="shared" si="209"/>
        <v>0.66666666666666641</v>
      </c>
      <c r="AA360" s="19">
        <f t="shared" si="225"/>
        <v>714</v>
      </c>
      <c r="AB360" s="19">
        <f t="shared" si="225"/>
        <v>226</v>
      </c>
      <c r="AC360" s="19">
        <f t="shared" si="225"/>
        <v>21</v>
      </c>
      <c r="AD360" s="19">
        <f t="shared" si="225"/>
        <v>8</v>
      </c>
      <c r="AE360" s="19">
        <f t="shared" si="225"/>
        <v>43</v>
      </c>
      <c r="AF360" s="19">
        <f t="shared" si="225"/>
        <v>54</v>
      </c>
      <c r="AG360" s="19">
        <f t="shared" si="225"/>
        <v>44</v>
      </c>
      <c r="AH360" s="20">
        <f t="shared" si="210"/>
        <v>1110</v>
      </c>
      <c r="AI360" s="19">
        <f t="shared" si="226"/>
        <v>736</v>
      </c>
      <c r="AJ360" s="19">
        <f t="shared" si="226"/>
        <v>144</v>
      </c>
      <c r="AK360" s="19">
        <f t="shared" si="226"/>
        <v>11</v>
      </c>
      <c r="AL360" s="19">
        <f t="shared" si="226"/>
        <v>2</v>
      </c>
      <c r="AM360" s="19">
        <f t="shared" si="226"/>
        <v>62</v>
      </c>
      <c r="AN360" s="19">
        <f t="shared" si="226"/>
        <v>65</v>
      </c>
      <c r="AO360" s="19">
        <f t="shared" si="226"/>
        <v>36</v>
      </c>
      <c r="AP360" s="20">
        <f t="shared" si="211"/>
        <v>1056</v>
      </c>
    </row>
    <row r="361" spans="1:42" s="135" customFormat="1" ht="13.5" customHeight="1" x14ac:dyDescent="0.2">
      <c r="A361" s="21">
        <f t="shared" si="227"/>
        <v>0.67708333333333304</v>
      </c>
      <c r="B361" s="19">
        <f t="shared" si="222"/>
        <v>0</v>
      </c>
      <c r="C361" s="19">
        <f t="shared" si="222"/>
        <v>0</v>
      </c>
      <c r="D361" s="19">
        <f t="shared" si="222"/>
        <v>0</v>
      </c>
      <c r="E361" s="19">
        <f t="shared" si="222"/>
        <v>0</v>
      </c>
      <c r="F361" s="19">
        <f t="shared" si="222"/>
        <v>0</v>
      </c>
      <c r="G361" s="19">
        <f t="shared" si="222"/>
        <v>0</v>
      </c>
      <c r="H361" s="19">
        <f t="shared" si="222"/>
        <v>0</v>
      </c>
      <c r="I361" s="20">
        <f t="shared" si="206"/>
        <v>0</v>
      </c>
      <c r="J361" s="19">
        <f t="shared" si="223"/>
        <v>0</v>
      </c>
      <c r="K361" s="19">
        <f t="shared" si="223"/>
        <v>0</v>
      </c>
      <c r="L361" s="19">
        <f t="shared" si="223"/>
        <v>0</v>
      </c>
      <c r="M361" s="19">
        <f t="shared" si="223"/>
        <v>0</v>
      </c>
      <c r="N361" s="19">
        <f t="shared" si="223"/>
        <v>0</v>
      </c>
      <c r="O361" s="19">
        <f t="shared" si="223"/>
        <v>0</v>
      </c>
      <c r="P361" s="19">
        <f t="shared" si="223"/>
        <v>0</v>
      </c>
      <c r="Q361" s="20">
        <f t="shared" si="207"/>
        <v>0</v>
      </c>
      <c r="R361" s="19">
        <f t="shared" si="224"/>
        <v>0</v>
      </c>
      <c r="S361" s="19">
        <f t="shared" si="224"/>
        <v>0</v>
      </c>
      <c r="T361" s="19">
        <f t="shared" si="224"/>
        <v>0</v>
      </c>
      <c r="U361" s="19">
        <f t="shared" si="224"/>
        <v>0</v>
      </c>
      <c r="V361" s="19">
        <f t="shared" si="224"/>
        <v>0</v>
      </c>
      <c r="W361" s="19">
        <f t="shared" si="224"/>
        <v>0</v>
      </c>
      <c r="X361" s="19">
        <f t="shared" si="224"/>
        <v>0</v>
      </c>
      <c r="Y361" s="20">
        <f t="shared" si="208"/>
        <v>0</v>
      </c>
      <c r="Z361" s="21">
        <f t="shared" si="209"/>
        <v>0.67708333333333304</v>
      </c>
      <c r="AA361" s="19">
        <f t="shared" si="225"/>
        <v>766</v>
      </c>
      <c r="AB361" s="19">
        <f t="shared" si="225"/>
        <v>224</v>
      </c>
      <c r="AC361" s="19">
        <f t="shared" si="225"/>
        <v>16</v>
      </c>
      <c r="AD361" s="19">
        <f t="shared" si="225"/>
        <v>7</v>
      </c>
      <c r="AE361" s="19">
        <f t="shared" si="225"/>
        <v>43</v>
      </c>
      <c r="AF361" s="19">
        <f t="shared" si="225"/>
        <v>61</v>
      </c>
      <c r="AG361" s="19">
        <f t="shared" si="225"/>
        <v>48</v>
      </c>
      <c r="AH361" s="20">
        <f t="shared" si="210"/>
        <v>1165</v>
      </c>
      <c r="AI361" s="19">
        <f t="shared" si="226"/>
        <v>736</v>
      </c>
      <c r="AJ361" s="19">
        <f t="shared" si="226"/>
        <v>143</v>
      </c>
      <c r="AK361" s="19">
        <f t="shared" si="226"/>
        <v>10</v>
      </c>
      <c r="AL361" s="19">
        <f t="shared" si="226"/>
        <v>2</v>
      </c>
      <c r="AM361" s="19">
        <f t="shared" si="226"/>
        <v>63</v>
      </c>
      <c r="AN361" s="19">
        <f t="shared" si="226"/>
        <v>67</v>
      </c>
      <c r="AO361" s="19">
        <f t="shared" si="226"/>
        <v>36</v>
      </c>
      <c r="AP361" s="20">
        <f t="shared" si="211"/>
        <v>1057</v>
      </c>
    </row>
    <row r="362" spans="1:42" s="135" customFormat="1" ht="13.5" customHeight="1" x14ac:dyDescent="0.2">
      <c r="A362" s="22">
        <f t="shared" si="227"/>
        <v>0.68749999999999967</v>
      </c>
      <c r="B362" s="19">
        <f t="shared" si="222"/>
        <v>0</v>
      </c>
      <c r="C362" s="19">
        <f t="shared" si="222"/>
        <v>0</v>
      </c>
      <c r="D362" s="19">
        <f t="shared" si="222"/>
        <v>0</v>
      </c>
      <c r="E362" s="19">
        <f t="shared" si="222"/>
        <v>0</v>
      </c>
      <c r="F362" s="19">
        <f t="shared" si="222"/>
        <v>0</v>
      </c>
      <c r="G362" s="19">
        <f t="shared" si="222"/>
        <v>0</v>
      </c>
      <c r="H362" s="19">
        <f t="shared" si="222"/>
        <v>0</v>
      </c>
      <c r="I362" s="20">
        <f t="shared" si="206"/>
        <v>0</v>
      </c>
      <c r="J362" s="19">
        <f t="shared" si="223"/>
        <v>0</v>
      </c>
      <c r="K362" s="19">
        <f t="shared" si="223"/>
        <v>0</v>
      </c>
      <c r="L362" s="19">
        <f t="shared" si="223"/>
        <v>0</v>
      </c>
      <c r="M362" s="19">
        <f t="shared" si="223"/>
        <v>0</v>
      </c>
      <c r="N362" s="19">
        <f t="shared" si="223"/>
        <v>0</v>
      </c>
      <c r="O362" s="19">
        <f t="shared" si="223"/>
        <v>0</v>
      </c>
      <c r="P362" s="19">
        <f t="shared" si="223"/>
        <v>0</v>
      </c>
      <c r="Q362" s="20">
        <f t="shared" si="207"/>
        <v>0</v>
      </c>
      <c r="R362" s="19">
        <f t="shared" si="224"/>
        <v>0</v>
      </c>
      <c r="S362" s="19">
        <f t="shared" si="224"/>
        <v>0</v>
      </c>
      <c r="T362" s="19">
        <f t="shared" si="224"/>
        <v>0</v>
      </c>
      <c r="U362" s="19">
        <f t="shared" si="224"/>
        <v>0</v>
      </c>
      <c r="V362" s="19">
        <f t="shared" si="224"/>
        <v>0</v>
      </c>
      <c r="W362" s="19">
        <f t="shared" si="224"/>
        <v>0</v>
      </c>
      <c r="X362" s="19">
        <f t="shared" si="224"/>
        <v>0</v>
      </c>
      <c r="Y362" s="20">
        <f t="shared" si="208"/>
        <v>0</v>
      </c>
      <c r="Z362" s="22">
        <f t="shared" si="209"/>
        <v>0.68749999999999967</v>
      </c>
      <c r="AA362" s="19">
        <f t="shared" si="225"/>
        <v>747</v>
      </c>
      <c r="AB362" s="19">
        <f t="shared" si="225"/>
        <v>215</v>
      </c>
      <c r="AC362" s="19">
        <f t="shared" si="225"/>
        <v>19</v>
      </c>
      <c r="AD362" s="19">
        <f t="shared" si="225"/>
        <v>10</v>
      </c>
      <c r="AE362" s="19">
        <f t="shared" si="225"/>
        <v>44</v>
      </c>
      <c r="AF362" s="19">
        <f t="shared" si="225"/>
        <v>79</v>
      </c>
      <c r="AG362" s="19">
        <f t="shared" si="225"/>
        <v>59</v>
      </c>
      <c r="AH362" s="20">
        <f t="shared" si="210"/>
        <v>1173</v>
      </c>
      <c r="AI362" s="19">
        <f t="shared" si="226"/>
        <v>763</v>
      </c>
      <c r="AJ362" s="19">
        <f t="shared" si="226"/>
        <v>138</v>
      </c>
      <c r="AK362" s="19">
        <f t="shared" si="226"/>
        <v>10</v>
      </c>
      <c r="AL362" s="19">
        <f t="shared" si="226"/>
        <v>2</v>
      </c>
      <c r="AM362" s="19">
        <f t="shared" si="226"/>
        <v>69</v>
      </c>
      <c r="AN362" s="19">
        <f t="shared" si="226"/>
        <v>72</v>
      </c>
      <c r="AO362" s="19">
        <f t="shared" si="226"/>
        <v>50</v>
      </c>
      <c r="AP362" s="20">
        <f t="shared" si="211"/>
        <v>1104</v>
      </c>
    </row>
    <row r="363" spans="1:42" s="135" customFormat="1" ht="13.5" customHeight="1" x14ac:dyDescent="0.2">
      <c r="A363" s="21">
        <f t="shared" si="227"/>
        <v>0.6979166666666663</v>
      </c>
      <c r="B363" s="19">
        <f t="shared" si="222"/>
        <v>0</v>
      </c>
      <c r="C363" s="19">
        <f t="shared" si="222"/>
        <v>0</v>
      </c>
      <c r="D363" s="19">
        <f t="shared" si="222"/>
        <v>0</v>
      </c>
      <c r="E363" s="19">
        <f t="shared" si="222"/>
        <v>0</v>
      </c>
      <c r="F363" s="19">
        <f t="shared" si="222"/>
        <v>0</v>
      </c>
      <c r="G363" s="19">
        <f t="shared" si="222"/>
        <v>0</v>
      </c>
      <c r="H363" s="19">
        <f t="shared" si="222"/>
        <v>0</v>
      </c>
      <c r="I363" s="20">
        <f t="shared" si="206"/>
        <v>0</v>
      </c>
      <c r="J363" s="19">
        <f t="shared" si="223"/>
        <v>0</v>
      </c>
      <c r="K363" s="19">
        <f t="shared" si="223"/>
        <v>0</v>
      </c>
      <c r="L363" s="19">
        <f t="shared" si="223"/>
        <v>0</v>
      </c>
      <c r="M363" s="19">
        <f t="shared" si="223"/>
        <v>0</v>
      </c>
      <c r="N363" s="19">
        <f t="shared" si="223"/>
        <v>0</v>
      </c>
      <c r="O363" s="19">
        <f t="shared" si="223"/>
        <v>0</v>
      </c>
      <c r="P363" s="19">
        <f t="shared" si="223"/>
        <v>0</v>
      </c>
      <c r="Q363" s="20">
        <f t="shared" si="207"/>
        <v>0</v>
      </c>
      <c r="R363" s="19">
        <f t="shared" si="224"/>
        <v>0</v>
      </c>
      <c r="S363" s="19">
        <f t="shared" si="224"/>
        <v>0</v>
      </c>
      <c r="T363" s="19">
        <f t="shared" si="224"/>
        <v>0</v>
      </c>
      <c r="U363" s="19">
        <f t="shared" si="224"/>
        <v>0</v>
      </c>
      <c r="V363" s="19">
        <f t="shared" si="224"/>
        <v>0</v>
      </c>
      <c r="W363" s="19">
        <f t="shared" si="224"/>
        <v>0</v>
      </c>
      <c r="X363" s="19">
        <f t="shared" si="224"/>
        <v>0</v>
      </c>
      <c r="Y363" s="20">
        <f t="shared" si="208"/>
        <v>0</v>
      </c>
      <c r="Z363" s="21">
        <f t="shared" si="209"/>
        <v>0.6979166666666663</v>
      </c>
      <c r="AA363" s="19">
        <f t="shared" si="225"/>
        <v>769</v>
      </c>
      <c r="AB363" s="19">
        <f t="shared" si="225"/>
        <v>204</v>
      </c>
      <c r="AC363" s="19">
        <f t="shared" si="225"/>
        <v>17</v>
      </c>
      <c r="AD363" s="19">
        <f t="shared" si="225"/>
        <v>7</v>
      </c>
      <c r="AE363" s="19">
        <f t="shared" si="225"/>
        <v>41</v>
      </c>
      <c r="AF363" s="19">
        <f t="shared" si="225"/>
        <v>86</v>
      </c>
      <c r="AG363" s="19">
        <f t="shared" si="225"/>
        <v>77</v>
      </c>
      <c r="AH363" s="20">
        <f t="shared" si="210"/>
        <v>1201</v>
      </c>
      <c r="AI363" s="19">
        <f t="shared" si="226"/>
        <v>747</v>
      </c>
      <c r="AJ363" s="19">
        <f t="shared" si="226"/>
        <v>121</v>
      </c>
      <c r="AK363" s="19">
        <f t="shared" si="226"/>
        <v>9</v>
      </c>
      <c r="AL363" s="19">
        <f t="shared" si="226"/>
        <v>2</v>
      </c>
      <c r="AM363" s="19">
        <f t="shared" si="226"/>
        <v>68</v>
      </c>
      <c r="AN363" s="19">
        <f t="shared" si="226"/>
        <v>65</v>
      </c>
      <c r="AO363" s="19">
        <f t="shared" si="226"/>
        <v>58</v>
      </c>
      <c r="AP363" s="20">
        <f t="shared" si="211"/>
        <v>1070</v>
      </c>
    </row>
    <row r="364" spans="1:42" s="135" customFormat="1" ht="13.5" customHeight="1" x14ac:dyDescent="0.2">
      <c r="A364" s="21">
        <f t="shared" si="227"/>
        <v>0.70833333333333293</v>
      </c>
      <c r="B364" s="19">
        <f t="shared" ref="B364:H373" si="228">SUM(B303:B306)</f>
        <v>0</v>
      </c>
      <c r="C364" s="19">
        <f t="shared" si="228"/>
        <v>0</v>
      </c>
      <c r="D364" s="19">
        <f t="shared" si="228"/>
        <v>0</v>
      </c>
      <c r="E364" s="19">
        <f t="shared" si="228"/>
        <v>0</v>
      </c>
      <c r="F364" s="19">
        <f t="shared" si="228"/>
        <v>0</v>
      </c>
      <c r="G364" s="19">
        <f t="shared" si="228"/>
        <v>0</v>
      </c>
      <c r="H364" s="19">
        <f t="shared" si="228"/>
        <v>0</v>
      </c>
      <c r="I364" s="20">
        <f t="shared" si="206"/>
        <v>0</v>
      </c>
      <c r="J364" s="19">
        <f t="shared" ref="J364:P373" si="229">SUM(J303:J306)</f>
        <v>0</v>
      </c>
      <c r="K364" s="19">
        <f t="shared" si="229"/>
        <v>0</v>
      </c>
      <c r="L364" s="19">
        <f t="shared" si="229"/>
        <v>0</v>
      </c>
      <c r="M364" s="19">
        <f t="shared" si="229"/>
        <v>0</v>
      </c>
      <c r="N364" s="19">
        <f t="shared" si="229"/>
        <v>0</v>
      </c>
      <c r="O364" s="19">
        <f t="shared" si="229"/>
        <v>0</v>
      </c>
      <c r="P364" s="19">
        <f t="shared" si="229"/>
        <v>0</v>
      </c>
      <c r="Q364" s="20">
        <f t="shared" si="207"/>
        <v>0</v>
      </c>
      <c r="R364" s="19">
        <f t="shared" ref="R364:X373" si="230">SUM(R303:R306)</f>
        <v>0</v>
      </c>
      <c r="S364" s="19">
        <f t="shared" si="230"/>
        <v>0</v>
      </c>
      <c r="T364" s="19">
        <f t="shared" si="230"/>
        <v>0</v>
      </c>
      <c r="U364" s="19">
        <f t="shared" si="230"/>
        <v>0</v>
      </c>
      <c r="V364" s="19">
        <f t="shared" si="230"/>
        <v>0</v>
      </c>
      <c r="W364" s="19">
        <f t="shared" si="230"/>
        <v>0</v>
      </c>
      <c r="X364" s="19">
        <f t="shared" si="230"/>
        <v>0</v>
      </c>
      <c r="Y364" s="20">
        <f t="shared" si="208"/>
        <v>0</v>
      </c>
      <c r="Z364" s="21">
        <f t="shared" si="209"/>
        <v>0.70833333333333293</v>
      </c>
      <c r="AA364" s="19">
        <f t="shared" ref="AA364:AG373" si="231">SUM(AA303:AA306)</f>
        <v>787</v>
      </c>
      <c r="AB364" s="19">
        <f t="shared" si="231"/>
        <v>186</v>
      </c>
      <c r="AC364" s="19">
        <f t="shared" si="231"/>
        <v>17</v>
      </c>
      <c r="AD364" s="19">
        <f t="shared" si="231"/>
        <v>5</v>
      </c>
      <c r="AE364" s="19">
        <f t="shared" si="231"/>
        <v>41</v>
      </c>
      <c r="AF364" s="19">
        <f t="shared" si="231"/>
        <v>95</v>
      </c>
      <c r="AG364" s="19">
        <f t="shared" si="231"/>
        <v>91</v>
      </c>
      <c r="AH364" s="20">
        <f t="shared" si="210"/>
        <v>1222</v>
      </c>
      <c r="AI364" s="19">
        <f t="shared" ref="AI364:AO373" si="232">SUM(AI303:AI306)</f>
        <v>768</v>
      </c>
      <c r="AJ364" s="19">
        <f t="shared" si="232"/>
        <v>106</v>
      </c>
      <c r="AK364" s="19">
        <f t="shared" si="232"/>
        <v>9</v>
      </c>
      <c r="AL364" s="19">
        <f t="shared" si="232"/>
        <v>2</v>
      </c>
      <c r="AM364" s="19">
        <f t="shared" si="232"/>
        <v>67</v>
      </c>
      <c r="AN364" s="19">
        <f t="shared" si="232"/>
        <v>62</v>
      </c>
      <c r="AO364" s="19">
        <f t="shared" si="232"/>
        <v>73</v>
      </c>
      <c r="AP364" s="20">
        <f t="shared" si="211"/>
        <v>1087</v>
      </c>
    </row>
    <row r="365" spans="1:42" s="135" customFormat="1" ht="13.5" customHeight="1" x14ac:dyDescent="0.2">
      <c r="A365" s="22">
        <f t="shared" si="227"/>
        <v>0.71874999999999956</v>
      </c>
      <c r="B365" s="19">
        <f t="shared" si="228"/>
        <v>0</v>
      </c>
      <c r="C365" s="19">
        <f t="shared" si="228"/>
        <v>0</v>
      </c>
      <c r="D365" s="19">
        <f t="shared" si="228"/>
        <v>0</v>
      </c>
      <c r="E365" s="19">
        <f t="shared" si="228"/>
        <v>0</v>
      </c>
      <c r="F365" s="19">
        <f t="shared" si="228"/>
        <v>0</v>
      </c>
      <c r="G365" s="19">
        <f t="shared" si="228"/>
        <v>0</v>
      </c>
      <c r="H365" s="19">
        <f t="shared" si="228"/>
        <v>0</v>
      </c>
      <c r="I365" s="20">
        <f t="shared" si="206"/>
        <v>0</v>
      </c>
      <c r="J365" s="19">
        <f t="shared" si="229"/>
        <v>0</v>
      </c>
      <c r="K365" s="19">
        <f t="shared" si="229"/>
        <v>0</v>
      </c>
      <c r="L365" s="19">
        <f t="shared" si="229"/>
        <v>0</v>
      </c>
      <c r="M365" s="19">
        <f t="shared" si="229"/>
        <v>0</v>
      </c>
      <c r="N365" s="19">
        <f t="shared" si="229"/>
        <v>0</v>
      </c>
      <c r="O365" s="19">
        <f t="shared" si="229"/>
        <v>0</v>
      </c>
      <c r="P365" s="19">
        <f t="shared" si="229"/>
        <v>0</v>
      </c>
      <c r="Q365" s="20">
        <f t="shared" si="207"/>
        <v>0</v>
      </c>
      <c r="R365" s="19">
        <f t="shared" si="230"/>
        <v>0</v>
      </c>
      <c r="S365" s="19">
        <f t="shared" si="230"/>
        <v>0</v>
      </c>
      <c r="T365" s="19">
        <f t="shared" si="230"/>
        <v>0</v>
      </c>
      <c r="U365" s="19">
        <f t="shared" si="230"/>
        <v>0</v>
      </c>
      <c r="V365" s="19">
        <f t="shared" si="230"/>
        <v>0</v>
      </c>
      <c r="W365" s="19">
        <f t="shared" si="230"/>
        <v>0</v>
      </c>
      <c r="X365" s="19">
        <f t="shared" si="230"/>
        <v>0</v>
      </c>
      <c r="Y365" s="20">
        <f t="shared" si="208"/>
        <v>0</v>
      </c>
      <c r="Z365" s="22">
        <f t="shared" si="209"/>
        <v>0.71874999999999956</v>
      </c>
      <c r="AA365" s="19">
        <f t="shared" si="231"/>
        <v>777</v>
      </c>
      <c r="AB365" s="19">
        <f t="shared" si="231"/>
        <v>172</v>
      </c>
      <c r="AC365" s="19">
        <f t="shared" si="231"/>
        <v>16</v>
      </c>
      <c r="AD365" s="19">
        <f t="shared" si="231"/>
        <v>4</v>
      </c>
      <c r="AE365" s="19">
        <f t="shared" si="231"/>
        <v>45</v>
      </c>
      <c r="AF365" s="19">
        <f t="shared" si="231"/>
        <v>103</v>
      </c>
      <c r="AG365" s="19">
        <f t="shared" si="231"/>
        <v>105</v>
      </c>
      <c r="AH365" s="20">
        <f t="shared" si="210"/>
        <v>1222</v>
      </c>
      <c r="AI365" s="19">
        <f t="shared" si="232"/>
        <v>789</v>
      </c>
      <c r="AJ365" s="19">
        <f t="shared" si="232"/>
        <v>78</v>
      </c>
      <c r="AK365" s="19">
        <f t="shared" si="232"/>
        <v>11</v>
      </c>
      <c r="AL365" s="19">
        <f t="shared" si="232"/>
        <v>3</v>
      </c>
      <c r="AM365" s="19">
        <f t="shared" si="232"/>
        <v>70</v>
      </c>
      <c r="AN365" s="19">
        <f t="shared" si="232"/>
        <v>70</v>
      </c>
      <c r="AO365" s="19">
        <f t="shared" si="232"/>
        <v>82</v>
      </c>
      <c r="AP365" s="20">
        <f t="shared" si="211"/>
        <v>1103</v>
      </c>
    </row>
    <row r="366" spans="1:42" s="135" customFormat="1" ht="13.5" customHeight="1" x14ac:dyDescent="0.2">
      <c r="A366" s="21">
        <f t="shared" si="227"/>
        <v>0.72916666666666619</v>
      </c>
      <c r="B366" s="19">
        <f t="shared" si="228"/>
        <v>0</v>
      </c>
      <c r="C366" s="19">
        <f t="shared" si="228"/>
        <v>0</v>
      </c>
      <c r="D366" s="19">
        <f t="shared" si="228"/>
        <v>0</v>
      </c>
      <c r="E366" s="19">
        <f t="shared" si="228"/>
        <v>0</v>
      </c>
      <c r="F366" s="19">
        <f t="shared" si="228"/>
        <v>0</v>
      </c>
      <c r="G366" s="19">
        <f t="shared" si="228"/>
        <v>0</v>
      </c>
      <c r="H366" s="19">
        <f t="shared" si="228"/>
        <v>0</v>
      </c>
      <c r="I366" s="20">
        <f t="shared" si="206"/>
        <v>0</v>
      </c>
      <c r="J366" s="19">
        <f t="shared" si="229"/>
        <v>0</v>
      </c>
      <c r="K366" s="19">
        <f t="shared" si="229"/>
        <v>0</v>
      </c>
      <c r="L366" s="19">
        <f t="shared" si="229"/>
        <v>0</v>
      </c>
      <c r="M366" s="19">
        <f t="shared" si="229"/>
        <v>0</v>
      </c>
      <c r="N366" s="19">
        <f t="shared" si="229"/>
        <v>0</v>
      </c>
      <c r="O366" s="19">
        <f t="shared" si="229"/>
        <v>0</v>
      </c>
      <c r="P366" s="19">
        <f t="shared" si="229"/>
        <v>0</v>
      </c>
      <c r="Q366" s="20">
        <f t="shared" si="207"/>
        <v>0</v>
      </c>
      <c r="R366" s="19">
        <f t="shared" si="230"/>
        <v>0</v>
      </c>
      <c r="S366" s="19">
        <f t="shared" si="230"/>
        <v>0</v>
      </c>
      <c r="T366" s="19">
        <f t="shared" si="230"/>
        <v>0</v>
      </c>
      <c r="U366" s="19">
        <f t="shared" si="230"/>
        <v>0</v>
      </c>
      <c r="V366" s="19">
        <f t="shared" si="230"/>
        <v>0</v>
      </c>
      <c r="W366" s="19">
        <f t="shared" si="230"/>
        <v>0</v>
      </c>
      <c r="X366" s="19">
        <f t="shared" si="230"/>
        <v>0</v>
      </c>
      <c r="Y366" s="20">
        <f t="shared" si="208"/>
        <v>0</v>
      </c>
      <c r="Z366" s="21">
        <f t="shared" si="209"/>
        <v>0.72916666666666619</v>
      </c>
      <c r="AA366" s="19">
        <f t="shared" si="231"/>
        <v>826</v>
      </c>
      <c r="AB366" s="19">
        <f t="shared" si="231"/>
        <v>162</v>
      </c>
      <c r="AC366" s="19">
        <f t="shared" si="231"/>
        <v>18</v>
      </c>
      <c r="AD366" s="19">
        <f t="shared" si="231"/>
        <v>1</v>
      </c>
      <c r="AE366" s="19">
        <f t="shared" si="231"/>
        <v>42</v>
      </c>
      <c r="AF366" s="19">
        <f t="shared" si="231"/>
        <v>101</v>
      </c>
      <c r="AG366" s="19">
        <f t="shared" si="231"/>
        <v>126</v>
      </c>
      <c r="AH366" s="20">
        <f t="shared" si="210"/>
        <v>1276</v>
      </c>
      <c r="AI366" s="19">
        <f t="shared" si="232"/>
        <v>778</v>
      </c>
      <c r="AJ366" s="19">
        <f t="shared" si="232"/>
        <v>79</v>
      </c>
      <c r="AK366" s="19">
        <f t="shared" si="232"/>
        <v>10</v>
      </c>
      <c r="AL366" s="19">
        <f t="shared" si="232"/>
        <v>3</v>
      </c>
      <c r="AM366" s="19">
        <f t="shared" si="232"/>
        <v>68</v>
      </c>
      <c r="AN366" s="19">
        <f t="shared" si="232"/>
        <v>71</v>
      </c>
      <c r="AO366" s="19">
        <f t="shared" si="232"/>
        <v>68</v>
      </c>
      <c r="AP366" s="20">
        <f t="shared" si="211"/>
        <v>1077</v>
      </c>
    </row>
    <row r="367" spans="1:42" s="135" customFormat="1" ht="13.5" customHeight="1" x14ac:dyDescent="0.2">
      <c r="A367" s="21">
        <f t="shared" si="227"/>
        <v>0.73958333333333282</v>
      </c>
      <c r="B367" s="19">
        <f t="shared" si="228"/>
        <v>0</v>
      </c>
      <c r="C367" s="19">
        <f t="shared" si="228"/>
        <v>0</v>
      </c>
      <c r="D367" s="19">
        <f t="shared" si="228"/>
        <v>0</v>
      </c>
      <c r="E367" s="19">
        <f t="shared" si="228"/>
        <v>0</v>
      </c>
      <c r="F367" s="19">
        <f t="shared" si="228"/>
        <v>0</v>
      </c>
      <c r="G367" s="19">
        <f t="shared" si="228"/>
        <v>0</v>
      </c>
      <c r="H367" s="19">
        <f t="shared" si="228"/>
        <v>0</v>
      </c>
      <c r="I367" s="20">
        <f t="shared" si="206"/>
        <v>0</v>
      </c>
      <c r="J367" s="19">
        <f t="shared" si="229"/>
        <v>0</v>
      </c>
      <c r="K367" s="19">
        <f t="shared" si="229"/>
        <v>0</v>
      </c>
      <c r="L367" s="19">
        <f t="shared" si="229"/>
        <v>0</v>
      </c>
      <c r="M367" s="19">
        <f t="shared" si="229"/>
        <v>0</v>
      </c>
      <c r="N367" s="19">
        <f t="shared" si="229"/>
        <v>0</v>
      </c>
      <c r="O367" s="19">
        <f t="shared" si="229"/>
        <v>0</v>
      </c>
      <c r="P367" s="19">
        <f t="shared" si="229"/>
        <v>0</v>
      </c>
      <c r="Q367" s="20">
        <f t="shared" si="207"/>
        <v>0</v>
      </c>
      <c r="R367" s="19">
        <f t="shared" si="230"/>
        <v>0</v>
      </c>
      <c r="S367" s="19">
        <f t="shared" si="230"/>
        <v>0</v>
      </c>
      <c r="T367" s="19">
        <f t="shared" si="230"/>
        <v>0</v>
      </c>
      <c r="U367" s="19">
        <f t="shared" si="230"/>
        <v>0</v>
      </c>
      <c r="V367" s="19">
        <f t="shared" si="230"/>
        <v>0</v>
      </c>
      <c r="W367" s="19">
        <f t="shared" si="230"/>
        <v>0</v>
      </c>
      <c r="X367" s="19">
        <f t="shared" si="230"/>
        <v>0</v>
      </c>
      <c r="Y367" s="20">
        <f t="shared" si="208"/>
        <v>0</v>
      </c>
      <c r="Z367" s="21">
        <f t="shared" si="209"/>
        <v>0.73958333333333282</v>
      </c>
      <c r="AA367" s="19">
        <f t="shared" si="231"/>
        <v>798</v>
      </c>
      <c r="AB367" s="19">
        <f t="shared" si="231"/>
        <v>131</v>
      </c>
      <c r="AC367" s="19">
        <f t="shared" si="231"/>
        <v>16</v>
      </c>
      <c r="AD367" s="19">
        <f t="shared" si="231"/>
        <v>1</v>
      </c>
      <c r="AE367" s="19">
        <f t="shared" si="231"/>
        <v>45</v>
      </c>
      <c r="AF367" s="19">
        <f t="shared" si="231"/>
        <v>99</v>
      </c>
      <c r="AG367" s="19">
        <f t="shared" si="231"/>
        <v>127</v>
      </c>
      <c r="AH367" s="20">
        <f t="shared" si="210"/>
        <v>1217</v>
      </c>
      <c r="AI367" s="19">
        <f t="shared" si="232"/>
        <v>826</v>
      </c>
      <c r="AJ367" s="19">
        <f t="shared" si="232"/>
        <v>69</v>
      </c>
      <c r="AK367" s="19">
        <f t="shared" si="232"/>
        <v>9</v>
      </c>
      <c r="AL367" s="19">
        <f t="shared" si="232"/>
        <v>2</v>
      </c>
      <c r="AM367" s="19">
        <f t="shared" si="232"/>
        <v>72</v>
      </c>
      <c r="AN367" s="19">
        <f t="shared" si="232"/>
        <v>74</v>
      </c>
      <c r="AO367" s="19">
        <f t="shared" si="232"/>
        <v>64</v>
      </c>
      <c r="AP367" s="20">
        <f t="shared" si="211"/>
        <v>1116</v>
      </c>
    </row>
    <row r="368" spans="1:42" s="135" customFormat="1" ht="13.5" customHeight="1" x14ac:dyDescent="0.2">
      <c r="A368" s="21">
        <f t="shared" si="227"/>
        <v>0.74999999999999944</v>
      </c>
      <c r="B368" s="19">
        <f t="shared" si="228"/>
        <v>0</v>
      </c>
      <c r="C368" s="19">
        <f t="shared" si="228"/>
        <v>0</v>
      </c>
      <c r="D368" s="19">
        <f t="shared" si="228"/>
        <v>0</v>
      </c>
      <c r="E368" s="19">
        <f t="shared" si="228"/>
        <v>0</v>
      </c>
      <c r="F368" s="19">
        <f t="shared" si="228"/>
        <v>0</v>
      </c>
      <c r="G368" s="19">
        <f t="shared" si="228"/>
        <v>0</v>
      </c>
      <c r="H368" s="19">
        <f t="shared" si="228"/>
        <v>0</v>
      </c>
      <c r="I368" s="20">
        <f t="shared" ref="I368:I380" si="233">SUM(B368:H368)</f>
        <v>0</v>
      </c>
      <c r="J368" s="19">
        <f t="shared" si="229"/>
        <v>0</v>
      </c>
      <c r="K368" s="19">
        <f t="shared" si="229"/>
        <v>0</v>
      </c>
      <c r="L368" s="19">
        <f t="shared" si="229"/>
        <v>0</v>
      </c>
      <c r="M368" s="19">
        <f t="shared" si="229"/>
        <v>0</v>
      </c>
      <c r="N368" s="19">
        <f t="shared" si="229"/>
        <v>0</v>
      </c>
      <c r="O368" s="19">
        <f t="shared" si="229"/>
        <v>0</v>
      </c>
      <c r="P368" s="19">
        <f t="shared" si="229"/>
        <v>0</v>
      </c>
      <c r="Q368" s="20">
        <f t="shared" ref="Q368:Q380" si="234">SUM(J368:P368)</f>
        <v>0</v>
      </c>
      <c r="R368" s="19">
        <f t="shared" si="230"/>
        <v>0</v>
      </c>
      <c r="S368" s="19">
        <f t="shared" si="230"/>
        <v>0</v>
      </c>
      <c r="T368" s="19">
        <f t="shared" si="230"/>
        <v>0</v>
      </c>
      <c r="U368" s="19">
        <f t="shared" si="230"/>
        <v>0</v>
      </c>
      <c r="V368" s="19">
        <f t="shared" si="230"/>
        <v>0</v>
      </c>
      <c r="W368" s="19">
        <f t="shared" si="230"/>
        <v>0</v>
      </c>
      <c r="X368" s="19">
        <f t="shared" si="230"/>
        <v>0</v>
      </c>
      <c r="Y368" s="20">
        <f t="shared" ref="Y368:Y380" si="235">SUM(R368:X368)</f>
        <v>0</v>
      </c>
      <c r="Z368" s="21">
        <f t="shared" ref="Z368:Z380" si="236">A368</f>
        <v>0.74999999999999944</v>
      </c>
      <c r="AA368" s="19">
        <f t="shared" si="231"/>
        <v>835</v>
      </c>
      <c r="AB368" s="19">
        <f t="shared" si="231"/>
        <v>120</v>
      </c>
      <c r="AC368" s="19">
        <f t="shared" si="231"/>
        <v>17</v>
      </c>
      <c r="AD368" s="19">
        <f t="shared" si="231"/>
        <v>1</v>
      </c>
      <c r="AE368" s="19">
        <f t="shared" si="231"/>
        <v>43</v>
      </c>
      <c r="AF368" s="19">
        <f t="shared" si="231"/>
        <v>89</v>
      </c>
      <c r="AG368" s="19">
        <f t="shared" si="231"/>
        <v>121</v>
      </c>
      <c r="AH368" s="20">
        <f t="shared" ref="AH368:AH380" si="237">SUM(AA368:AG368)</f>
        <v>1226</v>
      </c>
      <c r="AI368" s="19">
        <f t="shared" si="232"/>
        <v>855</v>
      </c>
      <c r="AJ368" s="19">
        <f t="shared" si="232"/>
        <v>62</v>
      </c>
      <c r="AK368" s="19">
        <f t="shared" si="232"/>
        <v>10</v>
      </c>
      <c r="AL368" s="19">
        <f t="shared" si="232"/>
        <v>1</v>
      </c>
      <c r="AM368" s="19">
        <f t="shared" si="232"/>
        <v>78</v>
      </c>
      <c r="AN368" s="19">
        <f t="shared" si="232"/>
        <v>70</v>
      </c>
      <c r="AO368" s="19">
        <f t="shared" si="232"/>
        <v>52</v>
      </c>
      <c r="AP368" s="20">
        <f t="shared" ref="AP368:AP380" si="238">SUM(AI368:AO368)</f>
        <v>1128</v>
      </c>
    </row>
    <row r="369" spans="1:42" s="135" customFormat="1" ht="13.5" customHeight="1" x14ac:dyDescent="0.2">
      <c r="A369" s="21">
        <f t="shared" si="227"/>
        <v>0.76041666666666607</v>
      </c>
      <c r="B369" s="19">
        <f t="shared" si="228"/>
        <v>0</v>
      </c>
      <c r="C369" s="19">
        <f t="shared" si="228"/>
        <v>0</v>
      </c>
      <c r="D369" s="19">
        <f t="shared" si="228"/>
        <v>0</v>
      </c>
      <c r="E369" s="19">
        <f t="shared" si="228"/>
        <v>0</v>
      </c>
      <c r="F369" s="19">
        <f t="shared" si="228"/>
        <v>0</v>
      </c>
      <c r="G369" s="19">
        <f t="shared" si="228"/>
        <v>0</v>
      </c>
      <c r="H369" s="19">
        <f t="shared" si="228"/>
        <v>0</v>
      </c>
      <c r="I369" s="20">
        <f t="shared" si="233"/>
        <v>0</v>
      </c>
      <c r="J369" s="19">
        <f t="shared" si="229"/>
        <v>0</v>
      </c>
      <c r="K369" s="19">
        <f t="shared" si="229"/>
        <v>0</v>
      </c>
      <c r="L369" s="19">
        <f t="shared" si="229"/>
        <v>0</v>
      </c>
      <c r="M369" s="19">
        <f t="shared" si="229"/>
        <v>0</v>
      </c>
      <c r="N369" s="19">
        <f t="shared" si="229"/>
        <v>0</v>
      </c>
      <c r="O369" s="19">
        <f t="shared" si="229"/>
        <v>0</v>
      </c>
      <c r="P369" s="19">
        <f t="shared" si="229"/>
        <v>0</v>
      </c>
      <c r="Q369" s="20">
        <f t="shared" si="234"/>
        <v>0</v>
      </c>
      <c r="R369" s="19">
        <f t="shared" si="230"/>
        <v>0</v>
      </c>
      <c r="S369" s="19">
        <f t="shared" si="230"/>
        <v>0</v>
      </c>
      <c r="T369" s="19">
        <f t="shared" si="230"/>
        <v>0</v>
      </c>
      <c r="U369" s="19">
        <f t="shared" si="230"/>
        <v>0</v>
      </c>
      <c r="V369" s="19">
        <f t="shared" si="230"/>
        <v>0</v>
      </c>
      <c r="W369" s="19">
        <f t="shared" si="230"/>
        <v>0</v>
      </c>
      <c r="X369" s="19">
        <f t="shared" si="230"/>
        <v>0</v>
      </c>
      <c r="Y369" s="20">
        <f t="shared" si="235"/>
        <v>0</v>
      </c>
      <c r="Z369" s="21">
        <f t="shared" si="236"/>
        <v>0.76041666666666607</v>
      </c>
      <c r="AA369" s="19">
        <f t="shared" si="231"/>
        <v>803</v>
      </c>
      <c r="AB369" s="19">
        <f t="shared" si="231"/>
        <v>99</v>
      </c>
      <c r="AC369" s="19">
        <f t="shared" si="231"/>
        <v>19</v>
      </c>
      <c r="AD369" s="19">
        <f t="shared" si="231"/>
        <v>1</v>
      </c>
      <c r="AE369" s="19">
        <f t="shared" si="231"/>
        <v>45</v>
      </c>
      <c r="AF369" s="19">
        <f t="shared" si="231"/>
        <v>74</v>
      </c>
      <c r="AG369" s="19">
        <f t="shared" si="231"/>
        <v>108</v>
      </c>
      <c r="AH369" s="20">
        <f t="shared" si="237"/>
        <v>1149</v>
      </c>
      <c r="AI369" s="19">
        <f t="shared" si="232"/>
        <v>840</v>
      </c>
      <c r="AJ369" s="19">
        <f t="shared" si="232"/>
        <v>65</v>
      </c>
      <c r="AK369" s="19">
        <f t="shared" si="232"/>
        <v>8</v>
      </c>
      <c r="AL369" s="19">
        <f t="shared" si="232"/>
        <v>0</v>
      </c>
      <c r="AM369" s="19">
        <f t="shared" si="232"/>
        <v>69</v>
      </c>
      <c r="AN369" s="19">
        <f t="shared" si="232"/>
        <v>66</v>
      </c>
      <c r="AO369" s="19">
        <f t="shared" si="232"/>
        <v>52</v>
      </c>
      <c r="AP369" s="20">
        <f t="shared" si="238"/>
        <v>1100</v>
      </c>
    </row>
    <row r="370" spans="1:42" s="135" customFormat="1" ht="13.5" customHeight="1" x14ac:dyDescent="0.2">
      <c r="A370" s="21">
        <f t="shared" si="227"/>
        <v>0.7708333333333327</v>
      </c>
      <c r="B370" s="19">
        <f t="shared" si="228"/>
        <v>0</v>
      </c>
      <c r="C370" s="19">
        <f t="shared" si="228"/>
        <v>0</v>
      </c>
      <c r="D370" s="19">
        <f t="shared" si="228"/>
        <v>0</v>
      </c>
      <c r="E370" s="19">
        <f t="shared" si="228"/>
        <v>0</v>
      </c>
      <c r="F370" s="19">
        <f t="shared" si="228"/>
        <v>0</v>
      </c>
      <c r="G370" s="19">
        <f t="shared" si="228"/>
        <v>0</v>
      </c>
      <c r="H370" s="19">
        <f t="shared" si="228"/>
        <v>0</v>
      </c>
      <c r="I370" s="20">
        <f t="shared" si="233"/>
        <v>0</v>
      </c>
      <c r="J370" s="19">
        <f t="shared" si="229"/>
        <v>0</v>
      </c>
      <c r="K370" s="19">
        <f t="shared" si="229"/>
        <v>0</v>
      </c>
      <c r="L370" s="19">
        <f t="shared" si="229"/>
        <v>0</v>
      </c>
      <c r="M370" s="19">
        <f t="shared" si="229"/>
        <v>0</v>
      </c>
      <c r="N370" s="19">
        <f t="shared" si="229"/>
        <v>0</v>
      </c>
      <c r="O370" s="19">
        <f t="shared" si="229"/>
        <v>0</v>
      </c>
      <c r="P370" s="19">
        <f t="shared" si="229"/>
        <v>0</v>
      </c>
      <c r="Q370" s="20">
        <f t="shared" si="234"/>
        <v>0</v>
      </c>
      <c r="R370" s="19">
        <f t="shared" si="230"/>
        <v>0</v>
      </c>
      <c r="S370" s="19">
        <f t="shared" si="230"/>
        <v>0</v>
      </c>
      <c r="T370" s="19">
        <f t="shared" si="230"/>
        <v>0</v>
      </c>
      <c r="U370" s="19">
        <f t="shared" si="230"/>
        <v>0</v>
      </c>
      <c r="V370" s="19">
        <f t="shared" si="230"/>
        <v>0</v>
      </c>
      <c r="W370" s="19">
        <f t="shared" si="230"/>
        <v>0</v>
      </c>
      <c r="X370" s="19">
        <f t="shared" si="230"/>
        <v>0</v>
      </c>
      <c r="Y370" s="20">
        <f t="shared" si="235"/>
        <v>0</v>
      </c>
      <c r="Z370" s="21">
        <f t="shared" si="236"/>
        <v>0.7708333333333327</v>
      </c>
      <c r="AA370" s="19">
        <f t="shared" si="231"/>
        <v>749</v>
      </c>
      <c r="AB370" s="19">
        <f t="shared" si="231"/>
        <v>91</v>
      </c>
      <c r="AC370" s="19">
        <f t="shared" si="231"/>
        <v>14</v>
      </c>
      <c r="AD370" s="19">
        <f t="shared" si="231"/>
        <v>4</v>
      </c>
      <c r="AE370" s="19">
        <f t="shared" si="231"/>
        <v>47</v>
      </c>
      <c r="AF370" s="19">
        <f t="shared" si="231"/>
        <v>65</v>
      </c>
      <c r="AG370" s="19">
        <f t="shared" si="231"/>
        <v>89</v>
      </c>
      <c r="AH370" s="20">
        <f t="shared" si="237"/>
        <v>1059</v>
      </c>
      <c r="AI370" s="19">
        <f t="shared" si="232"/>
        <v>847</v>
      </c>
      <c r="AJ370" s="19">
        <f t="shared" si="232"/>
        <v>52</v>
      </c>
      <c r="AK370" s="19">
        <f t="shared" si="232"/>
        <v>10</v>
      </c>
      <c r="AL370" s="19">
        <f t="shared" si="232"/>
        <v>0</v>
      </c>
      <c r="AM370" s="19">
        <f t="shared" si="232"/>
        <v>67</v>
      </c>
      <c r="AN370" s="19">
        <f t="shared" si="232"/>
        <v>59</v>
      </c>
      <c r="AO370" s="19">
        <f t="shared" si="232"/>
        <v>51</v>
      </c>
      <c r="AP370" s="20">
        <f t="shared" si="238"/>
        <v>1086</v>
      </c>
    </row>
    <row r="371" spans="1:42" s="135" customFormat="1" ht="13.5" customHeight="1" x14ac:dyDescent="0.2">
      <c r="A371" s="21">
        <f t="shared" si="227"/>
        <v>0.78124999999999933</v>
      </c>
      <c r="B371" s="19">
        <f t="shared" si="228"/>
        <v>0</v>
      </c>
      <c r="C371" s="19">
        <f t="shared" si="228"/>
        <v>0</v>
      </c>
      <c r="D371" s="19">
        <f t="shared" si="228"/>
        <v>0</v>
      </c>
      <c r="E371" s="19">
        <f t="shared" si="228"/>
        <v>0</v>
      </c>
      <c r="F371" s="19">
        <f t="shared" si="228"/>
        <v>0</v>
      </c>
      <c r="G371" s="19">
        <f t="shared" si="228"/>
        <v>0</v>
      </c>
      <c r="H371" s="19">
        <f t="shared" si="228"/>
        <v>0</v>
      </c>
      <c r="I371" s="20">
        <f t="shared" si="233"/>
        <v>0</v>
      </c>
      <c r="J371" s="19">
        <f t="shared" si="229"/>
        <v>0</v>
      </c>
      <c r="K371" s="19">
        <f t="shared" si="229"/>
        <v>0</v>
      </c>
      <c r="L371" s="19">
        <f t="shared" si="229"/>
        <v>0</v>
      </c>
      <c r="M371" s="19">
        <f t="shared" si="229"/>
        <v>0</v>
      </c>
      <c r="N371" s="19">
        <f t="shared" si="229"/>
        <v>0</v>
      </c>
      <c r="O371" s="19">
        <f t="shared" si="229"/>
        <v>0</v>
      </c>
      <c r="P371" s="19">
        <f t="shared" si="229"/>
        <v>0</v>
      </c>
      <c r="Q371" s="20">
        <f t="shared" si="234"/>
        <v>0</v>
      </c>
      <c r="R371" s="19">
        <f t="shared" si="230"/>
        <v>0</v>
      </c>
      <c r="S371" s="19">
        <f t="shared" si="230"/>
        <v>0</v>
      </c>
      <c r="T371" s="19">
        <f t="shared" si="230"/>
        <v>0</v>
      </c>
      <c r="U371" s="19">
        <f t="shared" si="230"/>
        <v>0</v>
      </c>
      <c r="V371" s="19">
        <f t="shared" si="230"/>
        <v>0</v>
      </c>
      <c r="W371" s="19">
        <f t="shared" si="230"/>
        <v>0</v>
      </c>
      <c r="X371" s="19">
        <f t="shared" si="230"/>
        <v>0</v>
      </c>
      <c r="Y371" s="20">
        <f t="shared" si="235"/>
        <v>0</v>
      </c>
      <c r="Z371" s="21">
        <f t="shared" si="236"/>
        <v>0.78124999999999933</v>
      </c>
      <c r="AA371" s="19">
        <f t="shared" si="231"/>
        <v>764</v>
      </c>
      <c r="AB371" s="19">
        <f t="shared" si="231"/>
        <v>89</v>
      </c>
      <c r="AC371" s="19">
        <f t="shared" si="231"/>
        <v>14</v>
      </c>
      <c r="AD371" s="19">
        <f t="shared" si="231"/>
        <v>3</v>
      </c>
      <c r="AE371" s="19">
        <f t="shared" si="231"/>
        <v>47</v>
      </c>
      <c r="AF371" s="19">
        <f t="shared" si="231"/>
        <v>57</v>
      </c>
      <c r="AG371" s="19">
        <f t="shared" si="231"/>
        <v>83</v>
      </c>
      <c r="AH371" s="20">
        <f t="shared" si="237"/>
        <v>1057</v>
      </c>
      <c r="AI371" s="19">
        <f t="shared" si="232"/>
        <v>830</v>
      </c>
      <c r="AJ371" s="19">
        <f t="shared" si="232"/>
        <v>53</v>
      </c>
      <c r="AK371" s="19">
        <f t="shared" si="232"/>
        <v>11</v>
      </c>
      <c r="AL371" s="19">
        <f t="shared" si="232"/>
        <v>0</v>
      </c>
      <c r="AM371" s="19">
        <f t="shared" si="232"/>
        <v>62</v>
      </c>
      <c r="AN371" s="19">
        <f t="shared" si="232"/>
        <v>60</v>
      </c>
      <c r="AO371" s="19">
        <f t="shared" si="232"/>
        <v>51</v>
      </c>
      <c r="AP371" s="20">
        <f t="shared" si="238"/>
        <v>1067</v>
      </c>
    </row>
    <row r="372" spans="1:42" s="135" customFormat="1" ht="13.5" customHeight="1" x14ac:dyDescent="0.2">
      <c r="A372" s="21">
        <f t="shared" si="227"/>
        <v>0.79166666666666596</v>
      </c>
      <c r="B372" s="19">
        <f t="shared" si="228"/>
        <v>0</v>
      </c>
      <c r="C372" s="19">
        <f t="shared" si="228"/>
        <v>0</v>
      </c>
      <c r="D372" s="19">
        <f t="shared" si="228"/>
        <v>0</v>
      </c>
      <c r="E372" s="19">
        <f t="shared" si="228"/>
        <v>0</v>
      </c>
      <c r="F372" s="19">
        <f t="shared" si="228"/>
        <v>0</v>
      </c>
      <c r="G372" s="19">
        <f t="shared" si="228"/>
        <v>0</v>
      </c>
      <c r="H372" s="19">
        <f t="shared" si="228"/>
        <v>0</v>
      </c>
      <c r="I372" s="20">
        <f t="shared" si="233"/>
        <v>0</v>
      </c>
      <c r="J372" s="19">
        <f t="shared" si="229"/>
        <v>0</v>
      </c>
      <c r="K372" s="19">
        <f t="shared" si="229"/>
        <v>0</v>
      </c>
      <c r="L372" s="19">
        <f t="shared" si="229"/>
        <v>0</v>
      </c>
      <c r="M372" s="19">
        <f t="shared" si="229"/>
        <v>0</v>
      </c>
      <c r="N372" s="19">
        <f t="shared" si="229"/>
        <v>0</v>
      </c>
      <c r="O372" s="19">
        <f t="shared" si="229"/>
        <v>0</v>
      </c>
      <c r="P372" s="19">
        <f t="shared" si="229"/>
        <v>0</v>
      </c>
      <c r="Q372" s="20">
        <f t="shared" si="234"/>
        <v>0</v>
      </c>
      <c r="R372" s="19">
        <f t="shared" si="230"/>
        <v>0</v>
      </c>
      <c r="S372" s="19">
        <f t="shared" si="230"/>
        <v>0</v>
      </c>
      <c r="T372" s="19">
        <f t="shared" si="230"/>
        <v>0</v>
      </c>
      <c r="U372" s="19">
        <f t="shared" si="230"/>
        <v>0</v>
      </c>
      <c r="V372" s="19">
        <f t="shared" si="230"/>
        <v>0</v>
      </c>
      <c r="W372" s="19">
        <f t="shared" si="230"/>
        <v>0</v>
      </c>
      <c r="X372" s="19">
        <f t="shared" si="230"/>
        <v>0</v>
      </c>
      <c r="Y372" s="20">
        <f t="shared" si="235"/>
        <v>0</v>
      </c>
      <c r="Z372" s="21">
        <f t="shared" si="236"/>
        <v>0.79166666666666596</v>
      </c>
      <c r="AA372" s="19">
        <f t="shared" si="231"/>
        <v>740</v>
      </c>
      <c r="AB372" s="19">
        <f t="shared" si="231"/>
        <v>80</v>
      </c>
      <c r="AC372" s="19">
        <f t="shared" si="231"/>
        <v>15</v>
      </c>
      <c r="AD372" s="19">
        <f t="shared" si="231"/>
        <v>3</v>
      </c>
      <c r="AE372" s="19">
        <f t="shared" si="231"/>
        <v>45</v>
      </c>
      <c r="AF372" s="19">
        <f t="shared" si="231"/>
        <v>51</v>
      </c>
      <c r="AG372" s="19">
        <f t="shared" si="231"/>
        <v>77</v>
      </c>
      <c r="AH372" s="20">
        <f t="shared" si="237"/>
        <v>1011</v>
      </c>
      <c r="AI372" s="19">
        <f t="shared" si="232"/>
        <v>784</v>
      </c>
      <c r="AJ372" s="19">
        <f t="shared" si="232"/>
        <v>50</v>
      </c>
      <c r="AK372" s="19">
        <f t="shared" si="232"/>
        <v>9</v>
      </c>
      <c r="AL372" s="19">
        <f t="shared" si="232"/>
        <v>0</v>
      </c>
      <c r="AM372" s="19">
        <f t="shared" si="232"/>
        <v>57</v>
      </c>
      <c r="AN372" s="19">
        <f t="shared" si="232"/>
        <v>61</v>
      </c>
      <c r="AO372" s="19">
        <f t="shared" si="232"/>
        <v>44</v>
      </c>
      <c r="AP372" s="20">
        <f t="shared" si="238"/>
        <v>1005</v>
      </c>
    </row>
    <row r="373" spans="1:42" s="135" customFormat="1" ht="13.5" customHeight="1" x14ac:dyDescent="0.2">
      <c r="A373" s="21">
        <f t="shared" si="227"/>
        <v>0.80208333333333259</v>
      </c>
      <c r="B373" s="19">
        <f t="shared" si="228"/>
        <v>0</v>
      </c>
      <c r="C373" s="19">
        <f t="shared" si="228"/>
        <v>0</v>
      </c>
      <c r="D373" s="19">
        <f t="shared" si="228"/>
        <v>0</v>
      </c>
      <c r="E373" s="19">
        <f t="shared" si="228"/>
        <v>0</v>
      </c>
      <c r="F373" s="19">
        <f t="shared" si="228"/>
        <v>0</v>
      </c>
      <c r="G373" s="19">
        <f t="shared" si="228"/>
        <v>0</v>
      </c>
      <c r="H373" s="19">
        <f t="shared" si="228"/>
        <v>0</v>
      </c>
      <c r="I373" s="20">
        <f t="shared" si="233"/>
        <v>0</v>
      </c>
      <c r="J373" s="19">
        <f t="shared" si="229"/>
        <v>0</v>
      </c>
      <c r="K373" s="19">
        <f t="shared" si="229"/>
        <v>0</v>
      </c>
      <c r="L373" s="19">
        <f t="shared" si="229"/>
        <v>0</v>
      </c>
      <c r="M373" s="19">
        <f t="shared" si="229"/>
        <v>0</v>
      </c>
      <c r="N373" s="19">
        <f t="shared" si="229"/>
        <v>0</v>
      </c>
      <c r="O373" s="19">
        <f t="shared" si="229"/>
        <v>0</v>
      </c>
      <c r="P373" s="19">
        <f t="shared" si="229"/>
        <v>0</v>
      </c>
      <c r="Q373" s="20">
        <f t="shared" si="234"/>
        <v>0</v>
      </c>
      <c r="R373" s="19">
        <f t="shared" si="230"/>
        <v>0</v>
      </c>
      <c r="S373" s="19">
        <f t="shared" si="230"/>
        <v>0</v>
      </c>
      <c r="T373" s="19">
        <f t="shared" si="230"/>
        <v>0</v>
      </c>
      <c r="U373" s="19">
        <f t="shared" si="230"/>
        <v>0</v>
      </c>
      <c r="V373" s="19">
        <f t="shared" si="230"/>
        <v>0</v>
      </c>
      <c r="W373" s="19">
        <f t="shared" si="230"/>
        <v>0</v>
      </c>
      <c r="X373" s="19">
        <f t="shared" si="230"/>
        <v>0</v>
      </c>
      <c r="Y373" s="20">
        <f t="shared" si="235"/>
        <v>0</v>
      </c>
      <c r="Z373" s="21">
        <f t="shared" si="236"/>
        <v>0.80208333333333259</v>
      </c>
      <c r="AA373" s="19">
        <f t="shared" si="231"/>
        <v>754</v>
      </c>
      <c r="AB373" s="19">
        <f t="shared" si="231"/>
        <v>86</v>
      </c>
      <c r="AC373" s="19">
        <f t="shared" si="231"/>
        <v>12</v>
      </c>
      <c r="AD373" s="19">
        <f t="shared" si="231"/>
        <v>4</v>
      </c>
      <c r="AE373" s="19">
        <f t="shared" si="231"/>
        <v>40</v>
      </c>
      <c r="AF373" s="19">
        <f t="shared" si="231"/>
        <v>52</v>
      </c>
      <c r="AG373" s="19">
        <f t="shared" si="231"/>
        <v>75</v>
      </c>
      <c r="AH373" s="20">
        <f t="shared" si="237"/>
        <v>1023</v>
      </c>
      <c r="AI373" s="19">
        <f t="shared" si="232"/>
        <v>766</v>
      </c>
      <c r="AJ373" s="19">
        <f t="shared" si="232"/>
        <v>46</v>
      </c>
      <c r="AK373" s="19">
        <f t="shared" si="232"/>
        <v>10</v>
      </c>
      <c r="AL373" s="19">
        <f t="shared" si="232"/>
        <v>0</v>
      </c>
      <c r="AM373" s="19">
        <f t="shared" si="232"/>
        <v>63</v>
      </c>
      <c r="AN373" s="19">
        <f t="shared" si="232"/>
        <v>56</v>
      </c>
      <c r="AO373" s="19">
        <f t="shared" si="232"/>
        <v>39</v>
      </c>
      <c r="AP373" s="20">
        <f t="shared" si="238"/>
        <v>980</v>
      </c>
    </row>
    <row r="374" spans="1:42" s="135" customFormat="1" ht="13.5" customHeight="1" x14ac:dyDescent="0.2">
      <c r="A374" s="21">
        <f t="shared" si="227"/>
        <v>0.81249999999999922</v>
      </c>
      <c r="B374" s="19">
        <f t="shared" ref="B374:H380" si="239">SUM(B313:B316)</f>
        <v>0</v>
      </c>
      <c r="C374" s="19">
        <f t="shared" si="239"/>
        <v>0</v>
      </c>
      <c r="D374" s="19">
        <f t="shared" si="239"/>
        <v>0</v>
      </c>
      <c r="E374" s="19">
        <f t="shared" si="239"/>
        <v>0</v>
      </c>
      <c r="F374" s="19">
        <f t="shared" si="239"/>
        <v>0</v>
      </c>
      <c r="G374" s="19">
        <f t="shared" si="239"/>
        <v>0</v>
      </c>
      <c r="H374" s="19">
        <f t="shared" si="239"/>
        <v>0</v>
      </c>
      <c r="I374" s="20">
        <f t="shared" si="233"/>
        <v>0</v>
      </c>
      <c r="J374" s="19">
        <f t="shared" ref="J374:P380" si="240">SUM(J313:J316)</f>
        <v>0</v>
      </c>
      <c r="K374" s="19">
        <f t="shared" si="240"/>
        <v>0</v>
      </c>
      <c r="L374" s="19">
        <f t="shared" si="240"/>
        <v>0</v>
      </c>
      <c r="M374" s="19">
        <f t="shared" si="240"/>
        <v>0</v>
      </c>
      <c r="N374" s="19">
        <f t="shared" si="240"/>
        <v>0</v>
      </c>
      <c r="O374" s="19">
        <f t="shared" si="240"/>
        <v>0</v>
      </c>
      <c r="P374" s="19">
        <f t="shared" si="240"/>
        <v>0</v>
      </c>
      <c r="Q374" s="20">
        <f t="shared" si="234"/>
        <v>0</v>
      </c>
      <c r="R374" s="19">
        <f t="shared" ref="R374:X380" si="241">SUM(R313:R316)</f>
        <v>0</v>
      </c>
      <c r="S374" s="19">
        <f t="shared" si="241"/>
        <v>0</v>
      </c>
      <c r="T374" s="19">
        <f t="shared" si="241"/>
        <v>0</v>
      </c>
      <c r="U374" s="19">
        <f t="shared" si="241"/>
        <v>0</v>
      </c>
      <c r="V374" s="19">
        <f t="shared" si="241"/>
        <v>0</v>
      </c>
      <c r="W374" s="19">
        <f t="shared" si="241"/>
        <v>0</v>
      </c>
      <c r="X374" s="19">
        <f t="shared" si="241"/>
        <v>0</v>
      </c>
      <c r="Y374" s="20">
        <f t="shared" si="235"/>
        <v>0</v>
      </c>
      <c r="Z374" s="21">
        <f t="shared" si="236"/>
        <v>0.81249999999999922</v>
      </c>
      <c r="AA374" s="19">
        <f t="shared" ref="AA374:AG380" si="242">SUM(AA313:AA316)</f>
        <v>783</v>
      </c>
      <c r="AB374" s="19">
        <f t="shared" si="242"/>
        <v>77</v>
      </c>
      <c r="AC374" s="19">
        <f t="shared" si="242"/>
        <v>11</v>
      </c>
      <c r="AD374" s="19">
        <f t="shared" si="242"/>
        <v>2</v>
      </c>
      <c r="AE374" s="19">
        <f t="shared" si="242"/>
        <v>37</v>
      </c>
      <c r="AF374" s="19">
        <f t="shared" si="242"/>
        <v>58</v>
      </c>
      <c r="AG374" s="19">
        <f t="shared" si="242"/>
        <v>61</v>
      </c>
      <c r="AH374" s="20">
        <f t="shared" si="237"/>
        <v>1029</v>
      </c>
      <c r="AI374" s="19">
        <f t="shared" ref="AI374:AO380" si="243">SUM(AI313:AI316)</f>
        <v>744</v>
      </c>
      <c r="AJ374" s="19">
        <f t="shared" si="243"/>
        <v>48</v>
      </c>
      <c r="AK374" s="19">
        <f t="shared" si="243"/>
        <v>7</v>
      </c>
      <c r="AL374" s="19">
        <f t="shared" si="243"/>
        <v>0</v>
      </c>
      <c r="AM374" s="19">
        <f t="shared" si="243"/>
        <v>61</v>
      </c>
      <c r="AN374" s="19">
        <f t="shared" si="243"/>
        <v>57</v>
      </c>
      <c r="AO374" s="19">
        <f t="shared" si="243"/>
        <v>40</v>
      </c>
      <c r="AP374" s="20">
        <f t="shared" si="238"/>
        <v>957</v>
      </c>
    </row>
    <row r="375" spans="1:42" s="135" customFormat="1" ht="13.5" customHeight="1" x14ac:dyDescent="0.2">
      <c r="A375" s="21">
        <f t="shared" si="227"/>
        <v>0.82291666666666585</v>
      </c>
      <c r="B375" s="19">
        <f t="shared" si="239"/>
        <v>0</v>
      </c>
      <c r="C375" s="19">
        <f t="shared" si="239"/>
        <v>0</v>
      </c>
      <c r="D375" s="19">
        <f t="shared" si="239"/>
        <v>0</v>
      </c>
      <c r="E375" s="19">
        <f t="shared" si="239"/>
        <v>0</v>
      </c>
      <c r="F375" s="19">
        <f t="shared" si="239"/>
        <v>0</v>
      </c>
      <c r="G375" s="19">
        <f t="shared" si="239"/>
        <v>0</v>
      </c>
      <c r="H375" s="19">
        <f t="shared" si="239"/>
        <v>0</v>
      </c>
      <c r="I375" s="20">
        <f t="shared" si="233"/>
        <v>0</v>
      </c>
      <c r="J375" s="19">
        <f t="shared" si="240"/>
        <v>0</v>
      </c>
      <c r="K375" s="19">
        <f t="shared" si="240"/>
        <v>0</v>
      </c>
      <c r="L375" s="19">
        <f t="shared" si="240"/>
        <v>0</v>
      </c>
      <c r="M375" s="19">
        <f t="shared" si="240"/>
        <v>0</v>
      </c>
      <c r="N375" s="19">
        <f t="shared" si="240"/>
        <v>0</v>
      </c>
      <c r="O375" s="19">
        <f t="shared" si="240"/>
        <v>0</v>
      </c>
      <c r="P375" s="19">
        <f t="shared" si="240"/>
        <v>0</v>
      </c>
      <c r="Q375" s="20">
        <f t="shared" si="234"/>
        <v>0</v>
      </c>
      <c r="R375" s="19">
        <f t="shared" si="241"/>
        <v>0</v>
      </c>
      <c r="S375" s="19">
        <f t="shared" si="241"/>
        <v>0</v>
      </c>
      <c r="T375" s="19">
        <f t="shared" si="241"/>
        <v>0</v>
      </c>
      <c r="U375" s="19">
        <f t="shared" si="241"/>
        <v>0</v>
      </c>
      <c r="V375" s="19">
        <f t="shared" si="241"/>
        <v>0</v>
      </c>
      <c r="W375" s="19">
        <f t="shared" si="241"/>
        <v>0</v>
      </c>
      <c r="X375" s="19">
        <f t="shared" si="241"/>
        <v>0</v>
      </c>
      <c r="Y375" s="20">
        <f t="shared" si="235"/>
        <v>0</v>
      </c>
      <c r="Z375" s="21">
        <f t="shared" si="236"/>
        <v>0.82291666666666585</v>
      </c>
      <c r="AA375" s="19">
        <f t="shared" si="242"/>
        <v>742</v>
      </c>
      <c r="AB375" s="19">
        <f t="shared" si="242"/>
        <v>66</v>
      </c>
      <c r="AC375" s="19">
        <f t="shared" si="242"/>
        <v>12</v>
      </c>
      <c r="AD375" s="19">
        <f t="shared" si="242"/>
        <v>2</v>
      </c>
      <c r="AE375" s="19">
        <f t="shared" si="242"/>
        <v>40</v>
      </c>
      <c r="AF375" s="19">
        <f t="shared" si="242"/>
        <v>64</v>
      </c>
      <c r="AG375" s="19">
        <f t="shared" si="242"/>
        <v>52</v>
      </c>
      <c r="AH375" s="20">
        <f t="shared" si="237"/>
        <v>978</v>
      </c>
      <c r="AI375" s="19">
        <f t="shared" si="243"/>
        <v>717</v>
      </c>
      <c r="AJ375" s="19">
        <f t="shared" si="243"/>
        <v>41</v>
      </c>
      <c r="AK375" s="19">
        <f t="shared" si="243"/>
        <v>6</v>
      </c>
      <c r="AL375" s="19">
        <f t="shared" si="243"/>
        <v>0</v>
      </c>
      <c r="AM375" s="19">
        <f t="shared" si="243"/>
        <v>59</v>
      </c>
      <c r="AN375" s="19">
        <f t="shared" si="243"/>
        <v>57</v>
      </c>
      <c r="AO375" s="19">
        <f t="shared" si="243"/>
        <v>31</v>
      </c>
      <c r="AP375" s="20">
        <f t="shared" si="238"/>
        <v>911</v>
      </c>
    </row>
    <row r="376" spans="1:42" s="135" customFormat="1" ht="13.5" customHeight="1" x14ac:dyDescent="0.2">
      <c r="A376" s="21">
        <f t="shared" si="227"/>
        <v>0.83333333333333248</v>
      </c>
      <c r="B376" s="19">
        <f t="shared" si="239"/>
        <v>0</v>
      </c>
      <c r="C376" s="19">
        <f t="shared" si="239"/>
        <v>0</v>
      </c>
      <c r="D376" s="19">
        <f t="shared" si="239"/>
        <v>0</v>
      </c>
      <c r="E376" s="19">
        <f t="shared" si="239"/>
        <v>0</v>
      </c>
      <c r="F376" s="19">
        <f t="shared" si="239"/>
        <v>0</v>
      </c>
      <c r="G376" s="19">
        <f t="shared" si="239"/>
        <v>0</v>
      </c>
      <c r="H376" s="19">
        <f t="shared" si="239"/>
        <v>0</v>
      </c>
      <c r="I376" s="20">
        <f t="shared" si="233"/>
        <v>0</v>
      </c>
      <c r="J376" s="19">
        <f t="shared" si="240"/>
        <v>0</v>
      </c>
      <c r="K376" s="19">
        <f t="shared" si="240"/>
        <v>0</v>
      </c>
      <c r="L376" s="19">
        <f t="shared" si="240"/>
        <v>0</v>
      </c>
      <c r="M376" s="19">
        <f t="shared" si="240"/>
        <v>0</v>
      </c>
      <c r="N376" s="19">
        <f t="shared" si="240"/>
        <v>0</v>
      </c>
      <c r="O376" s="19">
        <f t="shared" si="240"/>
        <v>0</v>
      </c>
      <c r="P376" s="19">
        <f t="shared" si="240"/>
        <v>0</v>
      </c>
      <c r="Q376" s="20">
        <f t="shared" si="234"/>
        <v>0</v>
      </c>
      <c r="R376" s="19">
        <f t="shared" si="241"/>
        <v>0</v>
      </c>
      <c r="S376" s="19">
        <f t="shared" si="241"/>
        <v>0</v>
      </c>
      <c r="T376" s="19">
        <f t="shared" si="241"/>
        <v>0</v>
      </c>
      <c r="U376" s="19">
        <f t="shared" si="241"/>
        <v>0</v>
      </c>
      <c r="V376" s="19">
        <f t="shared" si="241"/>
        <v>0</v>
      </c>
      <c r="W376" s="19">
        <f t="shared" si="241"/>
        <v>0</v>
      </c>
      <c r="X376" s="19">
        <f t="shared" si="241"/>
        <v>0</v>
      </c>
      <c r="Y376" s="20">
        <f t="shared" si="235"/>
        <v>0</v>
      </c>
      <c r="Z376" s="21">
        <f t="shared" si="236"/>
        <v>0.83333333333333248</v>
      </c>
      <c r="AA376" s="19">
        <f t="shared" si="242"/>
        <v>694</v>
      </c>
      <c r="AB376" s="19">
        <f t="shared" si="242"/>
        <v>64</v>
      </c>
      <c r="AC376" s="19">
        <f t="shared" si="242"/>
        <v>11</v>
      </c>
      <c r="AD376" s="19">
        <f t="shared" si="242"/>
        <v>3</v>
      </c>
      <c r="AE376" s="19">
        <f t="shared" si="242"/>
        <v>36</v>
      </c>
      <c r="AF376" s="19">
        <f t="shared" si="242"/>
        <v>69</v>
      </c>
      <c r="AG376" s="19">
        <f t="shared" si="242"/>
        <v>41</v>
      </c>
      <c r="AH376" s="20">
        <f t="shared" si="237"/>
        <v>918</v>
      </c>
      <c r="AI376" s="19">
        <f t="shared" si="243"/>
        <v>675</v>
      </c>
      <c r="AJ376" s="19">
        <f t="shared" si="243"/>
        <v>34</v>
      </c>
      <c r="AK376" s="19">
        <f t="shared" si="243"/>
        <v>4</v>
      </c>
      <c r="AL376" s="19">
        <f t="shared" si="243"/>
        <v>0</v>
      </c>
      <c r="AM376" s="19">
        <f t="shared" si="243"/>
        <v>55</v>
      </c>
      <c r="AN376" s="19">
        <f t="shared" si="243"/>
        <v>55</v>
      </c>
      <c r="AO376" s="19">
        <f t="shared" si="243"/>
        <v>30</v>
      </c>
      <c r="AP376" s="20">
        <f t="shared" si="238"/>
        <v>853</v>
      </c>
    </row>
    <row r="377" spans="1:42" s="135" customFormat="1" ht="13.5" customHeight="1" x14ac:dyDescent="0.2">
      <c r="A377" s="21">
        <f t="shared" si="227"/>
        <v>0.84374999999999911</v>
      </c>
      <c r="B377" s="19">
        <f t="shared" si="239"/>
        <v>0</v>
      </c>
      <c r="C377" s="19">
        <f t="shared" si="239"/>
        <v>0</v>
      </c>
      <c r="D377" s="19">
        <f t="shared" si="239"/>
        <v>0</v>
      </c>
      <c r="E377" s="19">
        <f t="shared" si="239"/>
        <v>0</v>
      </c>
      <c r="F377" s="19">
        <f t="shared" si="239"/>
        <v>0</v>
      </c>
      <c r="G377" s="19">
        <f t="shared" si="239"/>
        <v>0</v>
      </c>
      <c r="H377" s="19">
        <f t="shared" si="239"/>
        <v>0</v>
      </c>
      <c r="I377" s="20">
        <f t="shared" si="233"/>
        <v>0</v>
      </c>
      <c r="J377" s="19">
        <f t="shared" si="240"/>
        <v>0</v>
      </c>
      <c r="K377" s="19">
        <f t="shared" si="240"/>
        <v>0</v>
      </c>
      <c r="L377" s="19">
        <f t="shared" si="240"/>
        <v>0</v>
      </c>
      <c r="M377" s="19">
        <f t="shared" si="240"/>
        <v>0</v>
      </c>
      <c r="N377" s="19">
        <f t="shared" si="240"/>
        <v>0</v>
      </c>
      <c r="O377" s="19">
        <f t="shared" si="240"/>
        <v>0</v>
      </c>
      <c r="P377" s="19">
        <f t="shared" si="240"/>
        <v>0</v>
      </c>
      <c r="Q377" s="20">
        <f t="shared" si="234"/>
        <v>0</v>
      </c>
      <c r="R377" s="19">
        <f t="shared" si="241"/>
        <v>0</v>
      </c>
      <c r="S377" s="19">
        <f t="shared" si="241"/>
        <v>0</v>
      </c>
      <c r="T377" s="19">
        <f t="shared" si="241"/>
        <v>0</v>
      </c>
      <c r="U377" s="19">
        <f t="shared" si="241"/>
        <v>0</v>
      </c>
      <c r="V377" s="19">
        <f t="shared" si="241"/>
        <v>0</v>
      </c>
      <c r="W377" s="19">
        <f t="shared" si="241"/>
        <v>0</v>
      </c>
      <c r="X377" s="19">
        <f t="shared" si="241"/>
        <v>0</v>
      </c>
      <c r="Y377" s="20">
        <f t="shared" si="235"/>
        <v>0</v>
      </c>
      <c r="Z377" s="21">
        <f t="shared" si="236"/>
        <v>0.84374999999999911</v>
      </c>
      <c r="AA377" s="19">
        <f t="shared" si="242"/>
        <v>628</v>
      </c>
      <c r="AB377" s="19">
        <f t="shared" si="242"/>
        <v>52</v>
      </c>
      <c r="AC377" s="19">
        <f t="shared" si="242"/>
        <v>13</v>
      </c>
      <c r="AD377" s="19">
        <f t="shared" si="242"/>
        <v>3</v>
      </c>
      <c r="AE377" s="19">
        <f t="shared" si="242"/>
        <v>40</v>
      </c>
      <c r="AF377" s="19">
        <f t="shared" si="242"/>
        <v>65</v>
      </c>
      <c r="AG377" s="19">
        <f t="shared" si="242"/>
        <v>29</v>
      </c>
      <c r="AH377" s="20">
        <f t="shared" si="237"/>
        <v>830</v>
      </c>
      <c r="AI377" s="19">
        <f t="shared" si="243"/>
        <v>644</v>
      </c>
      <c r="AJ377" s="19">
        <f t="shared" si="243"/>
        <v>27</v>
      </c>
      <c r="AK377" s="19">
        <f t="shared" si="243"/>
        <v>4</v>
      </c>
      <c r="AL377" s="19">
        <f t="shared" si="243"/>
        <v>0</v>
      </c>
      <c r="AM377" s="19">
        <f t="shared" si="243"/>
        <v>50</v>
      </c>
      <c r="AN377" s="19">
        <f t="shared" si="243"/>
        <v>55</v>
      </c>
      <c r="AO377" s="19">
        <f t="shared" si="243"/>
        <v>24</v>
      </c>
      <c r="AP377" s="20">
        <f t="shared" si="238"/>
        <v>804</v>
      </c>
    </row>
    <row r="378" spans="1:42" s="135" customFormat="1" ht="13.5" customHeight="1" x14ac:dyDescent="0.2">
      <c r="A378" s="21">
        <f t="shared" si="227"/>
        <v>0.85416666666666574</v>
      </c>
      <c r="B378" s="19">
        <f t="shared" si="239"/>
        <v>0</v>
      </c>
      <c r="C378" s="19">
        <f t="shared" si="239"/>
        <v>0</v>
      </c>
      <c r="D378" s="19">
        <f t="shared" si="239"/>
        <v>0</v>
      </c>
      <c r="E378" s="19">
        <f t="shared" si="239"/>
        <v>0</v>
      </c>
      <c r="F378" s="19">
        <f t="shared" si="239"/>
        <v>0</v>
      </c>
      <c r="G378" s="19">
        <f t="shared" si="239"/>
        <v>0</v>
      </c>
      <c r="H378" s="19">
        <f t="shared" si="239"/>
        <v>0</v>
      </c>
      <c r="I378" s="20">
        <f t="shared" si="233"/>
        <v>0</v>
      </c>
      <c r="J378" s="19">
        <f t="shared" si="240"/>
        <v>0</v>
      </c>
      <c r="K378" s="19">
        <f t="shared" si="240"/>
        <v>0</v>
      </c>
      <c r="L378" s="19">
        <f t="shared" si="240"/>
        <v>0</v>
      </c>
      <c r="M378" s="19">
        <f t="shared" si="240"/>
        <v>0</v>
      </c>
      <c r="N378" s="19">
        <f t="shared" si="240"/>
        <v>0</v>
      </c>
      <c r="O378" s="19">
        <f t="shared" si="240"/>
        <v>0</v>
      </c>
      <c r="P378" s="19">
        <f t="shared" si="240"/>
        <v>0</v>
      </c>
      <c r="Q378" s="20">
        <f t="shared" si="234"/>
        <v>0</v>
      </c>
      <c r="R378" s="19">
        <f t="shared" si="241"/>
        <v>0</v>
      </c>
      <c r="S378" s="19">
        <f t="shared" si="241"/>
        <v>0</v>
      </c>
      <c r="T378" s="19">
        <f t="shared" si="241"/>
        <v>0</v>
      </c>
      <c r="U378" s="19">
        <f t="shared" si="241"/>
        <v>0</v>
      </c>
      <c r="V378" s="19">
        <f t="shared" si="241"/>
        <v>0</v>
      </c>
      <c r="W378" s="19">
        <f t="shared" si="241"/>
        <v>0</v>
      </c>
      <c r="X378" s="19">
        <f t="shared" si="241"/>
        <v>0</v>
      </c>
      <c r="Y378" s="20">
        <f t="shared" si="235"/>
        <v>0</v>
      </c>
      <c r="Z378" s="21">
        <f t="shared" si="236"/>
        <v>0.85416666666666574</v>
      </c>
      <c r="AA378" s="19">
        <f t="shared" si="242"/>
        <v>567</v>
      </c>
      <c r="AB378" s="19">
        <f t="shared" si="242"/>
        <v>43</v>
      </c>
      <c r="AC378" s="19">
        <f t="shared" si="242"/>
        <v>11</v>
      </c>
      <c r="AD378" s="19">
        <f t="shared" si="242"/>
        <v>3</v>
      </c>
      <c r="AE378" s="19">
        <f t="shared" si="242"/>
        <v>36</v>
      </c>
      <c r="AF378" s="19">
        <f t="shared" si="242"/>
        <v>60</v>
      </c>
      <c r="AG378" s="19">
        <f t="shared" si="242"/>
        <v>34</v>
      </c>
      <c r="AH378" s="20">
        <f t="shared" si="237"/>
        <v>754</v>
      </c>
      <c r="AI378" s="19">
        <f t="shared" si="243"/>
        <v>641</v>
      </c>
      <c r="AJ378" s="19">
        <f t="shared" si="243"/>
        <v>19</v>
      </c>
      <c r="AK378" s="19">
        <f t="shared" si="243"/>
        <v>5</v>
      </c>
      <c r="AL378" s="19">
        <f t="shared" si="243"/>
        <v>0</v>
      </c>
      <c r="AM378" s="19">
        <f t="shared" si="243"/>
        <v>48</v>
      </c>
      <c r="AN378" s="19">
        <f t="shared" si="243"/>
        <v>48</v>
      </c>
      <c r="AO378" s="19">
        <f t="shared" si="243"/>
        <v>21</v>
      </c>
      <c r="AP378" s="20">
        <f t="shared" si="238"/>
        <v>782</v>
      </c>
    </row>
    <row r="379" spans="1:42" s="135" customFormat="1" ht="13.5" customHeight="1" x14ac:dyDescent="0.2">
      <c r="A379" s="21">
        <f t="shared" si="227"/>
        <v>0.86458333333333237</v>
      </c>
      <c r="B379" s="19">
        <f t="shared" si="239"/>
        <v>0</v>
      </c>
      <c r="C379" s="19">
        <f t="shared" si="239"/>
        <v>0</v>
      </c>
      <c r="D379" s="19">
        <f t="shared" si="239"/>
        <v>0</v>
      </c>
      <c r="E379" s="19">
        <f t="shared" si="239"/>
        <v>0</v>
      </c>
      <c r="F379" s="19">
        <f t="shared" si="239"/>
        <v>0</v>
      </c>
      <c r="G379" s="19">
        <f t="shared" si="239"/>
        <v>0</v>
      </c>
      <c r="H379" s="19">
        <f t="shared" si="239"/>
        <v>0</v>
      </c>
      <c r="I379" s="20">
        <f t="shared" si="233"/>
        <v>0</v>
      </c>
      <c r="J379" s="19">
        <f t="shared" si="240"/>
        <v>0</v>
      </c>
      <c r="K379" s="19">
        <f t="shared" si="240"/>
        <v>0</v>
      </c>
      <c r="L379" s="19">
        <f t="shared" si="240"/>
        <v>0</v>
      </c>
      <c r="M379" s="19">
        <f t="shared" si="240"/>
        <v>0</v>
      </c>
      <c r="N379" s="19">
        <f t="shared" si="240"/>
        <v>0</v>
      </c>
      <c r="O379" s="19">
        <f t="shared" si="240"/>
        <v>0</v>
      </c>
      <c r="P379" s="19">
        <f t="shared" si="240"/>
        <v>0</v>
      </c>
      <c r="Q379" s="20">
        <f t="shared" si="234"/>
        <v>0</v>
      </c>
      <c r="R379" s="19">
        <f t="shared" si="241"/>
        <v>0</v>
      </c>
      <c r="S379" s="19">
        <f t="shared" si="241"/>
        <v>0</v>
      </c>
      <c r="T379" s="19">
        <f t="shared" si="241"/>
        <v>0</v>
      </c>
      <c r="U379" s="19">
        <f t="shared" si="241"/>
        <v>0</v>
      </c>
      <c r="V379" s="19">
        <f t="shared" si="241"/>
        <v>0</v>
      </c>
      <c r="W379" s="19">
        <f t="shared" si="241"/>
        <v>0</v>
      </c>
      <c r="X379" s="19">
        <f t="shared" si="241"/>
        <v>0</v>
      </c>
      <c r="Y379" s="20">
        <f t="shared" si="235"/>
        <v>0</v>
      </c>
      <c r="Z379" s="21">
        <f t="shared" si="236"/>
        <v>0.86458333333333237</v>
      </c>
      <c r="AA379" s="19">
        <f t="shared" si="242"/>
        <v>555</v>
      </c>
      <c r="AB379" s="19">
        <f t="shared" si="242"/>
        <v>39</v>
      </c>
      <c r="AC379" s="19">
        <f t="shared" si="242"/>
        <v>9</v>
      </c>
      <c r="AD379" s="19">
        <f t="shared" si="242"/>
        <v>3</v>
      </c>
      <c r="AE379" s="19">
        <f t="shared" si="242"/>
        <v>31</v>
      </c>
      <c r="AF379" s="19">
        <f t="shared" si="242"/>
        <v>51</v>
      </c>
      <c r="AG379" s="19">
        <f t="shared" si="242"/>
        <v>30</v>
      </c>
      <c r="AH379" s="20">
        <f t="shared" si="237"/>
        <v>718</v>
      </c>
      <c r="AI379" s="19">
        <f t="shared" si="243"/>
        <v>637</v>
      </c>
      <c r="AJ379" s="19">
        <f t="shared" si="243"/>
        <v>20</v>
      </c>
      <c r="AK379" s="19">
        <f t="shared" si="243"/>
        <v>7</v>
      </c>
      <c r="AL379" s="19">
        <f t="shared" si="243"/>
        <v>0</v>
      </c>
      <c r="AM379" s="19">
        <f t="shared" si="243"/>
        <v>48</v>
      </c>
      <c r="AN379" s="19">
        <f t="shared" si="243"/>
        <v>45</v>
      </c>
      <c r="AO379" s="19">
        <f t="shared" si="243"/>
        <v>22</v>
      </c>
      <c r="AP379" s="20">
        <f t="shared" si="238"/>
        <v>779</v>
      </c>
    </row>
    <row r="380" spans="1:42" s="135" customFormat="1" ht="13.5" customHeight="1" thickBot="1" x14ac:dyDescent="0.25">
      <c r="A380" s="50">
        <f t="shared" si="227"/>
        <v>0.874999999999999</v>
      </c>
      <c r="B380" s="24">
        <f t="shared" si="239"/>
        <v>0</v>
      </c>
      <c r="C380" s="24">
        <f t="shared" si="239"/>
        <v>0</v>
      </c>
      <c r="D380" s="24">
        <f t="shared" si="239"/>
        <v>0</v>
      </c>
      <c r="E380" s="24">
        <f t="shared" si="239"/>
        <v>0</v>
      </c>
      <c r="F380" s="24">
        <f t="shared" si="239"/>
        <v>0</v>
      </c>
      <c r="G380" s="24">
        <f t="shared" si="239"/>
        <v>0</v>
      </c>
      <c r="H380" s="24">
        <f t="shared" si="239"/>
        <v>0</v>
      </c>
      <c r="I380" s="25">
        <f t="shared" si="233"/>
        <v>0</v>
      </c>
      <c r="J380" s="24">
        <f t="shared" si="240"/>
        <v>0</v>
      </c>
      <c r="K380" s="24">
        <f t="shared" si="240"/>
        <v>0</v>
      </c>
      <c r="L380" s="24">
        <f t="shared" si="240"/>
        <v>0</v>
      </c>
      <c r="M380" s="24">
        <f t="shared" si="240"/>
        <v>0</v>
      </c>
      <c r="N380" s="24">
        <f t="shared" si="240"/>
        <v>0</v>
      </c>
      <c r="O380" s="24">
        <f t="shared" si="240"/>
        <v>0</v>
      </c>
      <c r="P380" s="24">
        <f t="shared" si="240"/>
        <v>0</v>
      </c>
      <c r="Q380" s="25">
        <f t="shared" si="234"/>
        <v>0</v>
      </c>
      <c r="R380" s="24">
        <f t="shared" si="241"/>
        <v>0</v>
      </c>
      <c r="S380" s="24">
        <f t="shared" si="241"/>
        <v>0</v>
      </c>
      <c r="T380" s="24">
        <f t="shared" si="241"/>
        <v>0</v>
      </c>
      <c r="U380" s="24">
        <f t="shared" si="241"/>
        <v>0</v>
      </c>
      <c r="V380" s="24">
        <f t="shared" si="241"/>
        <v>0</v>
      </c>
      <c r="W380" s="24">
        <f t="shared" si="241"/>
        <v>0</v>
      </c>
      <c r="X380" s="24">
        <f t="shared" si="241"/>
        <v>0</v>
      </c>
      <c r="Y380" s="25">
        <f t="shared" si="235"/>
        <v>0</v>
      </c>
      <c r="Z380" s="50">
        <f t="shared" si="236"/>
        <v>0.874999999999999</v>
      </c>
      <c r="AA380" s="24">
        <f t="shared" si="242"/>
        <v>571</v>
      </c>
      <c r="AB380" s="24">
        <f t="shared" si="242"/>
        <v>34</v>
      </c>
      <c r="AC380" s="24">
        <f t="shared" si="242"/>
        <v>9</v>
      </c>
      <c r="AD380" s="24">
        <f t="shared" si="242"/>
        <v>2</v>
      </c>
      <c r="AE380" s="24">
        <f t="shared" si="242"/>
        <v>36</v>
      </c>
      <c r="AF380" s="24">
        <f t="shared" si="242"/>
        <v>49</v>
      </c>
      <c r="AG380" s="24">
        <f t="shared" si="242"/>
        <v>29</v>
      </c>
      <c r="AH380" s="25">
        <f t="shared" si="237"/>
        <v>730</v>
      </c>
      <c r="AI380" s="24">
        <f t="shared" si="243"/>
        <v>667</v>
      </c>
      <c r="AJ380" s="24">
        <f t="shared" si="243"/>
        <v>25</v>
      </c>
      <c r="AK380" s="24">
        <f t="shared" si="243"/>
        <v>9</v>
      </c>
      <c r="AL380" s="24">
        <f t="shared" si="243"/>
        <v>0</v>
      </c>
      <c r="AM380" s="24">
        <f t="shared" si="243"/>
        <v>47</v>
      </c>
      <c r="AN380" s="24">
        <f t="shared" si="243"/>
        <v>42</v>
      </c>
      <c r="AO380" s="24">
        <f t="shared" si="243"/>
        <v>19</v>
      </c>
      <c r="AP380" s="25">
        <f t="shared" si="238"/>
        <v>809</v>
      </c>
    </row>
    <row r="381" spans="1:42" ht="13.5" customHeight="1" thickTop="1" x14ac:dyDescent="0.2"/>
    <row r="382" spans="1:42" ht="27.75" customHeight="1" x14ac:dyDescent="0.2">
      <c r="A382" s="10" t="s">
        <v>7</v>
      </c>
      <c r="B382" s="11"/>
      <c r="Z382" s="10" t="s">
        <v>7</v>
      </c>
      <c r="AA382" s="10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</row>
    <row r="383" spans="1:42" ht="13.5" customHeight="1" x14ac:dyDescent="0.2">
      <c r="A383" s="12"/>
      <c r="Z383" s="10"/>
      <c r="AA383" s="10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</row>
    <row r="384" spans="1:42" ht="13.5" customHeight="1" x14ac:dyDescent="0.2">
      <c r="A384" s="96" t="s">
        <v>36</v>
      </c>
      <c r="B384" s="13"/>
      <c r="C384" s="13" t="str">
        <f>$C$3</f>
        <v>Norman Rourke Pryme Limited</v>
      </c>
      <c r="D384" s="13"/>
      <c r="E384" s="13"/>
      <c r="F384" s="96" t="s">
        <v>20</v>
      </c>
      <c r="G384" s="13"/>
      <c r="H384" s="15" t="str">
        <f>$H$3</f>
        <v>16.05.2019</v>
      </c>
      <c r="I384" s="13"/>
      <c r="K384" s="13"/>
      <c r="L384" s="13"/>
      <c r="M384" s="13"/>
      <c r="N384" s="13"/>
      <c r="O384" s="13"/>
      <c r="Z384" s="96" t="s">
        <v>36</v>
      </c>
      <c r="AA384" s="13"/>
      <c r="AB384" s="13" t="str">
        <f>$C$3</f>
        <v>Norman Rourke Pryme Limited</v>
      </c>
      <c r="AC384" s="13"/>
      <c r="AD384" s="13"/>
      <c r="AE384" s="96" t="s">
        <v>20</v>
      </c>
      <c r="AF384" s="13"/>
      <c r="AG384" s="15" t="str">
        <f>$H$3</f>
        <v>16.05.2019</v>
      </c>
      <c r="AH384" s="13"/>
      <c r="AI384" s="11"/>
      <c r="AJ384" s="13"/>
      <c r="AK384" s="13"/>
      <c r="AL384" s="13"/>
      <c r="AM384" s="11"/>
      <c r="AN384" s="11"/>
      <c r="AO384" s="11"/>
      <c r="AP384" s="11"/>
    </row>
    <row r="385" spans="1:42" ht="13.5" customHeight="1" x14ac:dyDescent="0.2">
      <c r="A385" s="96" t="s">
        <v>15</v>
      </c>
      <c r="B385" s="13"/>
      <c r="C385" s="13" t="str">
        <f>$C$4</f>
        <v>ID04572</v>
      </c>
      <c r="D385" s="13"/>
      <c r="E385" s="13"/>
      <c r="F385" s="96" t="s">
        <v>14</v>
      </c>
      <c r="G385" s="13"/>
      <c r="H385" s="15" t="str">
        <f>$H$4</f>
        <v>A5 Edgware Road / A4205 Praed Street / A501 Chapel Street</v>
      </c>
      <c r="I385" s="13"/>
      <c r="K385" s="13"/>
      <c r="L385" s="13"/>
      <c r="M385" s="39"/>
      <c r="N385" s="13"/>
      <c r="O385" s="39" t="s">
        <v>63</v>
      </c>
      <c r="P385" s="13" t="str">
        <f>$P$4</f>
        <v>A5 Edgware Road (NW)</v>
      </c>
      <c r="S385" s="39" t="s">
        <v>65</v>
      </c>
      <c r="T385" s="13" t="str">
        <f>$T$4</f>
        <v>A5 Edgware Road (SE)</v>
      </c>
      <c r="Z385" s="96" t="s">
        <v>15</v>
      </c>
      <c r="AA385" s="13"/>
      <c r="AB385" s="13" t="str">
        <f>$C$4</f>
        <v>ID04572</v>
      </c>
      <c r="AC385" s="13"/>
      <c r="AD385" s="13"/>
      <c r="AE385" s="96" t="s">
        <v>14</v>
      </c>
      <c r="AF385" s="13"/>
      <c r="AG385" s="15" t="str">
        <f>$H$4</f>
        <v>A5 Edgware Road / A4205 Praed Street / A501 Chapel Street</v>
      </c>
      <c r="AH385" s="13"/>
      <c r="AI385" s="11"/>
      <c r="AJ385" s="13"/>
      <c r="AK385" s="11"/>
      <c r="AL385" s="39"/>
      <c r="AM385" s="13"/>
      <c r="AN385" s="11"/>
      <c r="AO385" s="11"/>
      <c r="AP385" s="11"/>
    </row>
    <row r="386" spans="1:42" ht="13.5" customHeight="1" x14ac:dyDescent="0.2">
      <c r="A386" s="96" t="s">
        <v>13</v>
      </c>
      <c r="B386" s="13"/>
      <c r="C386" s="13" t="str">
        <f>$C$5</f>
        <v>Site 1</v>
      </c>
      <c r="D386" s="13"/>
      <c r="E386" s="13"/>
      <c r="F386" s="96" t="s">
        <v>21</v>
      </c>
      <c r="G386" s="13"/>
      <c r="H386" s="15" t="str">
        <f>$H$5</f>
        <v>Crossroads</v>
      </c>
      <c r="I386" s="13"/>
      <c r="K386" s="13"/>
      <c r="L386" s="13"/>
      <c r="M386" s="39"/>
      <c r="N386" s="13"/>
      <c r="O386" s="39" t="s">
        <v>64</v>
      </c>
      <c r="P386" s="13" t="str">
        <f>$P$5</f>
        <v>A501 Chapel Street (NE)</v>
      </c>
      <c r="S386" s="39" t="s">
        <v>69</v>
      </c>
      <c r="T386" s="13" t="str">
        <f>$T$5</f>
        <v>A4205 Praed Street (SW)</v>
      </c>
      <c r="Z386" s="96" t="s">
        <v>13</v>
      </c>
      <c r="AA386" s="13"/>
      <c r="AB386" s="13" t="str">
        <f>$C$5</f>
        <v>Site 1</v>
      </c>
      <c r="AC386" s="13"/>
      <c r="AD386" s="13"/>
      <c r="AE386" s="96" t="s">
        <v>21</v>
      </c>
      <c r="AF386" s="13"/>
      <c r="AG386" s="15" t="str">
        <f>$H$5</f>
        <v>Crossroads</v>
      </c>
      <c r="AH386" s="13"/>
      <c r="AI386" s="11"/>
      <c r="AJ386" s="13"/>
      <c r="AK386" s="11"/>
      <c r="AL386" s="39"/>
      <c r="AM386" s="13"/>
      <c r="AN386" s="11"/>
      <c r="AO386" s="11"/>
      <c r="AP386" s="11"/>
    </row>
    <row r="387" spans="1:42" ht="13.5" customHeight="1" thickBot="1" x14ac:dyDescent="0.25">
      <c r="Z387" s="12"/>
    </row>
    <row r="388" spans="1:42" ht="13.5" customHeight="1" thickTop="1" thickBot="1" x14ac:dyDescent="0.25">
      <c r="B388" s="357" t="s">
        <v>51</v>
      </c>
      <c r="C388" s="358"/>
      <c r="D388" s="358"/>
      <c r="E388" s="358"/>
      <c r="F388" s="358"/>
      <c r="G388" s="358"/>
      <c r="H388" s="358"/>
      <c r="I388" s="359"/>
      <c r="J388" s="357" t="s">
        <v>52</v>
      </c>
      <c r="K388" s="358"/>
      <c r="L388" s="358"/>
      <c r="M388" s="358"/>
      <c r="N388" s="358"/>
      <c r="O388" s="358"/>
      <c r="P388" s="358"/>
      <c r="Q388" s="359"/>
      <c r="R388" s="357" t="s">
        <v>53</v>
      </c>
      <c r="S388" s="358"/>
      <c r="T388" s="358"/>
      <c r="U388" s="358"/>
      <c r="V388" s="358"/>
      <c r="W388" s="358"/>
      <c r="X388" s="358"/>
      <c r="Y388" s="359"/>
      <c r="AA388" s="363" t="s">
        <v>133</v>
      </c>
      <c r="AB388" s="364"/>
      <c r="AC388" s="364"/>
      <c r="AD388" s="364"/>
      <c r="AE388" s="364"/>
      <c r="AF388" s="364"/>
      <c r="AG388" s="364"/>
      <c r="AH388" s="365"/>
      <c r="AI388" s="363" t="s">
        <v>58</v>
      </c>
      <c r="AJ388" s="364"/>
      <c r="AK388" s="364"/>
      <c r="AL388" s="364"/>
      <c r="AM388" s="364"/>
      <c r="AN388" s="364"/>
      <c r="AO388" s="364"/>
      <c r="AP388" s="365"/>
    </row>
    <row r="389" spans="1:42" ht="13.5" customHeight="1" thickTop="1" thickBot="1" x14ac:dyDescent="0.25">
      <c r="A389" s="54" t="s">
        <v>0</v>
      </c>
      <c r="B389" s="17" t="s">
        <v>2</v>
      </c>
      <c r="C389" s="17" t="s">
        <v>12</v>
      </c>
      <c r="D389" s="17" t="s">
        <v>10</v>
      </c>
      <c r="E389" s="17" t="s">
        <v>11</v>
      </c>
      <c r="F389" s="17" t="s">
        <v>4</v>
      </c>
      <c r="G389" s="17" t="s">
        <v>9</v>
      </c>
      <c r="H389" s="17" t="s">
        <v>3</v>
      </c>
      <c r="I389" s="17" t="s">
        <v>8</v>
      </c>
      <c r="J389" s="17" t="s">
        <v>2</v>
      </c>
      <c r="K389" s="17" t="s">
        <v>12</v>
      </c>
      <c r="L389" s="17" t="s">
        <v>10</v>
      </c>
      <c r="M389" s="17" t="s">
        <v>11</v>
      </c>
      <c r="N389" s="17" t="s">
        <v>4</v>
      </c>
      <c r="O389" s="17" t="s">
        <v>9</v>
      </c>
      <c r="P389" s="17" t="s">
        <v>3</v>
      </c>
      <c r="Q389" s="17" t="s">
        <v>8</v>
      </c>
      <c r="R389" s="17" t="s">
        <v>2</v>
      </c>
      <c r="S389" s="17" t="s">
        <v>12</v>
      </c>
      <c r="T389" s="17" t="s">
        <v>10</v>
      </c>
      <c r="U389" s="17" t="s">
        <v>11</v>
      </c>
      <c r="V389" s="17" t="s">
        <v>4</v>
      </c>
      <c r="W389" s="17" t="s">
        <v>9</v>
      </c>
      <c r="X389" s="17" t="s">
        <v>3</v>
      </c>
      <c r="Y389" s="17" t="s">
        <v>8</v>
      </c>
      <c r="Z389" s="54" t="s">
        <v>0</v>
      </c>
      <c r="AA389" s="17" t="s">
        <v>2</v>
      </c>
      <c r="AB389" s="17" t="s">
        <v>12</v>
      </c>
      <c r="AC389" s="17" t="s">
        <v>10</v>
      </c>
      <c r="AD389" s="17" t="s">
        <v>11</v>
      </c>
      <c r="AE389" s="17" t="s">
        <v>4</v>
      </c>
      <c r="AF389" s="17" t="s">
        <v>9</v>
      </c>
      <c r="AG389" s="17" t="s">
        <v>3</v>
      </c>
      <c r="AH389" s="17" t="s">
        <v>8</v>
      </c>
      <c r="AI389" s="17" t="s">
        <v>2</v>
      </c>
      <c r="AJ389" s="17" t="s">
        <v>12</v>
      </c>
      <c r="AK389" s="17" t="s">
        <v>10</v>
      </c>
      <c r="AL389" s="17" t="s">
        <v>11</v>
      </c>
      <c r="AM389" s="17" t="s">
        <v>4</v>
      </c>
      <c r="AN389" s="17" t="s">
        <v>9</v>
      </c>
      <c r="AO389" s="17" t="s">
        <v>3</v>
      </c>
      <c r="AP389" s="17" t="s">
        <v>8</v>
      </c>
    </row>
    <row r="390" spans="1:42" ht="13.5" customHeight="1" thickTop="1" x14ac:dyDescent="0.2">
      <c r="A390" s="18">
        <f t="shared" ref="A390:A421" si="244">A263</f>
        <v>0.29166666666666669</v>
      </c>
      <c r="B390" s="35">
        <v>0</v>
      </c>
      <c r="C390" s="35">
        <v>0</v>
      </c>
      <c r="D390" s="35">
        <v>0</v>
      </c>
      <c r="E390" s="35">
        <v>0</v>
      </c>
      <c r="F390" s="35">
        <v>0</v>
      </c>
      <c r="G390" s="35">
        <v>0</v>
      </c>
      <c r="H390" s="35">
        <v>0</v>
      </c>
      <c r="I390" s="149">
        <f t="shared" ref="I390:I449" si="245">SUM(B390:H390)</f>
        <v>0</v>
      </c>
      <c r="J390" s="35">
        <v>126</v>
      </c>
      <c r="K390" s="35">
        <v>47</v>
      </c>
      <c r="L390" s="35">
        <v>16</v>
      </c>
      <c r="M390" s="35">
        <v>1</v>
      </c>
      <c r="N390" s="35">
        <v>8</v>
      </c>
      <c r="O390" s="35">
        <v>9</v>
      </c>
      <c r="P390" s="35">
        <v>2</v>
      </c>
      <c r="Q390" s="149">
        <f t="shared" ref="Q390:Q449" si="246">SUM(J390:P390)</f>
        <v>209</v>
      </c>
      <c r="R390" s="35">
        <v>0</v>
      </c>
      <c r="S390" s="35">
        <v>0</v>
      </c>
      <c r="T390" s="35">
        <v>0</v>
      </c>
      <c r="U390" s="35">
        <v>0</v>
      </c>
      <c r="V390" s="35">
        <v>0</v>
      </c>
      <c r="W390" s="35">
        <v>0</v>
      </c>
      <c r="X390" s="35">
        <v>0</v>
      </c>
      <c r="Y390" s="149">
        <f t="shared" ref="Y390:Y449" si="247">SUM(R390:X390)</f>
        <v>0</v>
      </c>
      <c r="Z390" s="18">
        <f>A390</f>
        <v>0.29166666666666669</v>
      </c>
      <c r="AA390" s="29">
        <f t="shared" ref="AA390:AA421" si="248">B517+J517+R517+B644</f>
        <v>57</v>
      </c>
      <c r="AB390" s="29">
        <f t="shared" ref="AB390:AB421" si="249">C517+K517+S517+C644</f>
        <v>8</v>
      </c>
      <c r="AC390" s="29">
        <f t="shared" ref="AC390:AC421" si="250">D517+L517+T517+D644</f>
        <v>2</v>
      </c>
      <c r="AD390" s="29">
        <f t="shared" ref="AD390:AD421" si="251">E517+M517+U517+E644</f>
        <v>1</v>
      </c>
      <c r="AE390" s="29">
        <f t="shared" ref="AE390:AE421" si="252">F517+N517+V517+F644</f>
        <v>12</v>
      </c>
      <c r="AF390" s="29">
        <f t="shared" ref="AF390:AF421" si="253">G517+O517+W517+G644</f>
        <v>0</v>
      </c>
      <c r="AG390" s="29">
        <f t="shared" ref="AG390:AG421" si="254">H517+P517+X517+H644</f>
        <v>30</v>
      </c>
      <c r="AH390" s="149">
        <f t="shared" ref="AH390:AH449" si="255">SUM(AA390:AG390)</f>
        <v>110</v>
      </c>
      <c r="AI390" s="29">
        <f t="shared" ref="AI390:AI421" si="256">J9+B263+R390+B517</f>
        <v>0</v>
      </c>
      <c r="AJ390" s="29">
        <f t="shared" ref="AJ390:AJ421" si="257">K9+C263+S390+C517</f>
        <v>0</v>
      </c>
      <c r="AK390" s="29">
        <f t="shared" ref="AK390:AK421" si="258">L9+D263+T390+D517</f>
        <v>0</v>
      </c>
      <c r="AL390" s="29">
        <f t="shared" ref="AL390:AL421" si="259">M9+E263+U390+E517</f>
        <v>0</v>
      </c>
      <c r="AM390" s="29">
        <f t="shared" ref="AM390:AM421" si="260">N9+F263+V390+F517</f>
        <v>0</v>
      </c>
      <c r="AN390" s="29">
        <f t="shared" ref="AN390:AN421" si="261">O9+G263+W390+G517</f>
        <v>0</v>
      </c>
      <c r="AO390" s="29">
        <f t="shared" ref="AO390:AO421" si="262">P9+H263+X390+H517</f>
        <v>0</v>
      </c>
      <c r="AP390" s="149">
        <f t="shared" ref="AP390:AP449" si="263">SUM(AI390:AO390)</f>
        <v>0</v>
      </c>
    </row>
    <row r="391" spans="1:42" ht="13.5" customHeight="1" x14ac:dyDescent="0.2">
      <c r="A391" s="21">
        <f t="shared" si="244"/>
        <v>0.30208333333333337</v>
      </c>
      <c r="B391" s="35">
        <v>0</v>
      </c>
      <c r="C391" s="35">
        <v>0</v>
      </c>
      <c r="D391" s="35">
        <v>0</v>
      </c>
      <c r="E391" s="35">
        <v>0</v>
      </c>
      <c r="F391" s="35">
        <v>0</v>
      </c>
      <c r="G391" s="35">
        <v>0</v>
      </c>
      <c r="H391" s="35">
        <v>1</v>
      </c>
      <c r="I391" s="149">
        <f t="shared" si="245"/>
        <v>1</v>
      </c>
      <c r="J391" s="35">
        <v>139</v>
      </c>
      <c r="K391" s="35">
        <v>55</v>
      </c>
      <c r="L391" s="35">
        <v>7</v>
      </c>
      <c r="M391" s="35">
        <v>0</v>
      </c>
      <c r="N391" s="35">
        <v>12</v>
      </c>
      <c r="O391" s="35">
        <v>9</v>
      </c>
      <c r="P391" s="35">
        <v>2</v>
      </c>
      <c r="Q391" s="149">
        <f t="shared" si="246"/>
        <v>224</v>
      </c>
      <c r="R391" s="35">
        <v>0</v>
      </c>
      <c r="S391" s="35">
        <v>0</v>
      </c>
      <c r="T391" s="35">
        <v>0</v>
      </c>
      <c r="U391" s="35">
        <v>0</v>
      </c>
      <c r="V391" s="35">
        <v>0</v>
      </c>
      <c r="W391" s="35">
        <v>0</v>
      </c>
      <c r="X391" s="35">
        <v>0</v>
      </c>
      <c r="Y391" s="149">
        <f t="shared" si="247"/>
        <v>0</v>
      </c>
      <c r="Z391" s="21">
        <f t="shared" ref="Z391:Z449" si="264">A391</f>
        <v>0.30208333333333337</v>
      </c>
      <c r="AA391" s="19">
        <f t="shared" si="248"/>
        <v>45</v>
      </c>
      <c r="AB391" s="19">
        <f t="shared" si="249"/>
        <v>11</v>
      </c>
      <c r="AC391" s="19">
        <f t="shared" si="250"/>
        <v>4</v>
      </c>
      <c r="AD391" s="19">
        <f t="shared" si="251"/>
        <v>0</v>
      </c>
      <c r="AE391" s="19">
        <f t="shared" si="252"/>
        <v>10</v>
      </c>
      <c r="AF391" s="19">
        <f t="shared" si="253"/>
        <v>0</v>
      </c>
      <c r="AG391" s="19">
        <f t="shared" si="254"/>
        <v>13</v>
      </c>
      <c r="AH391" s="149">
        <f t="shared" si="255"/>
        <v>83</v>
      </c>
      <c r="AI391" s="19">
        <f t="shared" si="256"/>
        <v>0</v>
      </c>
      <c r="AJ391" s="19">
        <f t="shared" si="257"/>
        <v>0</v>
      </c>
      <c r="AK391" s="19">
        <f t="shared" si="258"/>
        <v>0</v>
      </c>
      <c r="AL391" s="19">
        <f t="shared" si="259"/>
        <v>0</v>
      </c>
      <c r="AM391" s="19">
        <f t="shared" si="260"/>
        <v>0</v>
      </c>
      <c r="AN391" s="19">
        <f t="shared" si="261"/>
        <v>0</v>
      </c>
      <c r="AO391" s="19">
        <f t="shared" si="262"/>
        <v>0</v>
      </c>
      <c r="AP391" s="149">
        <f t="shared" si="263"/>
        <v>0</v>
      </c>
    </row>
    <row r="392" spans="1:42" ht="13.5" customHeight="1" x14ac:dyDescent="0.2">
      <c r="A392" s="22">
        <f t="shared" si="244"/>
        <v>0.31250000000000006</v>
      </c>
      <c r="B392" s="35">
        <v>0</v>
      </c>
      <c r="C392" s="35">
        <v>0</v>
      </c>
      <c r="D392" s="35">
        <v>0</v>
      </c>
      <c r="E392" s="35">
        <v>0</v>
      </c>
      <c r="F392" s="35">
        <v>0</v>
      </c>
      <c r="G392" s="35">
        <v>0</v>
      </c>
      <c r="H392" s="35">
        <v>0</v>
      </c>
      <c r="I392" s="149">
        <f t="shared" si="245"/>
        <v>0</v>
      </c>
      <c r="J392" s="35">
        <v>127</v>
      </c>
      <c r="K392" s="35">
        <v>79</v>
      </c>
      <c r="L392" s="35">
        <v>5</v>
      </c>
      <c r="M392" s="35">
        <v>0</v>
      </c>
      <c r="N392" s="35">
        <v>7</v>
      </c>
      <c r="O392" s="35">
        <v>10</v>
      </c>
      <c r="P392" s="35">
        <v>10</v>
      </c>
      <c r="Q392" s="149">
        <f t="shared" si="246"/>
        <v>238</v>
      </c>
      <c r="R392" s="35">
        <v>0</v>
      </c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5">
        <v>0</v>
      </c>
      <c r="Y392" s="149">
        <f t="shared" si="247"/>
        <v>0</v>
      </c>
      <c r="Z392" s="22">
        <f t="shared" si="264"/>
        <v>0.31250000000000006</v>
      </c>
      <c r="AA392" s="19">
        <f t="shared" si="248"/>
        <v>30</v>
      </c>
      <c r="AB392" s="19">
        <f t="shared" si="249"/>
        <v>8</v>
      </c>
      <c r="AC392" s="19">
        <f t="shared" si="250"/>
        <v>4</v>
      </c>
      <c r="AD392" s="19">
        <f t="shared" si="251"/>
        <v>1</v>
      </c>
      <c r="AE392" s="19">
        <f t="shared" si="252"/>
        <v>13</v>
      </c>
      <c r="AF392" s="19">
        <f t="shared" si="253"/>
        <v>1</v>
      </c>
      <c r="AG392" s="19">
        <f t="shared" si="254"/>
        <v>27</v>
      </c>
      <c r="AH392" s="149">
        <f t="shared" si="255"/>
        <v>84</v>
      </c>
      <c r="AI392" s="19">
        <f t="shared" si="256"/>
        <v>0</v>
      </c>
      <c r="AJ392" s="19">
        <f t="shared" si="257"/>
        <v>0</v>
      </c>
      <c r="AK392" s="19">
        <f t="shared" si="258"/>
        <v>0</v>
      </c>
      <c r="AL392" s="19">
        <f t="shared" si="259"/>
        <v>0</v>
      </c>
      <c r="AM392" s="19">
        <f t="shared" si="260"/>
        <v>0</v>
      </c>
      <c r="AN392" s="19">
        <f t="shared" si="261"/>
        <v>0</v>
      </c>
      <c r="AO392" s="19">
        <f t="shared" si="262"/>
        <v>0</v>
      </c>
      <c r="AP392" s="149">
        <f t="shared" si="263"/>
        <v>0</v>
      </c>
    </row>
    <row r="393" spans="1:42" ht="13.5" customHeight="1" x14ac:dyDescent="0.2">
      <c r="A393" s="21">
        <f t="shared" si="244"/>
        <v>0.32291666666666674</v>
      </c>
      <c r="B393" s="35">
        <v>0</v>
      </c>
      <c r="C393" s="35">
        <v>0</v>
      </c>
      <c r="D393" s="35">
        <v>0</v>
      </c>
      <c r="E393" s="35">
        <v>0</v>
      </c>
      <c r="F393" s="35">
        <v>0</v>
      </c>
      <c r="G393" s="35">
        <v>0</v>
      </c>
      <c r="H393" s="35">
        <v>0</v>
      </c>
      <c r="I393" s="149">
        <f t="shared" si="245"/>
        <v>0</v>
      </c>
      <c r="J393" s="35">
        <v>147</v>
      </c>
      <c r="K393" s="35">
        <v>49</v>
      </c>
      <c r="L393" s="35">
        <v>9</v>
      </c>
      <c r="M393" s="35">
        <v>2</v>
      </c>
      <c r="N393" s="35">
        <v>8</v>
      </c>
      <c r="O393" s="35">
        <v>10</v>
      </c>
      <c r="P393" s="35">
        <v>5</v>
      </c>
      <c r="Q393" s="149">
        <f t="shared" si="246"/>
        <v>230</v>
      </c>
      <c r="R393" s="35">
        <v>0</v>
      </c>
      <c r="S393" s="35">
        <v>0</v>
      </c>
      <c r="T393" s="35">
        <v>0</v>
      </c>
      <c r="U393" s="35">
        <v>0</v>
      </c>
      <c r="V393" s="35">
        <v>0</v>
      </c>
      <c r="W393" s="35">
        <v>0</v>
      </c>
      <c r="X393" s="35">
        <v>0</v>
      </c>
      <c r="Y393" s="149">
        <f t="shared" si="247"/>
        <v>0</v>
      </c>
      <c r="Z393" s="21">
        <f t="shared" si="264"/>
        <v>0.32291666666666674</v>
      </c>
      <c r="AA393" s="19">
        <f t="shared" si="248"/>
        <v>59</v>
      </c>
      <c r="AB393" s="19">
        <f t="shared" si="249"/>
        <v>8</v>
      </c>
      <c r="AC393" s="19">
        <f t="shared" si="250"/>
        <v>3</v>
      </c>
      <c r="AD393" s="19">
        <f t="shared" si="251"/>
        <v>0</v>
      </c>
      <c r="AE393" s="19">
        <f t="shared" si="252"/>
        <v>15</v>
      </c>
      <c r="AF393" s="19">
        <f t="shared" si="253"/>
        <v>0</v>
      </c>
      <c r="AG393" s="19">
        <f t="shared" si="254"/>
        <v>18</v>
      </c>
      <c r="AH393" s="149">
        <f t="shared" si="255"/>
        <v>103</v>
      </c>
      <c r="AI393" s="19">
        <f t="shared" si="256"/>
        <v>0</v>
      </c>
      <c r="AJ393" s="19">
        <f t="shared" si="257"/>
        <v>0</v>
      </c>
      <c r="AK393" s="19">
        <f t="shared" si="258"/>
        <v>0</v>
      </c>
      <c r="AL393" s="19">
        <f t="shared" si="259"/>
        <v>0</v>
      </c>
      <c r="AM393" s="19">
        <f t="shared" si="260"/>
        <v>0</v>
      </c>
      <c r="AN393" s="19">
        <f t="shared" si="261"/>
        <v>0</v>
      </c>
      <c r="AO393" s="19">
        <f t="shared" si="262"/>
        <v>0</v>
      </c>
      <c r="AP393" s="149">
        <f t="shared" si="263"/>
        <v>0</v>
      </c>
    </row>
    <row r="394" spans="1:42" ht="13.5" customHeight="1" x14ac:dyDescent="0.2">
      <c r="A394" s="22">
        <f t="shared" si="244"/>
        <v>0.33333333333333343</v>
      </c>
      <c r="B394" s="35">
        <v>0</v>
      </c>
      <c r="C394" s="35">
        <v>0</v>
      </c>
      <c r="D394" s="35">
        <v>0</v>
      </c>
      <c r="E394" s="35">
        <v>0</v>
      </c>
      <c r="F394" s="35">
        <v>0</v>
      </c>
      <c r="G394" s="35">
        <v>0</v>
      </c>
      <c r="H394" s="35">
        <v>0</v>
      </c>
      <c r="I394" s="149">
        <f t="shared" si="245"/>
        <v>0</v>
      </c>
      <c r="J394" s="35">
        <v>142</v>
      </c>
      <c r="K394" s="35">
        <v>57</v>
      </c>
      <c r="L394" s="35">
        <v>8</v>
      </c>
      <c r="M394" s="35">
        <v>1</v>
      </c>
      <c r="N394" s="35">
        <v>11</v>
      </c>
      <c r="O394" s="35">
        <v>9</v>
      </c>
      <c r="P394" s="35">
        <v>6</v>
      </c>
      <c r="Q394" s="149">
        <f t="shared" si="246"/>
        <v>234</v>
      </c>
      <c r="R394" s="35">
        <v>0</v>
      </c>
      <c r="S394" s="35">
        <v>0</v>
      </c>
      <c r="T394" s="35">
        <v>0</v>
      </c>
      <c r="U394" s="35">
        <v>0</v>
      </c>
      <c r="V394" s="35">
        <v>0</v>
      </c>
      <c r="W394" s="35">
        <v>0</v>
      </c>
      <c r="X394" s="35">
        <v>0</v>
      </c>
      <c r="Y394" s="149">
        <f t="shared" si="247"/>
        <v>0</v>
      </c>
      <c r="Z394" s="22">
        <f t="shared" si="264"/>
        <v>0.33333333333333343</v>
      </c>
      <c r="AA394" s="19">
        <f t="shared" si="248"/>
        <v>52</v>
      </c>
      <c r="AB394" s="19">
        <f t="shared" si="249"/>
        <v>19</v>
      </c>
      <c r="AC394" s="19">
        <f t="shared" si="250"/>
        <v>4</v>
      </c>
      <c r="AD394" s="19">
        <f t="shared" si="251"/>
        <v>0</v>
      </c>
      <c r="AE394" s="19">
        <f t="shared" si="252"/>
        <v>13</v>
      </c>
      <c r="AF394" s="19">
        <f t="shared" si="253"/>
        <v>4</v>
      </c>
      <c r="AG394" s="19">
        <f t="shared" si="254"/>
        <v>32</v>
      </c>
      <c r="AH394" s="149">
        <f t="shared" si="255"/>
        <v>124</v>
      </c>
      <c r="AI394" s="19">
        <f t="shared" si="256"/>
        <v>0</v>
      </c>
      <c r="AJ394" s="19">
        <f t="shared" si="257"/>
        <v>0</v>
      </c>
      <c r="AK394" s="19">
        <f t="shared" si="258"/>
        <v>0</v>
      </c>
      <c r="AL394" s="19">
        <f t="shared" si="259"/>
        <v>0</v>
      </c>
      <c r="AM394" s="19">
        <f t="shared" si="260"/>
        <v>0</v>
      </c>
      <c r="AN394" s="19">
        <f t="shared" si="261"/>
        <v>0</v>
      </c>
      <c r="AO394" s="19">
        <f t="shared" si="262"/>
        <v>0</v>
      </c>
      <c r="AP394" s="149">
        <f t="shared" si="263"/>
        <v>0</v>
      </c>
    </row>
    <row r="395" spans="1:42" ht="13.5" customHeight="1" x14ac:dyDescent="0.2">
      <c r="A395" s="22">
        <f t="shared" si="244"/>
        <v>0.34375000000000011</v>
      </c>
      <c r="B395" s="35">
        <v>0</v>
      </c>
      <c r="C395" s="35">
        <v>0</v>
      </c>
      <c r="D395" s="35">
        <v>0</v>
      </c>
      <c r="E395" s="35">
        <v>0</v>
      </c>
      <c r="F395" s="35">
        <v>0</v>
      </c>
      <c r="G395" s="35">
        <v>0</v>
      </c>
      <c r="H395" s="35">
        <v>0</v>
      </c>
      <c r="I395" s="149">
        <f t="shared" si="245"/>
        <v>0</v>
      </c>
      <c r="J395" s="35">
        <v>137</v>
      </c>
      <c r="K395" s="35">
        <v>34</v>
      </c>
      <c r="L395" s="35">
        <v>7</v>
      </c>
      <c r="M395" s="35">
        <v>2</v>
      </c>
      <c r="N395" s="35">
        <v>10</v>
      </c>
      <c r="O395" s="35">
        <v>12</v>
      </c>
      <c r="P395" s="35">
        <v>4</v>
      </c>
      <c r="Q395" s="149">
        <f t="shared" si="246"/>
        <v>206</v>
      </c>
      <c r="R395" s="35">
        <v>0</v>
      </c>
      <c r="S395" s="35">
        <v>0</v>
      </c>
      <c r="T395" s="35">
        <v>0</v>
      </c>
      <c r="U395" s="35">
        <v>0</v>
      </c>
      <c r="V395" s="35">
        <v>0</v>
      </c>
      <c r="W395" s="35">
        <v>0</v>
      </c>
      <c r="X395" s="35">
        <v>0</v>
      </c>
      <c r="Y395" s="149">
        <f t="shared" si="247"/>
        <v>0</v>
      </c>
      <c r="Z395" s="22">
        <f t="shared" si="264"/>
        <v>0.34375000000000011</v>
      </c>
      <c r="AA395" s="19">
        <f t="shared" si="248"/>
        <v>58</v>
      </c>
      <c r="AB395" s="19">
        <f t="shared" si="249"/>
        <v>14</v>
      </c>
      <c r="AC395" s="19">
        <f t="shared" si="250"/>
        <v>7</v>
      </c>
      <c r="AD395" s="19">
        <f t="shared" si="251"/>
        <v>0</v>
      </c>
      <c r="AE395" s="19">
        <f t="shared" si="252"/>
        <v>16</v>
      </c>
      <c r="AF395" s="19">
        <f t="shared" si="253"/>
        <v>1</v>
      </c>
      <c r="AG395" s="19">
        <f t="shared" si="254"/>
        <v>28</v>
      </c>
      <c r="AH395" s="149">
        <f t="shared" si="255"/>
        <v>124</v>
      </c>
      <c r="AI395" s="19">
        <f t="shared" si="256"/>
        <v>0</v>
      </c>
      <c r="AJ395" s="19">
        <f t="shared" si="257"/>
        <v>0</v>
      </c>
      <c r="AK395" s="19">
        <f t="shared" si="258"/>
        <v>0</v>
      </c>
      <c r="AL395" s="19">
        <f t="shared" si="259"/>
        <v>0</v>
      </c>
      <c r="AM395" s="19">
        <f t="shared" si="260"/>
        <v>0</v>
      </c>
      <c r="AN395" s="19">
        <f t="shared" si="261"/>
        <v>0</v>
      </c>
      <c r="AO395" s="19">
        <f t="shared" si="262"/>
        <v>0</v>
      </c>
      <c r="AP395" s="149">
        <f t="shared" si="263"/>
        <v>0</v>
      </c>
    </row>
    <row r="396" spans="1:42" ht="13.5" customHeight="1" x14ac:dyDescent="0.2">
      <c r="A396" s="22">
        <f t="shared" si="244"/>
        <v>0.3541666666666668</v>
      </c>
      <c r="B396" s="35">
        <v>0</v>
      </c>
      <c r="C396" s="35">
        <v>0</v>
      </c>
      <c r="D396" s="35">
        <v>0</v>
      </c>
      <c r="E396" s="35">
        <v>0</v>
      </c>
      <c r="F396" s="35">
        <v>0</v>
      </c>
      <c r="G396" s="35">
        <v>0</v>
      </c>
      <c r="H396" s="35">
        <v>0</v>
      </c>
      <c r="I396" s="149">
        <f t="shared" si="245"/>
        <v>0</v>
      </c>
      <c r="J396" s="35">
        <v>147</v>
      </c>
      <c r="K396" s="35">
        <v>54</v>
      </c>
      <c r="L396" s="35">
        <v>9</v>
      </c>
      <c r="M396" s="35">
        <v>3</v>
      </c>
      <c r="N396" s="35">
        <v>11</v>
      </c>
      <c r="O396" s="35">
        <v>15</v>
      </c>
      <c r="P396" s="35">
        <v>5</v>
      </c>
      <c r="Q396" s="149">
        <f t="shared" si="246"/>
        <v>244</v>
      </c>
      <c r="R396" s="35">
        <v>0</v>
      </c>
      <c r="S396" s="35">
        <v>0</v>
      </c>
      <c r="T396" s="35">
        <v>0</v>
      </c>
      <c r="U396" s="35">
        <v>0</v>
      </c>
      <c r="V396" s="35">
        <v>0</v>
      </c>
      <c r="W396" s="35">
        <v>0</v>
      </c>
      <c r="X396" s="35">
        <v>0</v>
      </c>
      <c r="Y396" s="149">
        <f t="shared" si="247"/>
        <v>0</v>
      </c>
      <c r="Z396" s="22">
        <f t="shared" si="264"/>
        <v>0.3541666666666668</v>
      </c>
      <c r="AA396" s="19">
        <f t="shared" si="248"/>
        <v>79</v>
      </c>
      <c r="AB396" s="19">
        <f t="shared" si="249"/>
        <v>28</v>
      </c>
      <c r="AC396" s="19">
        <f t="shared" si="250"/>
        <v>3</v>
      </c>
      <c r="AD396" s="19">
        <f t="shared" si="251"/>
        <v>0</v>
      </c>
      <c r="AE396" s="19">
        <f t="shared" si="252"/>
        <v>16</v>
      </c>
      <c r="AF396" s="19">
        <f t="shared" si="253"/>
        <v>1</v>
      </c>
      <c r="AG396" s="19">
        <f t="shared" si="254"/>
        <v>34</v>
      </c>
      <c r="AH396" s="149">
        <f t="shared" si="255"/>
        <v>161</v>
      </c>
      <c r="AI396" s="19">
        <f t="shared" si="256"/>
        <v>0</v>
      </c>
      <c r="AJ396" s="19">
        <f t="shared" si="257"/>
        <v>0</v>
      </c>
      <c r="AK396" s="19">
        <f t="shared" si="258"/>
        <v>0</v>
      </c>
      <c r="AL396" s="19">
        <f t="shared" si="259"/>
        <v>0</v>
      </c>
      <c r="AM396" s="19">
        <f t="shared" si="260"/>
        <v>0</v>
      </c>
      <c r="AN396" s="19">
        <f t="shared" si="261"/>
        <v>0</v>
      </c>
      <c r="AO396" s="19">
        <f t="shared" si="262"/>
        <v>0</v>
      </c>
      <c r="AP396" s="149">
        <f t="shared" si="263"/>
        <v>0</v>
      </c>
    </row>
    <row r="397" spans="1:42" ht="13.5" customHeight="1" x14ac:dyDescent="0.2">
      <c r="A397" s="22">
        <f t="shared" si="244"/>
        <v>0.36458333333333348</v>
      </c>
      <c r="B397" s="35">
        <v>0</v>
      </c>
      <c r="C397" s="35">
        <v>0</v>
      </c>
      <c r="D397" s="35">
        <v>0</v>
      </c>
      <c r="E397" s="35">
        <v>0</v>
      </c>
      <c r="F397" s="35">
        <v>0</v>
      </c>
      <c r="G397" s="35">
        <v>0</v>
      </c>
      <c r="H397" s="35">
        <v>0</v>
      </c>
      <c r="I397" s="149">
        <f t="shared" si="245"/>
        <v>0</v>
      </c>
      <c r="J397" s="35">
        <v>150</v>
      </c>
      <c r="K397" s="35">
        <v>40</v>
      </c>
      <c r="L397" s="35">
        <v>11</v>
      </c>
      <c r="M397" s="35">
        <v>4</v>
      </c>
      <c r="N397" s="35">
        <v>9</v>
      </c>
      <c r="O397" s="35">
        <v>5</v>
      </c>
      <c r="P397" s="35">
        <v>7</v>
      </c>
      <c r="Q397" s="149">
        <f t="shared" si="246"/>
        <v>226</v>
      </c>
      <c r="R397" s="35">
        <v>0</v>
      </c>
      <c r="S397" s="35">
        <v>0</v>
      </c>
      <c r="T397" s="35">
        <v>0</v>
      </c>
      <c r="U397" s="35">
        <v>0</v>
      </c>
      <c r="V397" s="35">
        <v>0</v>
      </c>
      <c r="W397" s="35">
        <v>0</v>
      </c>
      <c r="X397" s="35">
        <v>0</v>
      </c>
      <c r="Y397" s="149">
        <f t="shared" si="247"/>
        <v>0</v>
      </c>
      <c r="Z397" s="22">
        <f t="shared" si="264"/>
        <v>0.36458333333333348</v>
      </c>
      <c r="AA397" s="19">
        <f t="shared" si="248"/>
        <v>51</v>
      </c>
      <c r="AB397" s="19">
        <f t="shared" si="249"/>
        <v>5</v>
      </c>
      <c r="AC397" s="19">
        <f t="shared" si="250"/>
        <v>1</v>
      </c>
      <c r="AD397" s="19">
        <f t="shared" si="251"/>
        <v>0</v>
      </c>
      <c r="AE397" s="19">
        <f t="shared" si="252"/>
        <v>19</v>
      </c>
      <c r="AF397" s="19">
        <f t="shared" si="253"/>
        <v>2</v>
      </c>
      <c r="AG397" s="19">
        <f t="shared" si="254"/>
        <v>32</v>
      </c>
      <c r="AH397" s="149">
        <f t="shared" si="255"/>
        <v>110</v>
      </c>
      <c r="AI397" s="19">
        <f t="shared" si="256"/>
        <v>0</v>
      </c>
      <c r="AJ397" s="19">
        <f t="shared" si="257"/>
        <v>0</v>
      </c>
      <c r="AK397" s="19">
        <f t="shared" si="258"/>
        <v>0</v>
      </c>
      <c r="AL397" s="19">
        <f t="shared" si="259"/>
        <v>0</v>
      </c>
      <c r="AM397" s="19">
        <f t="shared" si="260"/>
        <v>0</v>
      </c>
      <c r="AN397" s="19">
        <f t="shared" si="261"/>
        <v>0</v>
      </c>
      <c r="AO397" s="19">
        <f t="shared" si="262"/>
        <v>0</v>
      </c>
      <c r="AP397" s="149">
        <f t="shared" si="263"/>
        <v>0</v>
      </c>
    </row>
    <row r="398" spans="1:42" ht="13.5" customHeight="1" x14ac:dyDescent="0.2">
      <c r="A398" s="22">
        <f t="shared" si="244"/>
        <v>0.37500000000000017</v>
      </c>
      <c r="B398" s="35">
        <v>0</v>
      </c>
      <c r="C398" s="35">
        <v>0</v>
      </c>
      <c r="D398" s="35">
        <v>0</v>
      </c>
      <c r="E398" s="35">
        <v>0</v>
      </c>
      <c r="F398" s="35">
        <v>0</v>
      </c>
      <c r="G398" s="35">
        <v>0</v>
      </c>
      <c r="H398" s="35">
        <v>0</v>
      </c>
      <c r="I398" s="149">
        <f t="shared" si="245"/>
        <v>0</v>
      </c>
      <c r="J398" s="35">
        <v>128</v>
      </c>
      <c r="K398" s="35">
        <v>37</v>
      </c>
      <c r="L398" s="35">
        <v>8</v>
      </c>
      <c r="M398" s="35">
        <v>2</v>
      </c>
      <c r="N398" s="35">
        <v>10</v>
      </c>
      <c r="O398" s="35">
        <v>7</v>
      </c>
      <c r="P398" s="35">
        <v>2</v>
      </c>
      <c r="Q398" s="149">
        <f t="shared" si="246"/>
        <v>194</v>
      </c>
      <c r="R398" s="35">
        <v>0</v>
      </c>
      <c r="S398" s="35">
        <v>0</v>
      </c>
      <c r="T398" s="35">
        <v>0</v>
      </c>
      <c r="U398" s="35">
        <v>0</v>
      </c>
      <c r="V398" s="35">
        <v>0</v>
      </c>
      <c r="W398" s="35">
        <v>0</v>
      </c>
      <c r="X398" s="35">
        <v>0</v>
      </c>
      <c r="Y398" s="149">
        <f t="shared" si="247"/>
        <v>0</v>
      </c>
      <c r="Z398" s="22">
        <f t="shared" si="264"/>
        <v>0.37500000000000017</v>
      </c>
      <c r="AA398" s="19">
        <f t="shared" si="248"/>
        <v>64</v>
      </c>
      <c r="AB398" s="19">
        <f t="shared" si="249"/>
        <v>10</v>
      </c>
      <c r="AC398" s="19">
        <f t="shared" si="250"/>
        <v>4</v>
      </c>
      <c r="AD398" s="19">
        <f t="shared" si="251"/>
        <v>0</v>
      </c>
      <c r="AE398" s="19">
        <f t="shared" si="252"/>
        <v>20</v>
      </c>
      <c r="AF398" s="19">
        <f t="shared" si="253"/>
        <v>0</v>
      </c>
      <c r="AG398" s="19">
        <f t="shared" si="254"/>
        <v>25</v>
      </c>
      <c r="AH398" s="149">
        <f t="shared" si="255"/>
        <v>123</v>
      </c>
      <c r="AI398" s="19">
        <f t="shared" si="256"/>
        <v>0</v>
      </c>
      <c r="AJ398" s="19">
        <f t="shared" si="257"/>
        <v>0</v>
      </c>
      <c r="AK398" s="19">
        <f t="shared" si="258"/>
        <v>0</v>
      </c>
      <c r="AL398" s="19">
        <f t="shared" si="259"/>
        <v>0</v>
      </c>
      <c r="AM398" s="19">
        <f t="shared" si="260"/>
        <v>0</v>
      </c>
      <c r="AN398" s="19">
        <f t="shared" si="261"/>
        <v>0</v>
      </c>
      <c r="AO398" s="19">
        <f t="shared" si="262"/>
        <v>0</v>
      </c>
      <c r="AP398" s="149">
        <f t="shared" si="263"/>
        <v>0</v>
      </c>
    </row>
    <row r="399" spans="1:42" ht="13.5" customHeight="1" x14ac:dyDescent="0.2">
      <c r="A399" s="18">
        <f t="shared" si="244"/>
        <v>0.38541666666666685</v>
      </c>
      <c r="B399" s="35">
        <v>0</v>
      </c>
      <c r="C399" s="35">
        <v>0</v>
      </c>
      <c r="D399" s="35">
        <v>0</v>
      </c>
      <c r="E399" s="35">
        <v>0</v>
      </c>
      <c r="F399" s="35">
        <v>0</v>
      </c>
      <c r="G399" s="35">
        <v>0</v>
      </c>
      <c r="H399" s="35">
        <v>0</v>
      </c>
      <c r="I399" s="149">
        <f t="shared" si="245"/>
        <v>0</v>
      </c>
      <c r="J399" s="35">
        <v>132</v>
      </c>
      <c r="K399" s="35">
        <v>32</v>
      </c>
      <c r="L399" s="35">
        <v>13</v>
      </c>
      <c r="M399" s="35">
        <v>2</v>
      </c>
      <c r="N399" s="35">
        <v>9</v>
      </c>
      <c r="O399" s="35">
        <v>8</v>
      </c>
      <c r="P399" s="35">
        <v>5</v>
      </c>
      <c r="Q399" s="149">
        <f t="shared" si="246"/>
        <v>201</v>
      </c>
      <c r="R399" s="35">
        <v>0</v>
      </c>
      <c r="S399" s="35">
        <v>0</v>
      </c>
      <c r="T399" s="35">
        <v>0</v>
      </c>
      <c r="U399" s="35">
        <v>0</v>
      </c>
      <c r="V399" s="35">
        <v>0</v>
      </c>
      <c r="W399" s="35">
        <v>0</v>
      </c>
      <c r="X399" s="35">
        <v>0</v>
      </c>
      <c r="Y399" s="149">
        <f t="shared" si="247"/>
        <v>0</v>
      </c>
      <c r="Z399" s="22">
        <f t="shared" si="264"/>
        <v>0.38541666666666685</v>
      </c>
      <c r="AA399" s="19">
        <f t="shared" si="248"/>
        <v>71</v>
      </c>
      <c r="AB399" s="19">
        <f t="shared" si="249"/>
        <v>20</v>
      </c>
      <c r="AC399" s="19">
        <f t="shared" si="250"/>
        <v>2</v>
      </c>
      <c r="AD399" s="19">
        <f t="shared" si="251"/>
        <v>0</v>
      </c>
      <c r="AE399" s="19">
        <f t="shared" si="252"/>
        <v>16</v>
      </c>
      <c r="AF399" s="19">
        <f t="shared" si="253"/>
        <v>4</v>
      </c>
      <c r="AG399" s="19">
        <f t="shared" si="254"/>
        <v>12</v>
      </c>
      <c r="AH399" s="149">
        <f t="shared" si="255"/>
        <v>125</v>
      </c>
      <c r="AI399" s="19">
        <f t="shared" si="256"/>
        <v>0</v>
      </c>
      <c r="AJ399" s="19">
        <f t="shared" si="257"/>
        <v>0</v>
      </c>
      <c r="AK399" s="19">
        <f t="shared" si="258"/>
        <v>0</v>
      </c>
      <c r="AL399" s="19">
        <f t="shared" si="259"/>
        <v>0</v>
      </c>
      <c r="AM399" s="19">
        <f t="shared" si="260"/>
        <v>0</v>
      </c>
      <c r="AN399" s="19">
        <f t="shared" si="261"/>
        <v>0</v>
      </c>
      <c r="AO399" s="19">
        <f t="shared" si="262"/>
        <v>0</v>
      </c>
      <c r="AP399" s="149">
        <f t="shared" si="263"/>
        <v>0</v>
      </c>
    </row>
    <row r="400" spans="1:42" ht="13.5" customHeight="1" x14ac:dyDescent="0.2">
      <c r="A400" s="21">
        <f t="shared" si="244"/>
        <v>0.39583333333333354</v>
      </c>
      <c r="B400" s="35">
        <v>0</v>
      </c>
      <c r="C400" s="35">
        <v>0</v>
      </c>
      <c r="D400" s="35">
        <v>0</v>
      </c>
      <c r="E400" s="35">
        <v>0</v>
      </c>
      <c r="F400" s="35">
        <v>0</v>
      </c>
      <c r="G400" s="35">
        <v>0</v>
      </c>
      <c r="H400" s="35">
        <v>0</v>
      </c>
      <c r="I400" s="149">
        <f t="shared" si="245"/>
        <v>0</v>
      </c>
      <c r="J400" s="35">
        <v>140</v>
      </c>
      <c r="K400" s="35">
        <v>48</v>
      </c>
      <c r="L400" s="35">
        <v>14</v>
      </c>
      <c r="M400" s="35">
        <v>1</v>
      </c>
      <c r="N400" s="35">
        <v>9</v>
      </c>
      <c r="O400" s="35">
        <v>6</v>
      </c>
      <c r="P400" s="35">
        <v>2</v>
      </c>
      <c r="Q400" s="149">
        <f t="shared" si="246"/>
        <v>220</v>
      </c>
      <c r="R400" s="35">
        <v>0</v>
      </c>
      <c r="S400" s="35">
        <v>0</v>
      </c>
      <c r="T400" s="35">
        <v>0</v>
      </c>
      <c r="U400" s="35">
        <v>0</v>
      </c>
      <c r="V400" s="35">
        <v>0</v>
      </c>
      <c r="W400" s="35">
        <v>0</v>
      </c>
      <c r="X400" s="35">
        <v>0</v>
      </c>
      <c r="Y400" s="149">
        <f t="shared" si="247"/>
        <v>0</v>
      </c>
      <c r="Z400" s="18">
        <f t="shared" si="264"/>
        <v>0.39583333333333354</v>
      </c>
      <c r="AA400" s="19">
        <f t="shared" si="248"/>
        <v>50</v>
      </c>
      <c r="AB400" s="19">
        <f t="shared" si="249"/>
        <v>16</v>
      </c>
      <c r="AC400" s="19">
        <f t="shared" si="250"/>
        <v>5</v>
      </c>
      <c r="AD400" s="19">
        <f t="shared" si="251"/>
        <v>2</v>
      </c>
      <c r="AE400" s="19">
        <f t="shared" si="252"/>
        <v>15</v>
      </c>
      <c r="AF400" s="19">
        <f t="shared" si="253"/>
        <v>1</v>
      </c>
      <c r="AG400" s="19">
        <f t="shared" si="254"/>
        <v>17</v>
      </c>
      <c r="AH400" s="149">
        <f t="shared" si="255"/>
        <v>106</v>
      </c>
      <c r="AI400" s="19">
        <f t="shared" si="256"/>
        <v>0</v>
      </c>
      <c r="AJ400" s="19">
        <f t="shared" si="257"/>
        <v>0</v>
      </c>
      <c r="AK400" s="19">
        <f t="shared" si="258"/>
        <v>0</v>
      </c>
      <c r="AL400" s="19">
        <f t="shared" si="259"/>
        <v>0</v>
      </c>
      <c r="AM400" s="19">
        <f t="shared" si="260"/>
        <v>0</v>
      </c>
      <c r="AN400" s="19">
        <f t="shared" si="261"/>
        <v>0</v>
      </c>
      <c r="AO400" s="19">
        <f t="shared" si="262"/>
        <v>0</v>
      </c>
      <c r="AP400" s="149">
        <f t="shared" si="263"/>
        <v>0</v>
      </c>
    </row>
    <row r="401" spans="1:42" ht="13.5" customHeight="1" x14ac:dyDescent="0.2">
      <c r="A401" s="22">
        <f t="shared" si="244"/>
        <v>0.40625000000000022</v>
      </c>
      <c r="B401" s="35">
        <v>0</v>
      </c>
      <c r="C401" s="35">
        <v>0</v>
      </c>
      <c r="D401" s="35">
        <v>0</v>
      </c>
      <c r="E401" s="35">
        <v>0</v>
      </c>
      <c r="F401" s="35">
        <v>0</v>
      </c>
      <c r="G401" s="35">
        <v>0</v>
      </c>
      <c r="H401" s="35">
        <v>0</v>
      </c>
      <c r="I401" s="149">
        <f t="shared" si="245"/>
        <v>0</v>
      </c>
      <c r="J401" s="35">
        <v>140</v>
      </c>
      <c r="K401" s="35">
        <v>46</v>
      </c>
      <c r="L401" s="35">
        <v>12</v>
      </c>
      <c r="M401" s="35">
        <v>2</v>
      </c>
      <c r="N401" s="35">
        <v>8</v>
      </c>
      <c r="O401" s="35">
        <v>5</v>
      </c>
      <c r="P401" s="35">
        <v>3</v>
      </c>
      <c r="Q401" s="149">
        <f t="shared" si="246"/>
        <v>216</v>
      </c>
      <c r="R401" s="35">
        <v>0</v>
      </c>
      <c r="S401" s="35">
        <v>0</v>
      </c>
      <c r="T401" s="35">
        <v>0</v>
      </c>
      <c r="U401" s="35">
        <v>0</v>
      </c>
      <c r="V401" s="35">
        <v>0</v>
      </c>
      <c r="W401" s="35">
        <v>0</v>
      </c>
      <c r="X401" s="35">
        <v>0</v>
      </c>
      <c r="Y401" s="149">
        <f t="shared" si="247"/>
        <v>0</v>
      </c>
      <c r="Z401" s="21">
        <f t="shared" si="264"/>
        <v>0.40625000000000022</v>
      </c>
      <c r="AA401" s="19">
        <f t="shared" si="248"/>
        <v>70</v>
      </c>
      <c r="AB401" s="19">
        <f t="shared" si="249"/>
        <v>15</v>
      </c>
      <c r="AC401" s="19">
        <f t="shared" si="250"/>
        <v>5</v>
      </c>
      <c r="AD401" s="19">
        <f t="shared" si="251"/>
        <v>0</v>
      </c>
      <c r="AE401" s="19">
        <f t="shared" si="252"/>
        <v>14</v>
      </c>
      <c r="AF401" s="19">
        <f t="shared" si="253"/>
        <v>3</v>
      </c>
      <c r="AG401" s="19">
        <f t="shared" si="254"/>
        <v>11</v>
      </c>
      <c r="AH401" s="149">
        <f t="shared" si="255"/>
        <v>118</v>
      </c>
      <c r="AI401" s="19">
        <f t="shared" si="256"/>
        <v>0</v>
      </c>
      <c r="AJ401" s="19">
        <f t="shared" si="257"/>
        <v>0</v>
      </c>
      <c r="AK401" s="19">
        <f t="shared" si="258"/>
        <v>0</v>
      </c>
      <c r="AL401" s="19">
        <f t="shared" si="259"/>
        <v>0</v>
      </c>
      <c r="AM401" s="19">
        <f t="shared" si="260"/>
        <v>0</v>
      </c>
      <c r="AN401" s="19">
        <f t="shared" si="261"/>
        <v>0</v>
      </c>
      <c r="AO401" s="19">
        <f t="shared" si="262"/>
        <v>0</v>
      </c>
      <c r="AP401" s="149">
        <f t="shared" si="263"/>
        <v>0</v>
      </c>
    </row>
    <row r="402" spans="1:42" ht="13.5" customHeight="1" x14ac:dyDescent="0.2">
      <c r="A402" s="21">
        <f t="shared" si="244"/>
        <v>0.41666666666666691</v>
      </c>
      <c r="B402" s="35">
        <v>0</v>
      </c>
      <c r="C402" s="35">
        <v>0</v>
      </c>
      <c r="D402" s="35">
        <v>0</v>
      </c>
      <c r="E402" s="35">
        <v>0</v>
      </c>
      <c r="F402" s="35">
        <v>0</v>
      </c>
      <c r="G402" s="35">
        <v>0</v>
      </c>
      <c r="H402" s="35">
        <v>0</v>
      </c>
      <c r="I402" s="149">
        <f t="shared" si="245"/>
        <v>0</v>
      </c>
      <c r="J402" s="35">
        <v>159</v>
      </c>
      <c r="K402" s="35">
        <v>47</v>
      </c>
      <c r="L402" s="35">
        <v>15</v>
      </c>
      <c r="M402" s="35">
        <v>2</v>
      </c>
      <c r="N402" s="35">
        <v>7</v>
      </c>
      <c r="O402" s="35">
        <v>4</v>
      </c>
      <c r="P402" s="35">
        <v>2</v>
      </c>
      <c r="Q402" s="149">
        <f t="shared" si="246"/>
        <v>236</v>
      </c>
      <c r="R402" s="35">
        <v>0</v>
      </c>
      <c r="S402" s="35">
        <v>0</v>
      </c>
      <c r="T402" s="35">
        <v>0</v>
      </c>
      <c r="U402" s="35">
        <v>0</v>
      </c>
      <c r="V402" s="35">
        <v>0</v>
      </c>
      <c r="W402" s="35">
        <v>0</v>
      </c>
      <c r="X402" s="35">
        <v>0</v>
      </c>
      <c r="Y402" s="149">
        <f t="shared" si="247"/>
        <v>0</v>
      </c>
      <c r="Z402" s="22">
        <f t="shared" si="264"/>
        <v>0.41666666666666691</v>
      </c>
      <c r="AA402" s="19">
        <f t="shared" si="248"/>
        <v>94</v>
      </c>
      <c r="AB402" s="19">
        <f t="shared" si="249"/>
        <v>10</v>
      </c>
      <c r="AC402" s="19">
        <f t="shared" si="250"/>
        <v>8</v>
      </c>
      <c r="AD402" s="19">
        <f t="shared" si="251"/>
        <v>1</v>
      </c>
      <c r="AE402" s="19">
        <f t="shared" si="252"/>
        <v>17</v>
      </c>
      <c r="AF402" s="19">
        <f t="shared" si="253"/>
        <v>4</v>
      </c>
      <c r="AG402" s="19">
        <f t="shared" si="254"/>
        <v>14</v>
      </c>
      <c r="AH402" s="149">
        <f t="shared" si="255"/>
        <v>148</v>
      </c>
      <c r="AI402" s="19">
        <f t="shared" si="256"/>
        <v>0</v>
      </c>
      <c r="AJ402" s="19">
        <f t="shared" si="257"/>
        <v>0</v>
      </c>
      <c r="AK402" s="19">
        <f t="shared" si="258"/>
        <v>0</v>
      </c>
      <c r="AL402" s="19">
        <f t="shared" si="259"/>
        <v>0</v>
      </c>
      <c r="AM402" s="19">
        <f t="shared" si="260"/>
        <v>0</v>
      </c>
      <c r="AN402" s="19">
        <f t="shared" si="261"/>
        <v>0</v>
      </c>
      <c r="AO402" s="19">
        <f t="shared" si="262"/>
        <v>0</v>
      </c>
      <c r="AP402" s="149">
        <f t="shared" si="263"/>
        <v>0</v>
      </c>
    </row>
    <row r="403" spans="1:42" ht="13.5" customHeight="1" x14ac:dyDescent="0.2">
      <c r="A403" s="22">
        <f t="shared" si="244"/>
        <v>0.42708333333333359</v>
      </c>
      <c r="B403" s="35">
        <v>0</v>
      </c>
      <c r="C403" s="35">
        <v>0</v>
      </c>
      <c r="D403" s="35">
        <v>0</v>
      </c>
      <c r="E403" s="35">
        <v>0</v>
      </c>
      <c r="F403" s="35">
        <v>0</v>
      </c>
      <c r="G403" s="35">
        <v>0</v>
      </c>
      <c r="H403" s="35">
        <v>1</v>
      </c>
      <c r="I403" s="149">
        <f t="shared" si="245"/>
        <v>1</v>
      </c>
      <c r="J403" s="35">
        <v>148</v>
      </c>
      <c r="K403" s="35">
        <v>43</v>
      </c>
      <c r="L403" s="35">
        <v>6</v>
      </c>
      <c r="M403" s="35">
        <v>2</v>
      </c>
      <c r="N403" s="35">
        <v>9</v>
      </c>
      <c r="O403" s="35">
        <v>3</v>
      </c>
      <c r="P403" s="35">
        <v>0</v>
      </c>
      <c r="Q403" s="149">
        <f t="shared" si="246"/>
        <v>211</v>
      </c>
      <c r="R403" s="35">
        <v>0</v>
      </c>
      <c r="S403" s="35">
        <v>0</v>
      </c>
      <c r="T403" s="35">
        <v>0</v>
      </c>
      <c r="U403" s="35">
        <v>0</v>
      </c>
      <c r="V403" s="35">
        <v>0</v>
      </c>
      <c r="W403" s="35">
        <v>0</v>
      </c>
      <c r="X403" s="35">
        <v>0</v>
      </c>
      <c r="Y403" s="149">
        <f t="shared" si="247"/>
        <v>0</v>
      </c>
      <c r="Z403" s="21">
        <f t="shared" si="264"/>
        <v>0.42708333333333359</v>
      </c>
      <c r="AA403" s="19">
        <f t="shared" si="248"/>
        <v>78</v>
      </c>
      <c r="AB403" s="19">
        <f t="shared" si="249"/>
        <v>16</v>
      </c>
      <c r="AC403" s="19">
        <f t="shared" si="250"/>
        <v>2</v>
      </c>
      <c r="AD403" s="19">
        <f t="shared" si="251"/>
        <v>0</v>
      </c>
      <c r="AE403" s="19">
        <f t="shared" si="252"/>
        <v>13</v>
      </c>
      <c r="AF403" s="19">
        <f t="shared" si="253"/>
        <v>3</v>
      </c>
      <c r="AG403" s="19">
        <f t="shared" si="254"/>
        <v>8</v>
      </c>
      <c r="AH403" s="149">
        <f t="shared" si="255"/>
        <v>120</v>
      </c>
      <c r="AI403" s="19">
        <f t="shared" si="256"/>
        <v>0</v>
      </c>
      <c r="AJ403" s="19">
        <f t="shared" si="257"/>
        <v>0</v>
      </c>
      <c r="AK403" s="19">
        <f t="shared" si="258"/>
        <v>0</v>
      </c>
      <c r="AL403" s="19">
        <f t="shared" si="259"/>
        <v>0</v>
      </c>
      <c r="AM403" s="19">
        <f t="shared" si="260"/>
        <v>0</v>
      </c>
      <c r="AN403" s="19">
        <f t="shared" si="261"/>
        <v>0</v>
      </c>
      <c r="AO403" s="19">
        <f t="shared" si="262"/>
        <v>0</v>
      </c>
      <c r="AP403" s="149">
        <f t="shared" si="263"/>
        <v>0</v>
      </c>
    </row>
    <row r="404" spans="1:42" ht="13.5" customHeight="1" x14ac:dyDescent="0.2">
      <c r="A404" s="22">
        <f t="shared" si="244"/>
        <v>0.43750000000000028</v>
      </c>
      <c r="B404" s="35">
        <v>0</v>
      </c>
      <c r="C404" s="35">
        <v>0</v>
      </c>
      <c r="D404" s="35">
        <v>0</v>
      </c>
      <c r="E404" s="35">
        <v>0</v>
      </c>
      <c r="F404" s="35">
        <v>0</v>
      </c>
      <c r="G404" s="35">
        <v>0</v>
      </c>
      <c r="H404" s="35">
        <v>0</v>
      </c>
      <c r="I404" s="149">
        <f t="shared" si="245"/>
        <v>0</v>
      </c>
      <c r="J404" s="35">
        <v>150</v>
      </c>
      <c r="K404" s="35">
        <v>39</v>
      </c>
      <c r="L404" s="35">
        <v>17</v>
      </c>
      <c r="M404" s="35">
        <v>3</v>
      </c>
      <c r="N404" s="35">
        <v>7</v>
      </c>
      <c r="O404" s="35">
        <v>8</v>
      </c>
      <c r="P404" s="35">
        <v>1</v>
      </c>
      <c r="Q404" s="149">
        <f t="shared" si="246"/>
        <v>225</v>
      </c>
      <c r="R404" s="35">
        <v>0</v>
      </c>
      <c r="S404" s="35">
        <v>0</v>
      </c>
      <c r="T404" s="35">
        <v>0</v>
      </c>
      <c r="U404" s="35">
        <v>0</v>
      </c>
      <c r="V404" s="35">
        <v>0</v>
      </c>
      <c r="W404" s="35">
        <v>0</v>
      </c>
      <c r="X404" s="35">
        <v>0</v>
      </c>
      <c r="Y404" s="149">
        <f t="shared" si="247"/>
        <v>0</v>
      </c>
      <c r="Z404" s="22">
        <f t="shared" si="264"/>
        <v>0.43750000000000028</v>
      </c>
      <c r="AA404" s="19">
        <f t="shared" si="248"/>
        <v>78</v>
      </c>
      <c r="AB404" s="19">
        <f t="shared" si="249"/>
        <v>13</v>
      </c>
      <c r="AC404" s="19">
        <f t="shared" si="250"/>
        <v>5</v>
      </c>
      <c r="AD404" s="19">
        <f t="shared" si="251"/>
        <v>0</v>
      </c>
      <c r="AE404" s="19">
        <f t="shared" si="252"/>
        <v>15</v>
      </c>
      <c r="AF404" s="19">
        <f t="shared" si="253"/>
        <v>6</v>
      </c>
      <c r="AG404" s="19">
        <f t="shared" si="254"/>
        <v>3</v>
      </c>
      <c r="AH404" s="149">
        <f t="shared" si="255"/>
        <v>120</v>
      </c>
      <c r="AI404" s="19">
        <f t="shared" si="256"/>
        <v>0</v>
      </c>
      <c r="AJ404" s="19">
        <f t="shared" si="257"/>
        <v>0</v>
      </c>
      <c r="AK404" s="19">
        <f t="shared" si="258"/>
        <v>0</v>
      </c>
      <c r="AL404" s="19">
        <f t="shared" si="259"/>
        <v>0</v>
      </c>
      <c r="AM404" s="19">
        <f t="shared" si="260"/>
        <v>0</v>
      </c>
      <c r="AN404" s="19">
        <f t="shared" si="261"/>
        <v>0</v>
      </c>
      <c r="AO404" s="19">
        <f t="shared" si="262"/>
        <v>0</v>
      </c>
      <c r="AP404" s="149">
        <f t="shared" si="263"/>
        <v>0</v>
      </c>
    </row>
    <row r="405" spans="1:42" ht="13.5" customHeight="1" x14ac:dyDescent="0.2">
      <c r="A405" s="22">
        <f t="shared" si="244"/>
        <v>0.44791666666666696</v>
      </c>
      <c r="B405" s="35">
        <v>0</v>
      </c>
      <c r="C405" s="35">
        <v>0</v>
      </c>
      <c r="D405" s="35">
        <v>0</v>
      </c>
      <c r="E405" s="35">
        <v>0</v>
      </c>
      <c r="F405" s="35">
        <v>0</v>
      </c>
      <c r="G405" s="35">
        <v>0</v>
      </c>
      <c r="H405" s="35">
        <v>0</v>
      </c>
      <c r="I405" s="149">
        <f t="shared" si="245"/>
        <v>0</v>
      </c>
      <c r="J405" s="35">
        <v>140</v>
      </c>
      <c r="K405" s="35">
        <v>42</v>
      </c>
      <c r="L405" s="35">
        <v>12</v>
      </c>
      <c r="M405" s="35">
        <v>2</v>
      </c>
      <c r="N405" s="35">
        <v>9</v>
      </c>
      <c r="O405" s="35">
        <v>7</v>
      </c>
      <c r="P405" s="35">
        <v>0</v>
      </c>
      <c r="Q405" s="149">
        <f t="shared" si="246"/>
        <v>212</v>
      </c>
      <c r="R405" s="35">
        <v>0</v>
      </c>
      <c r="S405" s="35">
        <v>0</v>
      </c>
      <c r="T405" s="35">
        <v>0</v>
      </c>
      <c r="U405" s="35">
        <v>0</v>
      </c>
      <c r="V405" s="35">
        <v>0</v>
      </c>
      <c r="W405" s="35">
        <v>0</v>
      </c>
      <c r="X405" s="35">
        <v>0</v>
      </c>
      <c r="Y405" s="149">
        <f t="shared" si="247"/>
        <v>0</v>
      </c>
      <c r="Z405" s="22">
        <f t="shared" si="264"/>
        <v>0.44791666666666696</v>
      </c>
      <c r="AA405" s="19">
        <f t="shared" si="248"/>
        <v>77</v>
      </c>
      <c r="AB405" s="19">
        <f t="shared" si="249"/>
        <v>23</v>
      </c>
      <c r="AC405" s="19">
        <f t="shared" si="250"/>
        <v>7</v>
      </c>
      <c r="AD405" s="19">
        <f t="shared" si="251"/>
        <v>0</v>
      </c>
      <c r="AE405" s="19">
        <f t="shared" si="252"/>
        <v>15</v>
      </c>
      <c r="AF405" s="19">
        <f t="shared" si="253"/>
        <v>5</v>
      </c>
      <c r="AG405" s="19">
        <f t="shared" si="254"/>
        <v>11</v>
      </c>
      <c r="AH405" s="149">
        <f t="shared" si="255"/>
        <v>138</v>
      </c>
      <c r="AI405" s="19">
        <f t="shared" si="256"/>
        <v>0</v>
      </c>
      <c r="AJ405" s="19">
        <f t="shared" si="257"/>
        <v>0</v>
      </c>
      <c r="AK405" s="19">
        <f t="shared" si="258"/>
        <v>0</v>
      </c>
      <c r="AL405" s="19">
        <f t="shared" si="259"/>
        <v>0</v>
      </c>
      <c r="AM405" s="19">
        <f t="shared" si="260"/>
        <v>0</v>
      </c>
      <c r="AN405" s="19">
        <f t="shared" si="261"/>
        <v>0</v>
      </c>
      <c r="AO405" s="19">
        <f t="shared" si="262"/>
        <v>0</v>
      </c>
      <c r="AP405" s="149">
        <f t="shared" si="263"/>
        <v>0</v>
      </c>
    </row>
    <row r="406" spans="1:42" ht="13.5" customHeight="1" x14ac:dyDescent="0.2">
      <c r="A406" s="22">
        <f t="shared" si="244"/>
        <v>0.45833333333333365</v>
      </c>
      <c r="B406" s="35">
        <v>0</v>
      </c>
      <c r="C406" s="35">
        <v>0</v>
      </c>
      <c r="D406" s="35">
        <v>0</v>
      </c>
      <c r="E406" s="35">
        <v>0</v>
      </c>
      <c r="F406" s="35">
        <v>0</v>
      </c>
      <c r="G406" s="35">
        <v>0</v>
      </c>
      <c r="H406" s="35">
        <v>0</v>
      </c>
      <c r="I406" s="149">
        <f t="shared" si="245"/>
        <v>0</v>
      </c>
      <c r="J406" s="35">
        <v>130</v>
      </c>
      <c r="K406" s="35">
        <v>48</v>
      </c>
      <c r="L406" s="35">
        <v>9</v>
      </c>
      <c r="M406" s="35">
        <v>3</v>
      </c>
      <c r="N406" s="35">
        <v>9</v>
      </c>
      <c r="O406" s="35">
        <v>6</v>
      </c>
      <c r="P406" s="35">
        <v>3</v>
      </c>
      <c r="Q406" s="149">
        <f t="shared" si="246"/>
        <v>208</v>
      </c>
      <c r="R406" s="35">
        <v>0</v>
      </c>
      <c r="S406" s="35">
        <v>0</v>
      </c>
      <c r="T406" s="35">
        <v>0</v>
      </c>
      <c r="U406" s="35">
        <v>0</v>
      </c>
      <c r="V406" s="35">
        <v>0</v>
      </c>
      <c r="W406" s="35">
        <v>0</v>
      </c>
      <c r="X406" s="35">
        <v>0</v>
      </c>
      <c r="Y406" s="149">
        <f t="shared" si="247"/>
        <v>0</v>
      </c>
      <c r="Z406" s="22">
        <f t="shared" si="264"/>
        <v>0.45833333333333365</v>
      </c>
      <c r="AA406" s="19">
        <f t="shared" si="248"/>
        <v>82</v>
      </c>
      <c r="AB406" s="19">
        <f t="shared" si="249"/>
        <v>11</v>
      </c>
      <c r="AC406" s="19">
        <f t="shared" si="250"/>
        <v>4</v>
      </c>
      <c r="AD406" s="19">
        <f t="shared" si="251"/>
        <v>0</v>
      </c>
      <c r="AE406" s="19">
        <f t="shared" si="252"/>
        <v>16</v>
      </c>
      <c r="AF406" s="19">
        <f t="shared" si="253"/>
        <v>4</v>
      </c>
      <c r="AG406" s="19">
        <f t="shared" si="254"/>
        <v>5</v>
      </c>
      <c r="AH406" s="149">
        <f t="shared" si="255"/>
        <v>122</v>
      </c>
      <c r="AI406" s="19">
        <f t="shared" si="256"/>
        <v>0</v>
      </c>
      <c r="AJ406" s="19">
        <f t="shared" si="257"/>
        <v>0</v>
      </c>
      <c r="AK406" s="19">
        <f t="shared" si="258"/>
        <v>0</v>
      </c>
      <c r="AL406" s="19">
        <f t="shared" si="259"/>
        <v>0</v>
      </c>
      <c r="AM406" s="19">
        <f t="shared" si="260"/>
        <v>0</v>
      </c>
      <c r="AN406" s="19">
        <f t="shared" si="261"/>
        <v>0</v>
      </c>
      <c r="AO406" s="19">
        <f t="shared" si="262"/>
        <v>0</v>
      </c>
      <c r="AP406" s="149">
        <f t="shared" si="263"/>
        <v>0</v>
      </c>
    </row>
    <row r="407" spans="1:42" ht="13.5" customHeight="1" x14ac:dyDescent="0.2">
      <c r="A407" s="22">
        <f t="shared" si="244"/>
        <v>0.46875000000000033</v>
      </c>
      <c r="B407" s="35">
        <v>0</v>
      </c>
      <c r="C407" s="35">
        <v>0</v>
      </c>
      <c r="D407" s="35">
        <v>0</v>
      </c>
      <c r="E407" s="35">
        <v>0</v>
      </c>
      <c r="F407" s="35">
        <v>0</v>
      </c>
      <c r="G407" s="35">
        <v>0</v>
      </c>
      <c r="H407" s="35">
        <v>0</v>
      </c>
      <c r="I407" s="149">
        <f t="shared" si="245"/>
        <v>0</v>
      </c>
      <c r="J407" s="35">
        <v>161</v>
      </c>
      <c r="K407" s="35">
        <v>42</v>
      </c>
      <c r="L407" s="35">
        <v>11</v>
      </c>
      <c r="M407" s="35">
        <v>3</v>
      </c>
      <c r="N407" s="35">
        <v>9</v>
      </c>
      <c r="O407" s="35">
        <v>8</v>
      </c>
      <c r="P407" s="35">
        <v>2</v>
      </c>
      <c r="Q407" s="149">
        <f t="shared" si="246"/>
        <v>236</v>
      </c>
      <c r="R407" s="35">
        <v>0</v>
      </c>
      <c r="S407" s="35">
        <v>0</v>
      </c>
      <c r="T407" s="35">
        <v>0</v>
      </c>
      <c r="U407" s="35">
        <v>0</v>
      </c>
      <c r="V407" s="35">
        <v>0</v>
      </c>
      <c r="W407" s="35">
        <v>0</v>
      </c>
      <c r="X407" s="35">
        <v>0</v>
      </c>
      <c r="Y407" s="149">
        <f t="shared" si="247"/>
        <v>0</v>
      </c>
      <c r="Z407" s="22">
        <f t="shared" si="264"/>
        <v>0.46875000000000033</v>
      </c>
      <c r="AA407" s="19">
        <f t="shared" si="248"/>
        <v>67</v>
      </c>
      <c r="AB407" s="19">
        <f t="shared" si="249"/>
        <v>21</v>
      </c>
      <c r="AC407" s="19">
        <f t="shared" si="250"/>
        <v>4</v>
      </c>
      <c r="AD407" s="19">
        <f t="shared" si="251"/>
        <v>0</v>
      </c>
      <c r="AE407" s="19">
        <f t="shared" si="252"/>
        <v>15</v>
      </c>
      <c r="AF407" s="19">
        <f t="shared" si="253"/>
        <v>3</v>
      </c>
      <c r="AG407" s="19">
        <f t="shared" si="254"/>
        <v>4</v>
      </c>
      <c r="AH407" s="149">
        <f t="shared" si="255"/>
        <v>114</v>
      </c>
      <c r="AI407" s="19">
        <f t="shared" si="256"/>
        <v>0</v>
      </c>
      <c r="AJ407" s="19">
        <f t="shared" si="257"/>
        <v>0</v>
      </c>
      <c r="AK407" s="19">
        <f t="shared" si="258"/>
        <v>0</v>
      </c>
      <c r="AL407" s="19">
        <f t="shared" si="259"/>
        <v>0</v>
      </c>
      <c r="AM407" s="19">
        <f t="shared" si="260"/>
        <v>0</v>
      </c>
      <c r="AN407" s="19">
        <f t="shared" si="261"/>
        <v>0</v>
      </c>
      <c r="AO407" s="19">
        <f t="shared" si="262"/>
        <v>0</v>
      </c>
      <c r="AP407" s="149">
        <f t="shared" si="263"/>
        <v>0</v>
      </c>
    </row>
    <row r="408" spans="1:42" ht="13.5" customHeight="1" x14ac:dyDescent="0.2">
      <c r="A408" s="18">
        <f t="shared" si="244"/>
        <v>0.47916666666666702</v>
      </c>
      <c r="B408" s="35">
        <v>0</v>
      </c>
      <c r="C408" s="35">
        <v>0</v>
      </c>
      <c r="D408" s="35">
        <v>0</v>
      </c>
      <c r="E408" s="35">
        <v>0</v>
      </c>
      <c r="F408" s="35">
        <v>0</v>
      </c>
      <c r="G408" s="35">
        <v>0</v>
      </c>
      <c r="H408" s="35">
        <v>0</v>
      </c>
      <c r="I408" s="149">
        <f t="shared" si="245"/>
        <v>0</v>
      </c>
      <c r="J408" s="35">
        <v>139</v>
      </c>
      <c r="K408" s="35">
        <v>43</v>
      </c>
      <c r="L408" s="35">
        <v>15</v>
      </c>
      <c r="M408" s="35">
        <v>1</v>
      </c>
      <c r="N408" s="35">
        <v>8</v>
      </c>
      <c r="O408" s="35">
        <v>9</v>
      </c>
      <c r="P408" s="35">
        <v>2</v>
      </c>
      <c r="Q408" s="149">
        <f t="shared" si="246"/>
        <v>217</v>
      </c>
      <c r="R408" s="35">
        <v>0</v>
      </c>
      <c r="S408" s="35">
        <v>0</v>
      </c>
      <c r="T408" s="35">
        <v>0</v>
      </c>
      <c r="U408" s="35">
        <v>0</v>
      </c>
      <c r="V408" s="35">
        <v>0</v>
      </c>
      <c r="W408" s="35">
        <v>0</v>
      </c>
      <c r="X408" s="35">
        <v>0</v>
      </c>
      <c r="Y408" s="149">
        <f t="shared" si="247"/>
        <v>0</v>
      </c>
      <c r="Z408" s="22">
        <f t="shared" si="264"/>
        <v>0.47916666666666702</v>
      </c>
      <c r="AA408" s="19">
        <f t="shared" si="248"/>
        <v>94</v>
      </c>
      <c r="AB408" s="19">
        <f t="shared" si="249"/>
        <v>14</v>
      </c>
      <c r="AC408" s="19">
        <f t="shared" si="250"/>
        <v>4</v>
      </c>
      <c r="AD408" s="19">
        <f t="shared" si="251"/>
        <v>1</v>
      </c>
      <c r="AE408" s="19">
        <f t="shared" si="252"/>
        <v>16</v>
      </c>
      <c r="AF408" s="19">
        <f t="shared" si="253"/>
        <v>3</v>
      </c>
      <c r="AG408" s="19">
        <f t="shared" si="254"/>
        <v>7</v>
      </c>
      <c r="AH408" s="149">
        <f t="shared" si="255"/>
        <v>139</v>
      </c>
      <c r="AI408" s="19">
        <f t="shared" si="256"/>
        <v>0</v>
      </c>
      <c r="AJ408" s="19">
        <f t="shared" si="257"/>
        <v>0</v>
      </c>
      <c r="AK408" s="19">
        <f t="shared" si="258"/>
        <v>0</v>
      </c>
      <c r="AL408" s="19">
        <f t="shared" si="259"/>
        <v>0</v>
      </c>
      <c r="AM408" s="19">
        <f t="shared" si="260"/>
        <v>0</v>
      </c>
      <c r="AN408" s="19">
        <f t="shared" si="261"/>
        <v>0</v>
      </c>
      <c r="AO408" s="19">
        <f t="shared" si="262"/>
        <v>0</v>
      </c>
      <c r="AP408" s="149">
        <f t="shared" si="263"/>
        <v>0</v>
      </c>
    </row>
    <row r="409" spans="1:42" ht="13.5" customHeight="1" x14ac:dyDescent="0.2">
      <c r="A409" s="21">
        <f t="shared" si="244"/>
        <v>0.4895833333333337</v>
      </c>
      <c r="B409" s="35">
        <v>0</v>
      </c>
      <c r="C409" s="35">
        <v>0</v>
      </c>
      <c r="D409" s="35">
        <v>0</v>
      </c>
      <c r="E409" s="35">
        <v>0</v>
      </c>
      <c r="F409" s="35">
        <v>0</v>
      </c>
      <c r="G409" s="35">
        <v>0</v>
      </c>
      <c r="H409" s="35">
        <v>0</v>
      </c>
      <c r="I409" s="149">
        <f t="shared" si="245"/>
        <v>0</v>
      </c>
      <c r="J409" s="35">
        <v>137</v>
      </c>
      <c r="K409" s="35">
        <v>40</v>
      </c>
      <c r="L409" s="35">
        <v>16</v>
      </c>
      <c r="M409" s="35">
        <v>0</v>
      </c>
      <c r="N409" s="35">
        <v>10</v>
      </c>
      <c r="O409" s="35">
        <v>5</v>
      </c>
      <c r="P409" s="35">
        <v>3</v>
      </c>
      <c r="Q409" s="149">
        <f t="shared" si="246"/>
        <v>211</v>
      </c>
      <c r="R409" s="35">
        <v>0</v>
      </c>
      <c r="S409" s="35">
        <v>0</v>
      </c>
      <c r="T409" s="35">
        <v>0</v>
      </c>
      <c r="U409" s="35">
        <v>0</v>
      </c>
      <c r="V409" s="35">
        <v>0</v>
      </c>
      <c r="W409" s="35">
        <v>0</v>
      </c>
      <c r="X409" s="35">
        <v>0</v>
      </c>
      <c r="Y409" s="149">
        <f t="shared" si="247"/>
        <v>0</v>
      </c>
      <c r="Z409" s="22">
        <f t="shared" si="264"/>
        <v>0.4895833333333337</v>
      </c>
      <c r="AA409" s="19">
        <f t="shared" si="248"/>
        <v>96</v>
      </c>
      <c r="AB409" s="19">
        <f t="shared" si="249"/>
        <v>15</v>
      </c>
      <c r="AC409" s="19">
        <f t="shared" si="250"/>
        <v>4</v>
      </c>
      <c r="AD409" s="19">
        <f t="shared" si="251"/>
        <v>1</v>
      </c>
      <c r="AE409" s="19">
        <f t="shared" si="252"/>
        <v>13</v>
      </c>
      <c r="AF409" s="19">
        <f t="shared" si="253"/>
        <v>5</v>
      </c>
      <c r="AG409" s="19">
        <f t="shared" si="254"/>
        <v>10</v>
      </c>
      <c r="AH409" s="149">
        <f t="shared" si="255"/>
        <v>144</v>
      </c>
      <c r="AI409" s="19">
        <f t="shared" si="256"/>
        <v>0</v>
      </c>
      <c r="AJ409" s="19">
        <f t="shared" si="257"/>
        <v>0</v>
      </c>
      <c r="AK409" s="19">
        <f t="shared" si="258"/>
        <v>0</v>
      </c>
      <c r="AL409" s="19">
        <f t="shared" si="259"/>
        <v>0</v>
      </c>
      <c r="AM409" s="19">
        <f t="shared" si="260"/>
        <v>0</v>
      </c>
      <c r="AN409" s="19">
        <f t="shared" si="261"/>
        <v>0</v>
      </c>
      <c r="AO409" s="19">
        <f t="shared" si="262"/>
        <v>0</v>
      </c>
      <c r="AP409" s="149">
        <f t="shared" si="263"/>
        <v>0</v>
      </c>
    </row>
    <row r="410" spans="1:42" ht="13.5" customHeight="1" x14ac:dyDescent="0.2">
      <c r="A410" s="22">
        <f t="shared" si="244"/>
        <v>0.50000000000000033</v>
      </c>
      <c r="B410" s="35">
        <v>0</v>
      </c>
      <c r="C410" s="35">
        <v>0</v>
      </c>
      <c r="D410" s="35">
        <v>0</v>
      </c>
      <c r="E410" s="35">
        <v>0</v>
      </c>
      <c r="F410" s="35">
        <v>0</v>
      </c>
      <c r="G410" s="35">
        <v>0</v>
      </c>
      <c r="H410" s="35">
        <v>1</v>
      </c>
      <c r="I410" s="149">
        <f t="shared" si="245"/>
        <v>1</v>
      </c>
      <c r="J410" s="35">
        <v>156</v>
      </c>
      <c r="K410" s="35">
        <v>40</v>
      </c>
      <c r="L410" s="35">
        <v>9</v>
      </c>
      <c r="M410" s="35">
        <v>2</v>
      </c>
      <c r="N410" s="35">
        <v>9</v>
      </c>
      <c r="O410" s="35">
        <v>12</v>
      </c>
      <c r="P410" s="35">
        <v>2</v>
      </c>
      <c r="Q410" s="149">
        <f t="shared" si="246"/>
        <v>230</v>
      </c>
      <c r="R410" s="35">
        <v>0</v>
      </c>
      <c r="S410" s="35">
        <v>0</v>
      </c>
      <c r="T410" s="35">
        <v>0</v>
      </c>
      <c r="U410" s="35">
        <v>0</v>
      </c>
      <c r="V410" s="35">
        <v>0</v>
      </c>
      <c r="W410" s="35">
        <v>0</v>
      </c>
      <c r="X410" s="35">
        <v>0</v>
      </c>
      <c r="Y410" s="149">
        <f t="shared" si="247"/>
        <v>0</v>
      </c>
      <c r="Z410" s="18">
        <f t="shared" si="264"/>
        <v>0.50000000000000033</v>
      </c>
      <c r="AA410" s="19">
        <f t="shared" si="248"/>
        <v>86</v>
      </c>
      <c r="AB410" s="19">
        <f t="shared" si="249"/>
        <v>17</v>
      </c>
      <c r="AC410" s="19">
        <f t="shared" si="250"/>
        <v>4</v>
      </c>
      <c r="AD410" s="19">
        <f t="shared" si="251"/>
        <v>1</v>
      </c>
      <c r="AE410" s="19">
        <f t="shared" si="252"/>
        <v>19</v>
      </c>
      <c r="AF410" s="19">
        <f t="shared" si="253"/>
        <v>5</v>
      </c>
      <c r="AG410" s="19">
        <f t="shared" si="254"/>
        <v>8</v>
      </c>
      <c r="AH410" s="149">
        <f t="shared" si="255"/>
        <v>140</v>
      </c>
      <c r="AI410" s="19">
        <f t="shared" si="256"/>
        <v>0</v>
      </c>
      <c r="AJ410" s="19">
        <f t="shared" si="257"/>
        <v>0</v>
      </c>
      <c r="AK410" s="19">
        <f t="shared" si="258"/>
        <v>0</v>
      </c>
      <c r="AL410" s="19">
        <f t="shared" si="259"/>
        <v>0</v>
      </c>
      <c r="AM410" s="19">
        <f t="shared" si="260"/>
        <v>0</v>
      </c>
      <c r="AN410" s="19">
        <f t="shared" si="261"/>
        <v>0</v>
      </c>
      <c r="AO410" s="19">
        <f t="shared" si="262"/>
        <v>0</v>
      </c>
      <c r="AP410" s="149">
        <f t="shared" si="263"/>
        <v>0</v>
      </c>
    </row>
    <row r="411" spans="1:42" ht="13.5" customHeight="1" x14ac:dyDescent="0.2">
      <c r="A411" s="21">
        <f t="shared" si="244"/>
        <v>0.51041666666666696</v>
      </c>
      <c r="B411" s="35">
        <v>0</v>
      </c>
      <c r="C411" s="35">
        <v>0</v>
      </c>
      <c r="D411" s="35">
        <v>0</v>
      </c>
      <c r="E411" s="35">
        <v>0</v>
      </c>
      <c r="F411" s="35">
        <v>0</v>
      </c>
      <c r="G411" s="35">
        <v>0</v>
      </c>
      <c r="H411" s="35">
        <v>0</v>
      </c>
      <c r="I411" s="149">
        <f t="shared" si="245"/>
        <v>0</v>
      </c>
      <c r="J411" s="35">
        <v>153</v>
      </c>
      <c r="K411" s="35">
        <v>43</v>
      </c>
      <c r="L411" s="35">
        <v>7</v>
      </c>
      <c r="M411" s="35">
        <v>3</v>
      </c>
      <c r="N411" s="35">
        <v>10</v>
      </c>
      <c r="O411" s="35">
        <v>6</v>
      </c>
      <c r="P411" s="35">
        <v>5</v>
      </c>
      <c r="Q411" s="149">
        <f t="shared" si="246"/>
        <v>227</v>
      </c>
      <c r="R411" s="35">
        <v>0</v>
      </c>
      <c r="S411" s="35">
        <v>0</v>
      </c>
      <c r="T411" s="35">
        <v>0</v>
      </c>
      <c r="U411" s="35">
        <v>0</v>
      </c>
      <c r="V411" s="35">
        <v>0</v>
      </c>
      <c r="W411" s="35">
        <v>1</v>
      </c>
      <c r="X411" s="35">
        <v>0</v>
      </c>
      <c r="Y411" s="149">
        <f t="shared" si="247"/>
        <v>1</v>
      </c>
      <c r="Z411" s="21">
        <f t="shared" si="264"/>
        <v>0.51041666666666696</v>
      </c>
      <c r="AA411" s="19">
        <f t="shared" si="248"/>
        <v>93</v>
      </c>
      <c r="AB411" s="19">
        <f t="shared" si="249"/>
        <v>19</v>
      </c>
      <c r="AC411" s="19">
        <f t="shared" si="250"/>
        <v>4</v>
      </c>
      <c r="AD411" s="19">
        <f t="shared" si="251"/>
        <v>0</v>
      </c>
      <c r="AE411" s="19">
        <f t="shared" si="252"/>
        <v>13</v>
      </c>
      <c r="AF411" s="19">
        <f t="shared" si="253"/>
        <v>11</v>
      </c>
      <c r="AG411" s="19">
        <f t="shared" si="254"/>
        <v>6</v>
      </c>
      <c r="AH411" s="149">
        <f t="shared" si="255"/>
        <v>146</v>
      </c>
      <c r="AI411" s="19">
        <f t="shared" si="256"/>
        <v>0</v>
      </c>
      <c r="AJ411" s="19">
        <f t="shared" si="257"/>
        <v>0</v>
      </c>
      <c r="AK411" s="19">
        <f t="shared" si="258"/>
        <v>0</v>
      </c>
      <c r="AL411" s="19">
        <f t="shared" si="259"/>
        <v>0</v>
      </c>
      <c r="AM411" s="19">
        <f t="shared" si="260"/>
        <v>0</v>
      </c>
      <c r="AN411" s="19">
        <f t="shared" si="261"/>
        <v>1</v>
      </c>
      <c r="AO411" s="19">
        <f t="shared" si="262"/>
        <v>0</v>
      </c>
      <c r="AP411" s="149">
        <f t="shared" si="263"/>
        <v>1</v>
      </c>
    </row>
    <row r="412" spans="1:42" ht="13.5" customHeight="1" x14ac:dyDescent="0.2">
      <c r="A412" s="22">
        <f t="shared" si="244"/>
        <v>0.52083333333333359</v>
      </c>
      <c r="B412" s="35">
        <v>0</v>
      </c>
      <c r="C412" s="35">
        <v>0</v>
      </c>
      <c r="D412" s="35">
        <v>0</v>
      </c>
      <c r="E412" s="35">
        <v>0</v>
      </c>
      <c r="F412" s="35">
        <v>0</v>
      </c>
      <c r="G412" s="35">
        <v>0</v>
      </c>
      <c r="H412" s="35">
        <v>0</v>
      </c>
      <c r="I412" s="149">
        <f t="shared" si="245"/>
        <v>0</v>
      </c>
      <c r="J412" s="35">
        <v>141</v>
      </c>
      <c r="K412" s="35">
        <v>32</v>
      </c>
      <c r="L412" s="35">
        <v>10</v>
      </c>
      <c r="M412" s="35">
        <v>5</v>
      </c>
      <c r="N412" s="35">
        <v>7</v>
      </c>
      <c r="O412" s="35">
        <v>7</v>
      </c>
      <c r="P412" s="35">
        <v>2</v>
      </c>
      <c r="Q412" s="149">
        <f t="shared" si="246"/>
        <v>204</v>
      </c>
      <c r="R412" s="35">
        <v>0</v>
      </c>
      <c r="S412" s="35">
        <v>0</v>
      </c>
      <c r="T412" s="35">
        <v>0</v>
      </c>
      <c r="U412" s="35">
        <v>0</v>
      </c>
      <c r="V412" s="35">
        <v>0</v>
      </c>
      <c r="W412" s="35">
        <v>0</v>
      </c>
      <c r="X412" s="35">
        <v>0</v>
      </c>
      <c r="Y412" s="149">
        <f t="shared" si="247"/>
        <v>0</v>
      </c>
      <c r="Z412" s="22">
        <f t="shared" si="264"/>
        <v>0.52083333333333359</v>
      </c>
      <c r="AA412" s="19">
        <f t="shared" si="248"/>
        <v>76</v>
      </c>
      <c r="AB412" s="19">
        <f t="shared" si="249"/>
        <v>11</v>
      </c>
      <c r="AC412" s="19">
        <f t="shared" si="250"/>
        <v>4</v>
      </c>
      <c r="AD412" s="19">
        <f t="shared" si="251"/>
        <v>0</v>
      </c>
      <c r="AE412" s="19">
        <f t="shared" si="252"/>
        <v>11</v>
      </c>
      <c r="AF412" s="19">
        <f t="shared" si="253"/>
        <v>4</v>
      </c>
      <c r="AG412" s="19">
        <f t="shared" si="254"/>
        <v>4</v>
      </c>
      <c r="AH412" s="149">
        <f t="shared" si="255"/>
        <v>110</v>
      </c>
      <c r="AI412" s="19">
        <f t="shared" si="256"/>
        <v>0</v>
      </c>
      <c r="AJ412" s="19">
        <f t="shared" si="257"/>
        <v>0</v>
      </c>
      <c r="AK412" s="19">
        <f t="shared" si="258"/>
        <v>0</v>
      </c>
      <c r="AL412" s="19">
        <f t="shared" si="259"/>
        <v>0</v>
      </c>
      <c r="AM412" s="19">
        <f t="shared" si="260"/>
        <v>0</v>
      </c>
      <c r="AN412" s="19">
        <f t="shared" si="261"/>
        <v>0</v>
      </c>
      <c r="AO412" s="19">
        <f t="shared" si="262"/>
        <v>0</v>
      </c>
      <c r="AP412" s="149">
        <f t="shared" si="263"/>
        <v>0</v>
      </c>
    </row>
    <row r="413" spans="1:42" ht="13.5" customHeight="1" x14ac:dyDescent="0.2">
      <c r="A413" s="22">
        <f t="shared" si="244"/>
        <v>0.53125000000000022</v>
      </c>
      <c r="B413" s="35">
        <v>0</v>
      </c>
      <c r="C413" s="35">
        <v>0</v>
      </c>
      <c r="D413" s="35">
        <v>0</v>
      </c>
      <c r="E413" s="35">
        <v>0</v>
      </c>
      <c r="F413" s="35">
        <v>0</v>
      </c>
      <c r="G413" s="35">
        <v>0</v>
      </c>
      <c r="H413" s="35">
        <v>0</v>
      </c>
      <c r="I413" s="149">
        <f t="shared" si="245"/>
        <v>0</v>
      </c>
      <c r="J413" s="35">
        <v>150</v>
      </c>
      <c r="K413" s="35">
        <v>55</v>
      </c>
      <c r="L413" s="35">
        <v>16</v>
      </c>
      <c r="M413" s="35">
        <v>3</v>
      </c>
      <c r="N413" s="35">
        <v>7</v>
      </c>
      <c r="O413" s="35">
        <v>11</v>
      </c>
      <c r="P413" s="35">
        <v>6</v>
      </c>
      <c r="Q413" s="149">
        <f t="shared" si="246"/>
        <v>248</v>
      </c>
      <c r="R413" s="35">
        <v>0</v>
      </c>
      <c r="S413" s="35">
        <v>0</v>
      </c>
      <c r="T413" s="35">
        <v>0</v>
      </c>
      <c r="U413" s="35">
        <v>0</v>
      </c>
      <c r="V413" s="35">
        <v>0</v>
      </c>
      <c r="W413" s="35">
        <v>0</v>
      </c>
      <c r="X413" s="35">
        <v>0</v>
      </c>
      <c r="Y413" s="149">
        <f t="shared" si="247"/>
        <v>0</v>
      </c>
      <c r="Z413" s="21">
        <f t="shared" si="264"/>
        <v>0.53125000000000022</v>
      </c>
      <c r="AA413" s="19">
        <f t="shared" si="248"/>
        <v>69</v>
      </c>
      <c r="AB413" s="19">
        <f t="shared" si="249"/>
        <v>19</v>
      </c>
      <c r="AC413" s="19">
        <f t="shared" si="250"/>
        <v>0</v>
      </c>
      <c r="AD413" s="19">
        <f t="shared" si="251"/>
        <v>0</v>
      </c>
      <c r="AE413" s="19">
        <f t="shared" si="252"/>
        <v>16</v>
      </c>
      <c r="AF413" s="19">
        <f t="shared" si="253"/>
        <v>7</v>
      </c>
      <c r="AG413" s="19">
        <f t="shared" si="254"/>
        <v>2</v>
      </c>
      <c r="AH413" s="149">
        <f t="shared" si="255"/>
        <v>113</v>
      </c>
      <c r="AI413" s="19">
        <f t="shared" si="256"/>
        <v>0</v>
      </c>
      <c r="AJ413" s="19">
        <f t="shared" si="257"/>
        <v>0</v>
      </c>
      <c r="AK413" s="19">
        <f t="shared" si="258"/>
        <v>0</v>
      </c>
      <c r="AL413" s="19">
        <f t="shared" si="259"/>
        <v>0</v>
      </c>
      <c r="AM413" s="19">
        <f t="shared" si="260"/>
        <v>0</v>
      </c>
      <c r="AN413" s="19">
        <f t="shared" si="261"/>
        <v>0</v>
      </c>
      <c r="AO413" s="19">
        <f t="shared" si="262"/>
        <v>0</v>
      </c>
      <c r="AP413" s="149">
        <f t="shared" si="263"/>
        <v>0</v>
      </c>
    </row>
    <row r="414" spans="1:42" ht="13.5" customHeight="1" x14ac:dyDescent="0.2">
      <c r="A414" s="22">
        <f t="shared" si="244"/>
        <v>0.54166666666666685</v>
      </c>
      <c r="B414" s="35">
        <v>0</v>
      </c>
      <c r="C414" s="35">
        <v>0</v>
      </c>
      <c r="D414" s="35">
        <v>0</v>
      </c>
      <c r="E414" s="35">
        <v>0</v>
      </c>
      <c r="F414" s="35">
        <v>0</v>
      </c>
      <c r="G414" s="35">
        <v>0</v>
      </c>
      <c r="H414" s="35">
        <v>0</v>
      </c>
      <c r="I414" s="149">
        <f t="shared" si="245"/>
        <v>0</v>
      </c>
      <c r="J414" s="35">
        <v>181</v>
      </c>
      <c r="K414" s="35">
        <v>48</v>
      </c>
      <c r="L414" s="35">
        <v>7</v>
      </c>
      <c r="M414" s="35">
        <v>2</v>
      </c>
      <c r="N414" s="35">
        <v>8</v>
      </c>
      <c r="O414" s="35">
        <v>10</v>
      </c>
      <c r="P414" s="35">
        <v>4</v>
      </c>
      <c r="Q414" s="149">
        <f t="shared" si="246"/>
        <v>260</v>
      </c>
      <c r="R414" s="35">
        <v>0</v>
      </c>
      <c r="S414" s="35">
        <v>0</v>
      </c>
      <c r="T414" s="35">
        <v>0</v>
      </c>
      <c r="U414" s="35">
        <v>0</v>
      </c>
      <c r="V414" s="35">
        <v>0</v>
      </c>
      <c r="W414" s="35">
        <v>0</v>
      </c>
      <c r="X414" s="35">
        <v>0</v>
      </c>
      <c r="Y414" s="149">
        <f t="shared" si="247"/>
        <v>0</v>
      </c>
      <c r="Z414" s="22">
        <f t="shared" si="264"/>
        <v>0.54166666666666685</v>
      </c>
      <c r="AA414" s="19">
        <f t="shared" si="248"/>
        <v>91</v>
      </c>
      <c r="AB414" s="19">
        <f t="shared" si="249"/>
        <v>6</v>
      </c>
      <c r="AC414" s="19">
        <f t="shared" si="250"/>
        <v>4</v>
      </c>
      <c r="AD414" s="19">
        <f t="shared" si="251"/>
        <v>0</v>
      </c>
      <c r="AE414" s="19">
        <f t="shared" si="252"/>
        <v>14</v>
      </c>
      <c r="AF414" s="19">
        <f t="shared" si="253"/>
        <v>11</v>
      </c>
      <c r="AG414" s="19">
        <f t="shared" si="254"/>
        <v>1</v>
      </c>
      <c r="AH414" s="149">
        <f t="shared" si="255"/>
        <v>127</v>
      </c>
      <c r="AI414" s="19">
        <f t="shared" si="256"/>
        <v>0</v>
      </c>
      <c r="AJ414" s="19">
        <f t="shared" si="257"/>
        <v>0</v>
      </c>
      <c r="AK414" s="19">
        <f t="shared" si="258"/>
        <v>0</v>
      </c>
      <c r="AL414" s="19">
        <f t="shared" si="259"/>
        <v>0</v>
      </c>
      <c r="AM414" s="19">
        <f t="shared" si="260"/>
        <v>0</v>
      </c>
      <c r="AN414" s="19">
        <f t="shared" si="261"/>
        <v>0</v>
      </c>
      <c r="AO414" s="19">
        <f t="shared" si="262"/>
        <v>0</v>
      </c>
      <c r="AP414" s="149">
        <f t="shared" si="263"/>
        <v>0</v>
      </c>
    </row>
    <row r="415" spans="1:42" ht="13.5" customHeight="1" x14ac:dyDescent="0.2">
      <c r="A415" s="22">
        <f t="shared" si="244"/>
        <v>0.55208333333333348</v>
      </c>
      <c r="B415" s="35">
        <v>0</v>
      </c>
      <c r="C415" s="35">
        <v>0</v>
      </c>
      <c r="D415" s="35">
        <v>0</v>
      </c>
      <c r="E415" s="35">
        <v>0</v>
      </c>
      <c r="F415" s="35">
        <v>0</v>
      </c>
      <c r="G415" s="35">
        <v>0</v>
      </c>
      <c r="H415" s="35">
        <v>0</v>
      </c>
      <c r="I415" s="149">
        <f t="shared" si="245"/>
        <v>0</v>
      </c>
      <c r="J415" s="35">
        <v>170</v>
      </c>
      <c r="K415" s="35">
        <v>58</v>
      </c>
      <c r="L415" s="35">
        <v>12</v>
      </c>
      <c r="M415" s="35">
        <v>2</v>
      </c>
      <c r="N415" s="35">
        <v>10</v>
      </c>
      <c r="O415" s="35">
        <v>8</v>
      </c>
      <c r="P415" s="35">
        <v>9</v>
      </c>
      <c r="Q415" s="149">
        <f t="shared" si="246"/>
        <v>269</v>
      </c>
      <c r="R415" s="35">
        <v>0</v>
      </c>
      <c r="S415" s="35">
        <v>0</v>
      </c>
      <c r="T415" s="35">
        <v>0</v>
      </c>
      <c r="U415" s="35">
        <v>0</v>
      </c>
      <c r="V415" s="35">
        <v>0</v>
      </c>
      <c r="W415" s="35">
        <v>0</v>
      </c>
      <c r="X415" s="35">
        <v>0</v>
      </c>
      <c r="Y415" s="149">
        <f t="shared" si="247"/>
        <v>0</v>
      </c>
      <c r="Z415" s="22">
        <f t="shared" si="264"/>
        <v>0.55208333333333348</v>
      </c>
      <c r="AA415" s="19">
        <f t="shared" si="248"/>
        <v>87</v>
      </c>
      <c r="AB415" s="19">
        <f t="shared" si="249"/>
        <v>15</v>
      </c>
      <c r="AC415" s="19">
        <f t="shared" si="250"/>
        <v>2</v>
      </c>
      <c r="AD415" s="19">
        <f t="shared" si="251"/>
        <v>0</v>
      </c>
      <c r="AE415" s="19">
        <f t="shared" si="252"/>
        <v>11</v>
      </c>
      <c r="AF415" s="19">
        <f t="shared" si="253"/>
        <v>11</v>
      </c>
      <c r="AG415" s="19">
        <f t="shared" si="254"/>
        <v>7</v>
      </c>
      <c r="AH415" s="149">
        <f t="shared" si="255"/>
        <v>133</v>
      </c>
      <c r="AI415" s="19">
        <f t="shared" si="256"/>
        <v>0</v>
      </c>
      <c r="AJ415" s="19">
        <f t="shared" si="257"/>
        <v>0</v>
      </c>
      <c r="AK415" s="19">
        <f t="shared" si="258"/>
        <v>0</v>
      </c>
      <c r="AL415" s="19">
        <f t="shared" si="259"/>
        <v>0</v>
      </c>
      <c r="AM415" s="19">
        <f t="shared" si="260"/>
        <v>0</v>
      </c>
      <c r="AN415" s="19">
        <f t="shared" si="261"/>
        <v>0</v>
      </c>
      <c r="AO415" s="19">
        <f t="shared" si="262"/>
        <v>0</v>
      </c>
      <c r="AP415" s="149">
        <f t="shared" si="263"/>
        <v>0</v>
      </c>
    </row>
    <row r="416" spans="1:42" ht="13.5" customHeight="1" x14ac:dyDescent="0.2">
      <c r="A416" s="22">
        <f t="shared" si="244"/>
        <v>0.56250000000000011</v>
      </c>
      <c r="B416" s="35">
        <v>0</v>
      </c>
      <c r="C416" s="35">
        <v>0</v>
      </c>
      <c r="D416" s="35">
        <v>0</v>
      </c>
      <c r="E416" s="35">
        <v>0</v>
      </c>
      <c r="F416" s="35">
        <v>0</v>
      </c>
      <c r="G416" s="35">
        <v>0</v>
      </c>
      <c r="H416" s="35">
        <v>0</v>
      </c>
      <c r="I416" s="149">
        <f t="shared" si="245"/>
        <v>0</v>
      </c>
      <c r="J416" s="35">
        <v>154</v>
      </c>
      <c r="K416" s="35">
        <v>48</v>
      </c>
      <c r="L416" s="35">
        <v>8</v>
      </c>
      <c r="M416" s="35">
        <v>1</v>
      </c>
      <c r="N416" s="35">
        <v>9</v>
      </c>
      <c r="O416" s="35">
        <v>10</v>
      </c>
      <c r="P416" s="35">
        <v>6</v>
      </c>
      <c r="Q416" s="149">
        <f t="shared" si="246"/>
        <v>236</v>
      </c>
      <c r="R416" s="35">
        <v>0</v>
      </c>
      <c r="S416" s="35">
        <v>0</v>
      </c>
      <c r="T416" s="35">
        <v>0</v>
      </c>
      <c r="U416" s="35">
        <v>0</v>
      </c>
      <c r="V416" s="35">
        <v>0</v>
      </c>
      <c r="W416" s="35">
        <v>0</v>
      </c>
      <c r="X416" s="35">
        <v>0</v>
      </c>
      <c r="Y416" s="149">
        <f t="shared" si="247"/>
        <v>0</v>
      </c>
      <c r="Z416" s="22">
        <f t="shared" si="264"/>
        <v>0.56250000000000011</v>
      </c>
      <c r="AA416" s="19">
        <f t="shared" si="248"/>
        <v>85</v>
      </c>
      <c r="AB416" s="19">
        <f t="shared" si="249"/>
        <v>14</v>
      </c>
      <c r="AC416" s="19">
        <f t="shared" si="250"/>
        <v>3</v>
      </c>
      <c r="AD416" s="19">
        <f t="shared" si="251"/>
        <v>0</v>
      </c>
      <c r="AE416" s="19">
        <f t="shared" si="252"/>
        <v>18</v>
      </c>
      <c r="AF416" s="19">
        <f t="shared" si="253"/>
        <v>10</v>
      </c>
      <c r="AG416" s="19">
        <f t="shared" si="254"/>
        <v>3</v>
      </c>
      <c r="AH416" s="149">
        <f t="shared" si="255"/>
        <v>133</v>
      </c>
      <c r="AI416" s="19">
        <f t="shared" si="256"/>
        <v>0</v>
      </c>
      <c r="AJ416" s="19">
        <f t="shared" si="257"/>
        <v>0</v>
      </c>
      <c r="AK416" s="19">
        <f t="shared" si="258"/>
        <v>0</v>
      </c>
      <c r="AL416" s="19">
        <f t="shared" si="259"/>
        <v>0</v>
      </c>
      <c r="AM416" s="19">
        <f t="shared" si="260"/>
        <v>0</v>
      </c>
      <c r="AN416" s="19">
        <f t="shared" si="261"/>
        <v>0</v>
      </c>
      <c r="AO416" s="19">
        <f t="shared" si="262"/>
        <v>0</v>
      </c>
      <c r="AP416" s="149">
        <f t="shared" si="263"/>
        <v>0</v>
      </c>
    </row>
    <row r="417" spans="1:42" ht="13.5" customHeight="1" x14ac:dyDescent="0.2">
      <c r="A417" s="18">
        <f t="shared" si="244"/>
        <v>0.57291666666666674</v>
      </c>
      <c r="B417" s="35">
        <v>0</v>
      </c>
      <c r="C417" s="35">
        <v>0</v>
      </c>
      <c r="D417" s="35">
        <v>0</v>
      </c>
      <c r="E417" s="35">
        <v>0</v>
      </c>
      <c r="F417" s="35">
        <v>0</v>
      </c>
      <c r="G417" s="35">
        <v>0</v>
      </c>
      <c r="H417" s="35">
        <v>0</v>
      </c>
      <c r="I417" s="149">
        <f t="shared" si="245"/>
        <v>0</v>
      </c>
      <c r="J417" s="35">
        <v>156</v>
      </c>
      <c r="K417" s="35">
        <v>50</v>
      </c>
      <c r="L417" s="35">
        <v>16</v>
      </c>
      <c r="M417" s="35">
        <v>3</v>
      </c>
      <c r="N417" s="35">
        <v>14</v>
      </c>
      <c r="O417" s="35">
        <v>13</v>
      </c>
      <c r="P417" s="35">
        <v>1</v>
      </c>
      <c r="Q417" s="149">
        <f t="shared" si="246"/>
        <v>253</v>
      </c>
      <c r="R417" s="35">
        <v>0</v>
      </c>
      <c r="S417" s="35">
        <v>0</v>
      </c>
      <c r="T417" s="35">
        <v>0</v>
      </c>
      <c r="U417" s="35">
        <v>0</v>
      </c>
      <c r="V417" s="35">
        <v>0</v>
      </c>
      <c r="W417" s="35">
        <v>0</v>
      </c>
      <c r="X417" s="35">
        <v>0</v>
      </c>
      <c r="Y417" s="149">
        <f t="shared" si="247"/>
        <v>0</v>
      </c>
      <c r="Z417" s="22">
        <f t="shared" si="264"/>
        <v>0.57291666666666674</v>
      </c>
      <c r="AA417" s="19">
        <f t="shared" si="248"/>
        <v>100</v>
      </c>
      <c r="AB417" s="19">
        <f t="shared" si="249"/>
        <v>15</v>
      </c>
      <c r="AC417" s="19">
        <f t="shared" si="250"/>
        <v>0</v>
      </c>
      <c r="AD417" s="19">
        <f t="shared" si="251"/>
        <v>0</v>
      </c>
      <c r="AE417" s="19">
        <f t="shared" si="252"/>
        <v>13</v>
      </c>
      <c r="AF417" s="19">
        <f t="shared" si="253"/>
        <v>10</v>
      </c>
      <c r="AG417" s="19">
        <f t="shared" si="254"/>
        <v>8</v>
      </c>
      <c r="AH417" s="149">
        <f t="shared" si="255"/>
        <v>146</v>
      </c>
      <c r="AI417" s="19">
        <f t="shared" si="256"/>
        <v>0</v>
      </c>
      <c r="AJ417" s="19">
        <f t="shared" si="257"/>
        <v>0</v>
      </c>
      <c r="AK417" s="19">
        <f t="shared" si="258"/>
        <v>0</v>
      </c>
      <c r="AL417" s="19">
        <f t="shared" si="259"/>
        <v>0</v>
      </c>
      <c r="AM417" s="19">
        <f t="shared" si="260"/>
        <v>0</v>
      </c>
      <c r="AN417" s="19">
        <f t="shared" si="261"/>
        <v>0</v>
      </c>
      <c r="AO417" s="19">
        <f t="shared" si="262"/>
        <v>0</v>
      </c>
      <c r="AP417" s="149">
        <f t="shared" si="263"/>
        <v>0</v>
      </c>
    </row>
    <row r="418" spans="1:42" ht="13.5" customHeight="1" x14ac:dyDescent="0.2">
      <c r="A418" s="21">
        <f t="shared" si="244"/>
        <v>0.58333333333333337</v>
      </c>
      <c r="B418" s="35">
        <v>0</v>
      </c>
      <c r="C418" s="35">
        <v>0</v>
      </c>
      <c r="D418" s="35">
        <v>0</v>
      </c>
      <c r="E418" s="35">
        <v>0</v>
      </c>
      <c r="F418" s="35">
        <v>0</v>
      </c>
      <c r="G418" s="35">
        <v>0</v>
      </c>
      <c r="H418" s="35">
        <v>0</v>
      </c>
      <c r="I418" s="149">
        <f t="shared" si="245"/>
        <v>0</v>
      </c>
      <c r="J418" s="35">
        <v>128</v>
      </c>
      <c r="K418" s="35">
        <v>43</v>
      </c>
      <c r="L418" s="35">
        <v>8</v>
      </c>
      <c r="M418" s="35">
        <v>0</v>
      </c>
      <c r="N418" s="35">
        <v>9</v>
      </c>
      <c r="O418" s="35">
        <v>7</v>
      </c>
      <c r="P418" s="35">
        <v>5</v>
      </c>
      <c r="Q418" s="149">
        <f t="shared" si="246"/>
        <v>200</v>
      </c>
      <c r="R418" s="35">
        <v>0</v>
      </c>
      <c r="S418" s="35">
        <v>0</v>
      </c>
      <c r="T418" s="35">
        <v>0</v>
      </c>
      <c r="U418" s="35">
        <v>0</v>
      </c>
      <c r="V418" s="35">
        <v>0</v>
      </c>
      <c r="W418" s="35">
        <v>0</v>
      </c>
      <c r="X418" s="35">
        <v>0</v>
      </c>
      <c r="Y418" s="149">
        <f t="shared" si="247"/>
        <v>0</v>
      </c>
      <c r="Z418" s="22">
        <f t="shared" si="264"/>
        <v>0.58333333333333337</v>
      </c>
      <c r="AA418" s="19">
        <f t="shared" si="248"/>
        <v>103</v>
      </c>
      <c r="AB418" s="19">
        <f t="shared" si="249"/>
        <v>10</v>
      </c>
      <c r="AC418" s="19">
        <f t="shared" si="250"/>
        <v>0</v>
      </c>
      <c r="AD418" s="19">
        <f t="shared" si="251"/>
        <v>1</v>
      </c>
      <c r="AE418" s="19">
        <f t="shared" si="252"/>
        <v>11</v>
      </c>
      <c r="AF418" s="19">
        <f t="shared" si="253"/>
        <v>9</v>
      </c>
      <c r="AG418" s="19">
        <f t="shared" si="254"/>
        <v>5</v>
      </c>
      <c r="AH418" s="149">
        <f t="shared" si="255"/>
        <v>139</v>
      </c>
      <c r="AI418" s="19">
        <f t="shared" si="256"/>
        <v>0</v>
      </c>
      <c r="AJ418" s="19">
        <f t="shared" si="257"/>
        <v>0</v>
      </c>
      <c r="AK418" s="19">
        <f t="shared" si="258"/>
        <v>0</v>
      </c>
      <c r="AL418" s="19">
        <f t="shared" si="259"/>
        <v>0</v>
      </c>
      <c r="AM418" s="19">
        <f t="shared" si="260"/>
        <v>0</v>
      </c>
      <c r="AN418" s="19">
        <f t="shared" si="261"/>
        <v>0</v>
      </c>
      <c r="AO418" s="19">
        <f t="shared" si="262"/>
        <v>0</v>
      </c>
      <c r="AP418" s="149">
        <f t="shared" si="263"/>
        <v>0</v>
      </c>
    </row>
    <row r="419" spans="1:42" ht="13.5" customHeight="1" x14ac:dyDescent="0.2">
      <c r="A419" s="22">
        <f t="shared" si="244"/>
        <v>0.59375</v>
      </c>
      <c r="B419" s="35">
        <v>0</v>
      </c>
      <c r="C419" s="35">
        <v>0</v>
      </c>
      <c r="D419" s="35">
        <v>0</v>
      </c>
      <c r="E419" s="35">
        <v>0</v>
      </c>
      <c r="F419" s="35">
        <v>0</v>
      </c>
      <c r="G419" s="35">
        <v>0</v>
      </c>
      <c r="H419" s="35">
        <v>0</v>
      </c>
      <c r="I419" s="149">
        <f t="shared" si="245"/>
        <v>0</v>
      </c>
      <c r="J419" s="35">
        <v>136</v>
      </c>
      <c r="K419" s="35">
        <v>34</v>
      </c>
      <c r="L419" s="35">
        <v>12</v>
      </c>
      <c r="M419" s="35">
        <v>1</v>
      </c>
      <c r="N419" s="35">
        <v>7</v>
      </c>
      <c r="O419" s="35">
        <v>14</v>
      </c>
      <c r="P419" s="35">
        <v>2</v>
      </c>
      <c r="Q419" s="149">
        <f t="shared" si="246"/>
        <v>206</v>
      </c>
      <c r="R419" s="35">
        <v>0</v>
      </c>
      <c r="S419" s="35">
        <v>0</v>
      </c>
      <c r="T419" s="35">
        <v>0</v>
      </c>
      <c r="U419" s="35">
        <v>0</v>
      </c>
      <c r="V419" s="35">
        <v>0</v>
      </c>
      <c r="W419" s="35">
        <v>0</v>
      </c>
      <c r="X419" s="35">
        <v>0</v>
      </c>
      <c r="Y419" s="149">
        <f t="shared" si="247"/>
        <v>0</v>
      </c>
      <c r="Z419" s="22">
        <f t="shared" si="264"/>
        <v>0.59375</v>
      </c>
      <c r="AA419" s="19">
        <f t="shared" si="248"/>
        <v>115</v>
      </c>
      <c r="AB419" s="19">
        <f t="shared" si="249"/>
        <v>23</v>
      </c>
      <c r="AC419" s="19">
        <f t="shared" si="250"/>
        <v>4</v>
      </c>
      <c r="AD419" s="19">
        <f t="shared" si="251"/>
        <v>0</v>
      </c>
      <c r="AE419" s="19">
        <f t="shared" si="252"/>
        <v>17</v>
      </c>
      <c r="AF419" s="19">
        <f t="shared" si="253"/>
        <v>9</v>
      </c>
      <c r="AG419" s="19">
        <f t="shared" si="254"/>
        <v>7</v>
      </c>
      <c r="AH419" s="149">
        <f t="shared" si="255"/>
        <v>175</v>
      </c>
      <c r="AI419" s="19">
        <f t="shared" si="256"/>
        <v>0</v>
      </c>
      <c r="AJ419" s="19">
        <f t="shared" si="257"/>
        <v>0</v>
      </c>
      <c r="AK419" s="19">
        <f t="shared" si="258"/>
        <v>0</v>
      </c>
      <c r="AL419" s="19">
        <f t="shared" si="259"/>
        <v>0</v>
      </c>
      <c r="AM419" s="19">
        <f t="shared" si="260"/>
        <v>0</v>
      </c>
      <c r="AN419" s="19">
        <f t="shared" si="261"/>
        <v>0</v>
      </c>
      <c r="AO419" s="19">
        <f t="shared" si="262"/>
        <v>0</v>
      </c>
      <c r="AP419" s="149">
        <f t="shared" si="263"/>
        <v>0</v>
      </c>
    </row>
    <row r="420" spans="1:42" ht="13.5" customHeight="1" x14ac:dyDescent="0.2">
      <c r="A420" s="21">
        <f t="shared" si="244"/>
        <v>0.60416666666666663</v>
      </c>
      <c r="B420" s="35">
        <v>0</v>
      </c>
      <c r="C420" s="35">
        <v>0</v>
      </c>
      <c r="D420" s="35">
        <v>0</v>
      </c>
      <c r="E420" s="35">
        <v>0</v>
      </c>
      <c r="F420" s="35">
        <v>0</v>
      </c>
      <c r="G420" s="35">
        <v>0</v>
      </c>
      <c r="H420" s="35">
        <v>0</v>
      </c>
      <c r="I420" s="149">
        <f t="shared" si="245"/>
        <v>0</v>
      </c>
      <c r="J420" s="35">
        <v>142</v>
      </c>
      <c r="K420" s="35">
        <v>43</v>
      </c>
      <c r="L420" s="35">
        <v>9</v>
      </c>
      <c r="M420" s="35">
        <v>2</v>
      </c>
      <c r="N420" s="35">
        <v>13</v>
      </c>
      <c r="O420" s="35">
        <v>10</v>
      </c>
      <c r="P420" s="35">
        <v>5</v>
      </c>
      <c r="Q420" s="149">
        <f t="shared" si="246"/>
        <v>224</v>
      </c>
      <c r="R420" s="35">
        <v>0</v>
      </c>
      <c r="S420" s="35">
        <v>0</v>
      </c>
      <c r="T420" s="35">
        <v>0</v>
      </c>
      <c r="U420" s="35">
        <v>0</v>
      </c>
      <c r="V420" s="35">
        <v>0</v>
      </c>
      <c r="W420" s="35">
        <v>0</v>
      </c>
      <c r="X420" s="35">
        <v>0</v>
      </c>
      <c r="Y420" s="149">
        <f t="shared" si="247"/>
        <v>0</v>
      </c>
      <c r="Z420" s="18">
        <f t="shared" si="264"/>
        <v>0.60416666666666663</v>
      </c>
      <c r="AA420" s="19">
        <f t="shared" si="248"/>
        <v>112</v>
      </c>
      <c r="AB420" s="19">
        <f t="shared" si="249"/>
        <v>18</v>
      </c>
      <c r="AC420" s="19">
        <f t="shared" si="250"/>
        <v>2</v>
      </c>
      <c r="AD420" s="19">
        <f t="shared" si="251"/>
        <v>0</v>
      </c>
      <c r="AE420" s="19">
        <f t="shared" si="252"/>
        <v>14</v>
      </c>
      <c r="AF420" s="19">
        <f t="shared" si="253"/>
        <v>3</v>
      </c>
      <c r="AG420" s="19">
        <f t="shared" si="254"/>
        <v>7</v>
      </c>
      <c r="AH420" s="149">
        <f t="shared" si="255"/>
        <v>156</v>
      </c>
      <c r="AI420" s="19">
        <f t="shared" si="256"/>
        <v>0</v>
      </c>
      <c r="AJ420" s="19">
        <f t="shared" si="257"/>
        <v>0</v>
      </c>
      <c r="AK420" s="19">
        <f t="shared" si="258"/>
        <v>0</v>
      </c>
      <c r="AL420" s="19">
        <f t="shared" si="259"/>
        <v>0</v>
      </c>
      <c r="AM420" s="19">
        <f t="shared" si="260"/>
        <v>0</v>
      </c>
      <c r="AN420" s="19">
        <f t="shared" si="261"/>
        <v>0</v>
      </c>
      <c r="AO420" s="19">
        <f t="shared" si="262"/>
        <v>0</v>
      </c>
      <c r="AP420" s="149">
        <f t="shared" si="263"/>
        <v>0</v>
      </c>
    </row>
    <row r="421" spans="1:42" ht="13.5" customHeight="1" x14ac:dyDescent="0.2">
      <c r="A421" s="22">
        <f t="shared" si="244"/>
        <v>0.61458333333333326</v>
      </c>
      <c r="B421" s="35">
        <v>0</v>
      </c>
      <c r="C421" s="35">
        <v>0</v>
      </c>
      <c r="D421" s="35">
        <v>0</v>
      </c>
      <c r="E421" s="35">
        <v>0</v>
      </c>
      <c r="F421" s="35">
        <v>0</v>
      </c>
      <c r="G421" s="35">
        <v>0</v>
      </c>
      <c r="H421" s="35">
        <v>0</v>
      </c>
      <c r="I421" s="149">
        <f t="shared" si="245"/>
        <v>0</v>
      </c>
      <c r="J421" s="35">
        <v>165</v>
      </c>
      <c r="K421" s="35">
        <v>43</v>
      </c>
      <c r="L421" s="35">
        <v>5</v>
      </c>
      <c r="M421" s="35">
        <v>3</v>
      </c>
      <c r="N421" s="35">
        <v>14</v>
      </c>
      <c r="O421" s="35">
        <v>15</v>
      </c>
      <c r="P421" s="35">
        <v>6</v>
      </c>
      <c r="Q421" s="149">
        <f t="shared" si="246"/>
        <v>251</v>
      </c>
      <c r="R421" s="35">
        <v>0</v>
      </c>
      <c r="S421" s="35">
        <v>0</v>
      </c>
      <c r="T421" s="35">
        <v>0</v>
      </c>
      <c r="U421" s="35">
        <v>0</v>
      </c>
      <c r="V421" s="35">
        <v>0</v>
      </c>
      <c r="W421" s="35">
        <v>0</v>
      </c>
      <c r="X421" s="35">
        <v>0</v>
      </c>
      <c r="Y421" s="149">
        <f t="shared" si="247"/>
        <v>0</v>
      </c>
      <c r="Z421" s="21">
        <f t="shared" si="264"/>
        <v>0.61458333333333326</v>
      </c>
      <c r="AA421" s="19">
        <f t="shared" si="248"/>
        <v>94</v>
      </c>
      <c r="AB421" s="19">
        <f t="shared" si="249"/>
        <v>16</v>
      </c>
      <c r="AC421" s="19">
        <f t="shared" si="250"/>
        <v>2</v>
      </c>
      <c r="AD421" s="19">
        <f t="shared" si="251"/>
        <v>0</v>
      </c>
      <c r="AE421" s="19">
        <f t="shared" si="252"/>
        <v>14</v>
      </c>
      <c r="AF421" s="19">
        <f t="shared" si="253"/>
        <v>5</v>
      </c>
      <c r="AG421" s="19">
        <f t="shared" si="254"/>
        <v>8</v>
      </c>
      <c r="AH421" s="149">
        <f t="shared" si="255"/>
        <v>139</v>
      </c>
      <c r="AI421" s="19">
        <f t="shared" si="256"/>
        <v>0</v>
      </c>
      <c r="AJ421" s="19">
        <f t="shared" si="257"/>
        <v>0</v>
      </c>
      <c r="AK421" s="19">
        <f t="shared" si="258"/>
        <v>0</v>
      </c>
      <c r="AL421" s="19">
        <f t="shared" si="259"/>
        <v>0</v>
      </c>
      <c r="AM421" s="19">
        <f t="shared" si="260"/>
        <v>0</v>
      </c>
      <c r="AN421" s="19">
        <f t="shared" si="261"/>
        <v>0</v>
      </c>
      <c r="AO421" s="19">
        <f t="shared" si="262"/>
        <v>0</v>
      </c>
      <c r="AP421" s="149">
        <f t="shared" si="263"/>
        <v>0</v>
      </c>
    </row>
    <row r="422" spans="1:42" ht="13.5" customHeight="1" x14ac:dyDescent="0.2">
      <c r="A422" s="22">
        <f t="shared" ref="A422:A449" si="265">A295</f>
        <v>0.62499999999999989</v>
      </c>
      <c r="B422" s="35">
        <v>0</v>
      </c>
      <c r="C422" s="35">
        <v>0</v>
      </c>
      <c r="D422" s="35">
        <v>0</v>
      </c>
      <c r="E422" s="35">
        <v>0</v>
      </c>
      <c r="F422" s="35">
        <v>0</v>
      </c>
      <c r="G422" s="35">
        <v>0</v>
      </c>
      <c r="H422" s="35">
        <v>0</v>
      </c>
      <c r="I422" s="149">
        <f t="shared" si="245"/>
        <v>0</v>
      </c>
      <c r="J422" s="35">
        <v>153</v>
      </c>
      <c r="K422" s="35">
        <v>53</v>
      </c>
      <c r="L422" s="35">
        <v>11</v>
      </c>
      <c r="M422" s="35">
        <v>2</v>
      </c>
      <c r="N422" s="35">
        <v>10</v>
      </c>
      <c r="O422" s="35">
        <v>10</v>
      </c>
      <c r="P422" s="35">
        <v>7</v>
      </c>
      <c r="Q422" s="149">
        <f t="shared" si="246"/>
        <v>246</v>
      </c>
      <c r="R422" s="35">
        <v>0</v>
      </c>
      <c r="S422" s="35">
        <v>0</v>
      </c>
      <c r="T422" s="35">
        <v>0</v>
      </c>
      <c r="U422" s="35">
        <v>0</v>
      </c>
      <c r="V422" s="35">
        <v>0</v>
      </c>
      <c r="W422" s="35">
        <v>0</v>
      </c>
      <c r="X422" s="35">
        <v>0</v>
      </c>
      <c r="Y422" s="149">
        <f t="shared" si="247"/>
        <v>0</v>
      </c>
      <c r="Z422" s="22">
        <f t="shared" si="264"/>
        <v>0.62499999999999989</v>
      </c>
      <c r="AA422" s="19">
        <f t="shared" ref="AA422:AA449" si="266">B549+J549+R549+B676</f>
        <v>124</v>
      </c>
      <c r="AB422" s="19">
        <f t="shared" ref="AB422:AB449" si="267">C549+K549+S549+C676</f>
        <v>16</v>
      </c>
      <c r="AC422" s="19">
        <f t="shared" ref="AC422:AC449" si="268">D549+L549+T549+D676</f>
        <v>0</v>
      </c>
      <c r="AD422" s="19">
        <f t="shared" ref="AD422:AD449" si="269">E549+M549+U549+E676</f>
        <v>0</v>
      </c>
      <c r="AE422" s="19">
        <f t="shared" ref="AE422:AE449" si="270">F549+N549+V549+F676</f>
        <v>14</v>
      </c>
      <c r="AF422" s="19">
        <f t="shared" ref="AF422:AF449" si="271">G549+O549+W549+G676</f>
        <v>8</v>
      </c>
      <c r="AG422" s="19">
        <f t="shared" ref="AG422:AG449" si="272">H549+P549+X549+H676</f>
        <v>3</v>
      </c>
      <c r="AH422" s="149">
        <f t="shared" si="255"/>
        <v>165</v>
      </c>
      <c r="AI422" s="19">
        <f t="shared" ref="AI422:AI449" si="273">J41+B295+R422+B549</f>
        <v>0</v>
      </c>
      <c r="AJ422" s="19">
        <f t="shared" ref="AJ422:AJ449" si="274">K41+C295+S422+C549</f>
        <v>0</v>
      </c>
      <c r="AK422" s="19">
        <f t="shared" ref="AK422:AK449" si="275">L41+D295+T422+D549</f>
        <v>0</v>
      </c>
      <c r="AL422" s="19">
        <f t="shared" ref="AL422:AL449" si="276">M41+E295+U422+E549</f>
        <v>0</v>
      </c>
      <c r="AM422" s="19">
        <f t="shared" ref="AM422:AM449" si="277">N41+F295+V422+F549</f>
        <v>0</v>
      </c>
      <c r="AN422" s="19">
        <f t="shared" ref="AN422:AN449" si="278">O41+G295+W422+G549</f>
        <v>0</v>
      </c>
      <c r="AO422" s="19">
        <f t="shared" ref="AO422:AO449" si="279">P41+H295+X422+H549</f>
        <v>0</v>
      </c>
      <c r="AP422" s="149">
        <f t="shared" si="263"/>
        <v>0</v>
      </c>
    </row>
    <row r="423" spans="1:42" ht="13.5" customHeight="1" x14ac:dyDescent="0.2">
      <c r="A423" s="22">
        <f t="shared" si="265"/>
        <v>0.63541666666666652</v>
      </c>
      <c r="B423" s="35">
        <v>0</v>
      </c>
      <c r="C423" s="35">
        <v>0</v>
      </c>
      <c r="D423" s="35">
        <v>0</v>
      </c>
      <c r="E423" s="35">
        <v>0</v>
      </c>
      <c r="F423" s="35">
        <v>0</v>
      </c>
      <c r="G423" s="35">
        <v>0</v>
      </c>
      <c r="H423" s="35">
        <v>0</v>
      </c>
      <c r="I423" s="149">
        <f t="shared" si="245"/>
        <v>0</v>
      </c>
      <c r="J423" s="35">
        <v>141</v>
      </c>
      <c r="K423" s="35">
        <v>57</v>
      </c>
      <c r="L423" s="35">
        <v>7</v>
      </c>
      <c r="M423" s="35">
        <v>2</v>
      </c>
      <c r="N423" s="35">
        <v>7</v>
      </c>
      <c r="O423" s="35">
        <v>9</v>
      </c>
      <c r="P423" s="35">
        <v>4</v>
      </c>
      <c r="Q423" s="149">
        <f t="shared" si="246"/>
        <v>227</v>
      </c>
      <c r="R423" s="35">
        <v>0</v>
      </c>
      <c r="S423" s="35">
        <v>0</v>
      </c>
      <c r="T423" s="35">
        <v>0</v>
      </c>
      <c r="U423" s="35">
        <v>0</v>
      </c>
      <c r="V423" s="35">
        <v>0</v>
      </c>
      <c r="W423" s="35">
        <v>0</v>
      </c>
      <c r="X423" s="35">
        <v>0</v>
      </c>
      <c r="Y423" s="149">
        <f t="shared" si="247"/>
        <v>0</v>
      </c>
      <c r="Z423" s="21">
        <f t="shared" si="264"/>
        <v>0.63541666666666652</v>
      </c>
      <c r="AA423" s="19">
        <f t="shared" si="266"/>
        <v>104</v>
      </c>
      <c r="AB423" s="19">
        <f t="shared" si="267"/>
        <v>21</v>
      </c>
      <c r="AC423" s="19">
        <f t="shared" si="268"/>
        <v>5</v>
      </c>
      <c r="AD423" s="19">
        <f t="shared" si="269"/>
        <v>0</v>
      </c>
      <c r="AE423" s="19">
        <f t="shared" si="270"/>
        <v>11</v>
      </c>
      <c r="AF423" s="19">
        <f t="shared" si="271"/>
        <v>8</v>
      </c>
      <c r="AG423" s="19">
        <f t="shared" si="272"/>
        <v>7</v>
      </c>
      <c r="AH423" s="149">
        <f t="shared" si="255"/>
        <v>156</v>
      </c>
      <c r="AI423" s="19">
        <f t="shared" si="273"/>
        <v>0</v>
      </c>
      <c r="AJ423" s="19">
        <f t="shared" si="274"/>
        <v>0</v>
      </c>
      <c r="AK423" s="19">
        <f t="shared" si="275"/>
        <v>0</v>
      </c>
      <c r="AL423" s="19">
        <f t="shared" si="276"/>
        <v>0</v>
      </c>
      <c r="AM423" s="19">
        <f t="shared" si="277"/>
        <v>0</v>
      </c>
      <c r="AN423" s="19">
        <f t="shared" si="278"/>
        <v>0</v>
      </c>
      <c r="AO423" s="19">
        <f t="shared" si="279"/>
        <v>1</v>
      </c>
      <c r="AP423" s="149">
        <f t="shared" si="263"/>
        <v>1</v>
      </c>
    </row>
    <row r="424" spans="1:42" ht="13.5" customHeight="1" x14ac:dyDescent="0.2">
      <c r="A424" s="22">
        <f t="shared" si="265"/>
        <v>0.64583333333333315</v>
      </c>
      <c r="B424" s="35">
        <v>0</v>
      </c>
      <c r="C424" s="35">
        <v>0</v>
      </c>
      <c r="D424" s="35">
        <v>0</v>
      </c>
      <c r="E424" s="35">
        <v>0</v>
      </c>
      <c r="F424" s="35">
        <v>0</v>
      </c>
      <c r="G424" s="35">
        <v>0</v>
      </c>
      <c r="H424" s="35">
        <v>0</v>
      </c>
      <c r="I424" s="149">
        <f t="shared" si="245"/>
        <v>0</v>
      </c>
      <c r="J424" s="35">
        <v>175</v>
      </c>
      <c r="K424" s="35">
        <v>63</v>
      </c>
      <c r="L424" s="35">
        <v>10</v>
      </c>
      <c r="M424" s="35">
        <v>0</v>
      </c>
      <c r="N424" s="35">
        <v>12</v>
      </c>
      <c r="O424" s="35">
        <v>17</v>
      </c>
      <c r="P424" s="35">
        <v>6</v>
      </c>
      <c r="Q424" s="149">
        <f t="shared" si="246"/>
        <v>283</v>
      </c>
      <c r="R424" s="35">
        <v>0</v>
      </c>
      <c r="S424" s="35">
        <v>0</v>
      </c>
      <c r="T424" s="35">
        <v>0</v>
      </c>
      <c r="U424" s="35">
        <v>0</v>
      </c>
      <c r="V424" s="35">
        <v>0</v>
      </c>
      <c r="W424" s="35">
        <v>0</v>
      </c>
      <c r="X424" s="35">
        <v>0</v>
      </c>
      <c r="Y424" s="149">
        <f t="shared" si="247"/>
        <v>0</v>
      </c>
      <c r="Z424" s="22">
        <f t="shared" si="264"/>
        <v>0.64583333333333315</v>
      </c>
      <c r="AA424" s="19">
        <f t="shared" si="266"/>
        <v>117</v>
      </c>
      <c r="AB424" s="19">
        <f t="shared" si="267"/>
        <v>12</v>
      </c>
      <c r="AC424" s="19">
        <f t="shared" si="268"/>
        <v>5</v>
      </c>
      <c r="AD424" s="19">
        <f t="shared" si="269"/>
        <v>0</v>
      </c>
      <c r="AE424" s="19">
        <f t="shared" si="270"/>
        <v>14</v>
      </c>
      <c r="AF424" s="19">
        <f t="shared" si="271"/>
        <v>9</v>
      </c>
      <c r="AG424" s="19">
        <f t="shared" si="272"/>
        <v>13</v>
      </c>
      <c r="AH424" s="149">
        <f t="shared" si="255"/>
        <v>170</v>
      </c>
      <c r="AI424" s="19">
        <f t="shared" si="273"/>
        <v>0</v>
      </c>
      <c r="AJ424" s="19">
        <f t="shared" si="274"/>
        <v>0</v>
      </c>
      <c r="AK424" s="19">
        <f t="shared" si="275"/>
        <v>0</v>
      </c>
      <c r="AL424" s="19">
        <f t="shared" si="276"/>
        <v>0</v>
      </c>
      <c r="AM424" s="19">
        <f t="shared" si="277"/>
        <v>0</v>
      </c>
      <c r="AN424" s="19">
        <f t="shared" si="278"/>
        <v>0</v>
      </c>
      <c r="AO424" s="19">
        <f t="shared" si="279"/>
        <v>0</v>
      </c>
      <c r="AP424" s="149">
        <f t="shared" si="263"/>
        <v>0</v>
      </c>
    </row>
    <row r="425" spans="1:42" ht="13.5" customHeight="1" x14ac:dyDescent="0.2">
      <c r="A425" s="22">
        <f t="shared" si="265"/>
        <v>0.65624999999999978</v>
      </c>
      <c r="B425" s="35">
        <v>0</v>
      </c>
      <c r="C425" s="35">
        <v>0</v>
      </c>
      <c r="D425" s="35">
        <v>0</v>
      </c>
      <c r="E425" s="35">
        <v>0</v>
      </c>
      <c r="F425" s="35">
        <v>0</v>
      </c>
      <c r="G425" s="35">
        <v>0</v>
      </c>
      <c r="H425" s="35">
        <v>0</v>
      </c>
      <c r="I425" s="149">
        <f t="shared" si="245"/>
        <v>0</v>
      </c>
      <c r="J425" s="35">
        <v>152</v>
      </c>
      <c r="K425" s="35">
        <v>48</v>
      </c>
      <c r="L425" s="35">
        <v>7</v>
      </c>
      <c r="M425" s="35">
        <v>1</v>
      </c>
      <c r="N425" s="35">
        <v>8</v>
      </c>
      <c r="O425" s="35">
        <v>8</v>
      </c>
      <c r="P425" s="35">
        <v>8</v>
      </c>
      <c r="Q425" s="149">
        <f t="shared" si="246"/>
        <v>232</v>
      </c>
      <c r="R425" s="35">
        <v>0</v>
      </c>
      <c r="S425" s="35">
        <v>0</v>
      </c>
      <c r="T425" s="35">
        <v>0</v>
      </c>
      <c r="U425" s="35">
        <v>0</v>
      </c>
      <c r="V425" s="35">
        <v>0</v>
      </c>
      <c r="W425" s="35">
        <v>0</v>
      </c>
      <c r="X425" s="35">
        <v>0</v>
      </c>
      <c r="Y425" s="149">
        <f t="shared" si="247"/>
        <v>0</v>
      </c>
      <c r="Z425" s="22">
        <f t="shared" si="264"/>
        <v>0.65624999999999978</v>
      </c>
      <c r="AA425" s="19">
        <f t="shared" si="266"/>
        <v>102</v>
      </c>
      <c r="AB425" s="19">
        <f t="shared" si="267"/>
        <v>10</v>
      </c>
      <c r="AC425" s="19">
        <f t="shared" si="268"/>
        <v>5</v>
      </c>
      <c r="AD425" s="19">
        <f t="shared" si="269"/>
        <v>0</v>
      </c>
      <c r="AE425" s="19">
        <f t="shared" si="270"/>
        <v>16</v>
      </c>
      <c r="AF425" s="19">
        <f t="shared" si="271"/>
        <v>8</v>
      </c>
      <c r="AG425" s="19">
        <f t="shared" si="272"/>
        <v>5</v>
      </c>
      <c r="AH425" s="149">
        <f t="shared" si="255"/>
        <v>146</v>
      </c>
      <c r="AI425" s="19">
        <f t="shared" si="273"/>
        <v>0</v>
      </c>
      <c r="AJ425" s="19">
        <f t="shared" si="274"/>
        <v>0</v>
      </c>
      <c r="AK425" s="19">
        <f t="shared" si="275"/>
        <v>0</v>
      </c>
      <c r="AL425" s="19">
        <f t="shared" si="276"/>
        <v>0</v>
      </c>
      <c r="AM425" s="19">
        <f t="shared" si="277"/>
        <v>0</v>
      </c>
      <c r="AN425" s="19">
        <f t="shared" si="278"/>
        <v>0</v>
      </c>
      <c r="AO425" s="19">
        <f t="shared" si="279"/>
        <v>0</v>
      </c>
      <c r="AP425" s="149">
        <f t="shared" si="263"/>
        <v>0</v>
      </c>
    </row>
    <row r="426" spans="1:42" ht="13.5" customHeight="1" x14ac:dyDescent="0.2">
      <c r="A426" s="18">
        <f t="shared" si="265"/>
        <v>0.66666666666666641</v>
      </c>
      <c r="B426" s="35">
        <v>0</v>
      </c>
      <c r="C426" s="35">
        <v>0</v>
      </c>
      <c r="D426" s="35">
        <v>0</v>
      </c>
      <c r="E426" s="35">
        <v>0</v>
      </c>
      <c r="F426" s="35">
        <v>0</v>
      </c>
      <c r="G426" s="35">
        <v>0</v>
      </c>
      <c r="H426" s="35">
        <v>0</v>
      </c>
      <c r="I426" s="149">
        <f t="shared" si="245"/>
        <v>0</v>
      </c>
      <c r="J426" s="35">
        <v>169</v>
      </c>
      <c r="K426" s="35">
        <v>55</v>
      </c>
      <c r="L426" s="35">
        <v>8</v>
      </c>
      <c r="M426" s="35">
        <v>2</v>
      </c>
      <c r="N426" s="35">
        <v>7</v>
      </c>
      <c r="O426" s="35">
        <v>15</v>
      </c>
      <c r="P426" s="35">
        <v>13</v>
      </c>
      <c r="Q426" s="149">
        <f t="shared" si="246"/>
        <v>269</v>
      </c>
      <c r="R426" s="35">
        <v>0</v>
      </c>
      <c r="S426" s="35">
        <v>0</v>
      </c>
      <c r="T426" s="35">
        <v>0</v>
      </c>
      <c r="U426" s="35">
        <v>0</v>
      </c>
      <c r="V426" s="35">
        <v>0</v>
      </c>
      <c r="W426" s="35">
        <v>0</v>
      </c>
      <c r="X426" s="35">
        <v>0</v>
      </c>
      <c r="Y426" s="149">
        <f t="shared" si="247"/>
        <v>0</v>
      </c>
      <c r="Z426" s="22">
        <f t="shared" si="264"/>
        <v>0.66666666666666641</v>
      </c>
      <c r="AA426" s="19">
        <f t="shared" si="266"/>
        <v>111</v>
      </c>
      <c r="AB426" s="19">
        <f t="shared" si="267"/>
        <v>5</v>
      </c>
      <c r="AC426" s="19">
        <f t="shared" si="268"/>
        <v>3</v>
      </c>
      <c r="AD426" s="19">
        <f t="shared" si="269"/>
        <v>0</v>
      </c>
      <c r="AE426" s="19">
        <f t="shared" si="270"/>
        <v>14</v>
      </c>
      <c r="AF426" s="19">
        <f t="shared" si="271"/>
        <v>3</v>
      </c>
      <c r="AG426" s="19">
        <f t="shared" si="272"/>
        <v>8</v>
      </c>
      <c r="AH426" s="149">
        <f t="shared" si="255"/>
        <v>144</v>
      </c>
      <c r="AI426" s="19">
        <f t="shared" si="273"/>
        <v>0</v>
      </c>
      <c r="AJ426" s="19">
        <f t="shared" si="274"/>
        <v>0</v>
      </c>
      <c r="AK426" s="19">
        <f t="shared" si="275"/>
        <v>0</v>
      </c>
      <c r="AL426" s="19">
        <f t="shared" si="276"/>
        <v>0</v>
      </c>
      <c r="AM426" s="19">
        <f t="shared" si="277"/>
        <v>0</v>
      </c>
      <c r="AN426" s="19">
        <f t="shared" si="278"/>
        <v>0</v>
      </c>
      <c r="AO426" s="19">
        <f t="shared" si="279"/>
        <v>0</v>
      </c>
      <c r="AP426" s="149">
        <f t="shared" si="263"/>
        <v>0</v>
      </c>
    </row>
    <row r="427" spans="1:42" ht="13.5" customHeight="1" x14ac:dyDescent="0.2">
      <c r="A427" s="21">
        <f t="shared" si="265"/>
        <v>0.67708333333333304</v>
      </c>
      <c r="B427" s="35">
        <v>0</v>
      </c>
      <c r="C427" s="35">
        <v>0</v>
      </c>
      <c r="D427" s="35">
        <v>0</v>
      </c>
      <c r="E427" s="35">
        <v>0</v>
      </c>
      <c r="F427" s="35">
        <v>0</v>
      </c>
      <c r="G427" s="35">
        <v>0</v>
      </c>
      <c r="H427" s="35">
        <v>0</v>
      </c>
      <c r="I427" s="149">
        <f t="shared" si="245"/>
        <v>0</v>
      </c>
      <c r="J427" s="35">
        <v>196</v>
      </c>
      <c r="K427" s="35">
        <v>52</v>
      </c>
      <c r="L427" s="35">
        <v>4</v>
      </c>
      <c r="M427" s="35">
        <v>0</v>
      </c>
      <c r="N427" s="35">
        <v>13</v>
      </c>
      <c r="O427" s="35">
        <v>8</v>
      </c>
      <c r="P427" s="35">
        <v>6</v>
      </c>
      <c r="Q427" s="149">
        <f t="shared" si="246"/>
        <v>279</v>
      </c>
      <c r="R427" s="35">
        <v>0</v>
      </c>
      <c r="S427" s="35">
        <v>0</v>
      </c>
      <c r="T427" s="35">
        <v>0</v>
      </c>
      <c r="U427" s="35">
        <v>0</v>
      </c>
      <c r="V427" s="35">
        <v>0</v>
      </c>
      <c r="W427" s="35">
        <v>0</v>
      </c>
      <c r="X427" s="35">
        <v>0</v>
      </c>
      <c r="Y427" s="149">
        <f t="shared" si="247"/>
        <v>0</v>
      </c>
      <c r="Z427" s="22">
        <f t="shared" si="264"/>
        <v>0.67708333333333304</v>
      </c>
      <c r="AA427" s="19">
        <f t="shared" si="266"/>
        <v>100</v>
      </c>
      <c r="AB427" s="19">
        <f t="shared" si="267"/>
        <v>8</v>
      </c>
      <c r="AC427" s="19">
        <f t="shared" si="268"/>
        <v>1</v>
      </c>
      <c r="AD427" s="19">
        <f t="shared" si="269"/>
        <v>0</v>
      </c>
      <c r="AE427" s="19">
        <f t="shared" si="270"/>
        <v>9</v>
      </c>
      <c r="AF427" s="19">
        <f t="shared" si="271"/>
        <v>12</v>
      </c>
      <c r="AG427" s="19">
        <f t="shared" si="272"/>
        <v>7</v>
      </c>
      <c r="AH427" s="149">
        <f t="shared" si="255"/>
        <v>137</v>
      </c>
      <c r="AI427" s="19">
        <f t="shared" si="273"/>
        <v>0</v>
      </c>
      <c r="AJ427" s="19">
        <f t="shared" si="274"/>
        <v>0</v>
      </c>
      <c r="AK427" s="19">
        <f t="shared" si="275"/>
        <v>0</v>
      </c>
      <c r="AL427" s="19">
        <f t="shared" si="276"/>
        <v>0</v>
      </c>
      <c r="AM427" s="19">
        <f t="shared" si="277"/>
        <v>0</v>
      </c>
      <c r="AN427" s="19">
        <f t="shared" si="278"/>
        <v>0</v>
      </c>
      <c r="AO427" s="19">
        <f t="shared" si="279"/>
        <v>0</v>
      </c>
      <c r="AP427" s="149">
        <f t="shared" si="263"/>
        <v>0</v>
      </c>
    </row>
    <row r="428" spans="1:42" ht="13.5" customHeight="1" x14ac:dyDescent="0.2">
      <c r="A428" s="22">
        <f t="shared" si="265"/>
        <v>0.68749999999999967</v>
      </c>
      <c r="B428" s="35">
        <v>0</v>
      </c>
      <c r="C428" s="35">
        <v>0</v>
      </c>
      <c r="D428" s="35">
        <v>0</v>
      </c>
      <c r="E428" s="35">
        <v>0</v>
      </c>
      <c r="F428" s="35">
        <v>0</v>
      </c>
      <c r="G428" s="35">
        <v>0</v>
      </c>
      <c r="H428" s="35">
        <v>0</v>
      </c>
      <c r="I428" s="149">
        <f t="shared" si="245"/>
        <v>0</v>
      </c>
      <c r="J428" s="35">
        <v>185</v>
      </c>
      <c r="K428" s="35">
        <v>66</v>
      </c>
      <c r="L428" s="35">
        <v>7</v>
      </c>
      <c r="M428" s="35">
        <v>4</v>
      </c>
      <c r="N428" s="35">
        <v>9</v>
      </c>
      <c r="O428" s="35">
        <v>13</v>
      </c>
      <c r="P428" s="35">
        <v>7</v>
      </c>
      <c r="Q428" s="149">
        <f t="shared" si="246"/>
        <v>291</v>
      </c>
      <c r="R428" s="35">
        <v>0</v>
      </c>
      <c r="S428" s="35">
        <v>0</v>
      </c>
      <c r="T428" s="35">
        <v>0</v>
      </c>
      <c r="U428" s="35">
        <v>0</v>
      </c>
      <c r="V428" s="35">
        <v>0</v>
      </c>
      <c r="W428" s="35">
        <v>0</v>
      </c>
      <c r="X428" s="35">
        <v>0</v>
      </c>
      <c r="Y428" s="149">
        <f t="shared" si="247"/>
        <v>0</v>
      </c>
      <c r="Z428" s="22">
        <f t="shared" si="264"/>
        <v>0.68749999999999967</v>
      </c>
      <c r="AA428" s="19">
        <f t="shared" si="266"/>
        <v>113</v>
      </c>
      <c r="AB428" s="19">
        <f t="shared" si="267"/>
        <v>18</v>
      </c>
      <c r="AC428" s="19">
        <f t="shared" si="268"/>
        <v>2</v>
      </c>
      <c r="AD428" s="19">
        <f t="shared" si="269"/>
        <v>0</v>
      </c>
      <c r="AE428" s="19">
        <f t="shared" si="270"/>
        <v>17</v>
      </c>
      <c r="AF428" s="19">
        <f t="shared" si="271"/>
        <v>7</v>
      </c>
      <c r="AG428" s="19">
        <f t="shared" si="272"/>
        <v>8</v>
      </c>
      <c r="AH428" s="149">
        <f t="shared" si="255"/>
        <v>165</v>
      </c>
      <c r="AI428" s="19">
        <f t="shared" si="273"/>
        <v>0</v>
      </c>
      <c r="AJ428" s="19">
        <f t="shared" si="274"/>
        <v>0</v>
      </c>
      <c r="AK428" s="19">
        <f t="shared" si="275"/>
        <v>0</v>
      </c>
      <c r="AL428" s="19">
        <f t="shared" si="276"/>
        <v>0</v>
      </c>
      <c r="AM428" s="19">
        <f t="shared" si="277"/>
        <v>0</v>
      </c>
      <c r="AN428" s="19">
        <f t="shared" si="278"/>
        <v>0</v>
      </c>
      <c r="AO428" s="19">
        <f t="shared" si="279"/>
        <v>0</v>
      </c>
      <c r="AP428" s="149">
        <f t="shared" si="263"/>
        <v>0</v>
      </c>
    </row>
    <row r="429" spans="1:42" ht="13.5" customHeight="1" x14ac:dyDescent="0.2">
      <c r="A429" s="21">
        <f t="shared" si="265"/>
        <v>0.6979166666666663</v>
      </c>
      <c r="B429" s="35">
        <v>1</v>
      </c>
      <c r="C429" s="35">
        <v>0</v>
      </c>
      <c r="D429" s="35">
        <v>0</v>
      </c>
      <c r="E429" s="35">
        <v>0</v>
      </c>
      <c r="F429" s="35">
        <v>0</v>
      </c>
      <c r="G429" s="35">
        <v>0</v>
      </c>
      <c r="H429" s="35">
        <v>0</v>
      </c>
      <c r="I429" s="149">
        <f t="shared" si="245"/>
        <v>1</v>
      </c>
      <c r="J429" s="35">
        <v>163</v>
      </c>
      <c r="K429" s="35">
        <v>53</v>
      </c>
      <c r="L429" s="35">
        <v>2</v>
      </c>
      <c r="M429" s="35">
        <v>2</v>
      </c>
      <c r="N429" s="35">
        <v>14</v>
      </c>
      <c r="O429" s="35">
        <v>18</v>
      </c>
      <c r="P429" s="35">
        <v>18</v>
      </c>
      <c r="Q429" s="149">
        <f t="shared" si="246"/>
        <v>270</v>
      </c>
      <c r="R429" s="35">
        <v>0</v>
      </c>
      <c r="S429" s="35">
        <v>0</v>
      </c>
      <c r="T429" s="35">
        <v>0</v>
      </c>
      <c r="U429" s="35">
        <v>0</v>
      </c>
      <c r="V429" s="35">
        <v>0</v>
      </c>
      <c r="W429" s="35">
        <v>0</v>
      </c>
      <c r="X429" s="35">
        <v>0</v>
      </c>
      <c r="Y429" s="149">
        <f t="shared" si="247"/>
        <v>0</v>
      </c>
      <c r="Z429" s="22">
        <f t="shared" si="264"/>
        <v>0.6979166666666663</v>
      </c>
      <c r="AA429" s="19">
        <f t="shared" si="266"/>
        <v>125</v>
      </c>
      <c r="AB429" s="19">
        <f t="shared" si="267"/>
        <v>14</v>
      </c>
      <c r="AC429" s="19">
        <f t="shared" si="268"/>
        <v>0</v>
      </c>
      <c r="AD429" s="19">
        <f t="shared" si="269"/>
        <v>0</v>
      </c>
      <c r="AE429" s="19">
        <f t="shared" si="270"/>
        <v>12</v>
      </c>
      <c r="AF429" s="19">
        <f t="shared" si="271"/>
        <v>9</v>
      </c>
      <c r="AG429" s="19">
        <f t="shared" si="272"/>
        <v>4</v>
      </c>
      <c r="AH429" s="149">
        <f t="shared" si="255"/>
        <v>164</v>
      </c>
      <c r="AI429" s="19">
        <f t="shared" si="273"/>
        <v>0</v>
      </c>
      <c r="AJ429" s="19">
        <f t="shared" si="274"/>
        <v>0</v>
      </c>
      <c r="AK429" s="19">
        <f t="shared" si="275"/>
        <v>0</v>
      </c>
      <c r="AL429" s="19">
        <f t="shared" si="276"/>
        <v>0</v>
      </c>
      <c r="AM429" s="19">
        <f t="shared" si="277"/>
        <v>0</v>
      </c>
      <c r="AN429" s="19">
        <f t="shared" si="278"/>
        <v>0</v>
      </c>
      <c r="AO429" s="19">
        <f t="shared" si="279"/>
        <v>0</v>
      </c>
      <c r="AP429" s="149">
        <f t="shared" si="263"/>
        <v>0</v>
      </c>
    </row>
    <row r="430" spans="1:42" ht="13.5" customHeight="1" x14ac:dyDescent="0.2">
      <c r="A430" s="22">
        <f t="shared" si="265"/>
        <v>0.70833333333333293</v>
      </c>
      <c r="B430" s="35">
        <v>0</v>
      </c>
      <c r="C430" s="35">
        <v>0</v>
      </c>
      <c r="D430" s="35">
        <v>0</v>
      </c>
      <c r="E430" s="35">
        <v>0</v>
      </c>
      <c r="F430" s="35">
        <v>0</v>
      </c>
      <c r="G430" s="35">
        <v>0</v>
      </c>
      <c r="H430" s="35">
        <v>0</v>
      </c>
      <c r="I430" s="149">
        <f t="shared" si="245"/>
        <v>0</v>
      </c>
      <c r="J430" s="35">
        <v>221</v>
      </c>
      <c r="K430" s="35">
        <v>53</v>
      </c>
      <c r="L430" s="35">
        <v>3</v>
      </c>
      <c r="M430" s="35">
        <v>1</v>
      </c>
      <c r="N430" s="35">
        <v>7</v>
      </c>
      <c r="O430" s="35">
        <v>22</v>
      </c>
      <c r="P430" s="35">
        <v>17</v>
      </c>
      <c r="Q430" s="149">
        <f t="shared" si="246"/>
        <v>324</v>
      </c>
      <c r="R430" s="35">
        <v>0</v>
      </c>
      <c r="S430" s="35">
        <v>0</v>
      </c>
      <c r="T430" s="35">
        <v>0</v>
      </c>
      <c r="U430" s="35">
        <v>0</v>
      </c>
      <c r="V430" s="35">
        <v>0</v>
      </c>
      <c r="W430" s="35">
        <v>0</v>
      </c>
      <c r="X430" s="35">
        <v>0</v>
      </c>
      <c r="Y430" s="149">
        <f t="shared" si="247"/>
        <v>0</v>
      </c>
      <c r="Z430" s="18">
        <f t="shared" si="264"/>
        <v>0.70833333333333293</v>
      </c>
      <c r="AA430" s="19">
        <f t="shared" si="266"/>
        <v>125</v>
      </c>
      <c r="AB430" s="19">
        <f t="shared" si="267"/>
        <v>12</v>
      </c>
      <c r="AC430" s="19">
        <f t="shared" si="268"/>
        <v>0</v>
      </c>
      <c r="AD430" s="19">
        <f t="shared" si="269"/>
        <v>0</v>
      </c>
      <c r="AE430" s="19">
        <f t="shared" si="270"/>
        <v>11</v>
      </c>
      <c r="AF430" s="19">
        <f t="shared" si="271"/>
        <v>14</v>
      </c>
      <c r="AG430" s="19">
        <f t="shared" si="272"/>
        <v>12</v>
      </c>
      <c r="AH430" s="149">
        <f t="shared" si="255"/>
        <v>174</v>
      </c>
      <c r="AI430" s="19">
        <f t="shared" si="273"/>
        <v>0</v>
      </c>
      <c r="AJ430" s="19">
        <f t="shared" si="274"/>
        <v>0</v>
      </c>
      <c r="AK430" s="19">
        <f t="shared" si="275"/>
        <v>0</v>
      </c>
      <c r="AL430" s="19">
        <f t="shared" si="276"/>
        <v>0</v>
      </c>
      <c r="AM430" s="19">
        <f t="shared" si="277"/>
        <v>0</v>
      </c>
      <c r="AN430" s="19">
        <f t="shared" si="278"/>
        <v>0</v>
      </c>
      <c r="AO430" s="19">
        <f t="shared" si="279"/>
        <v>0</v>
      </c>
      <c r="AP430" s="149">
        <f t="shared" si="263"/>
        <v>0</v>
      </c>
    </row>
    <row r="431" spans="1:42" ht="13.5" customHeight="1" x14ac:dyDescent="0.2">
      <c r="A431" s="22">
        <f t="shared" si="265"/>
        <v>0.71874999999999956</v>
      </c>
      <c r="B431" s="35">
        <v>0</v>
      </c>
      <c r="C431" s="35">
        <v>0</v>
      </c>
      <c r="D431" s="35">
        <v>0</v>
      </c>
      <c r="E431" s="35">
        <v>0</v>
      </c>
      <c r="F431" s="35">
        <v>0</v>
      </c>
      <c r="G431" s="35">
        <v>0</v>
      </c>
      <c r="H431" s="35">
        <v>1</v>
      </c>
      <c r="I431" s="149">
        <f t="shared" si="245"/>
        <v>1</v>
      </c>
      <c r="J431" s="35">
        <v>177</v>
      </c>
      <c r="K431" s="35">
        <v>43</v>
      </c>
      <c r="L431" s="35">
        <v>7</v>
      </c>
      <c r="M431" s="35">
        <v>3</v>
      </c>
      <c r="N431" s="35">
        <v>14</v>
      </c>
      <c r="O431" s="35">
        <v>26</v>
      </c>
      <c r="P431" s="35">
        <v>16</v>
      </c>
      <c r="Q431" s="149">
        <f t="shared" si="246"/>
        <v>286</v>
      </c>
      <c r="R431" s="35">
        <v>0</v>
      </c>
      <c r="S431" s="35">
        <v>0</v>
      </c>
      <c r="T431" s="35">
        <v>0</v>
      </c>
      <c r="U431" s="35">
        <v>0</v>
      </c>
      <c r="V431" s="35">
        <v>0</v>
      </c>
      <c r="W431" s="35">
        <v>0</v>
      </c>
      <c r="X431" s="35">
        <v>0</v>
      </c>
      <c r="Y431" s="149">
        <f t="shared" si="247"/>
        <v>0</v>
      </c>
      <c r="Z431" s="21">
        <f t="shared" si="264"/>
        <v>0.71874999999999956</v>
      </c>
      <c r="AA431" s="19">
        <f t="shared" si="266"/>
        <v>117</v>
      </c>
      <c r="AB431" s="19">
        <f t="shared" si="267"/>
        <v>9</v>
      </c>
      <c r="AC431" s="19">
        <f t="shared" si="268"/>
        <v>1</v>
      </c>
      <c r="AD431" s="19">
        <f t="shared" si="269"/>
        <v>0</v>
      </c>
      <c r="AE431" s="19">
        <f t="shared" si="270"/>
        <v>17</v>
      </c>
      <c r="AF431" s="19">
        <f t="shared" si="271"/>
        <v>9</v>
      </c>
      <c r="AG431" s="19">
        <f t="shared" si="272"/>
        <v>19</v>
      </c>
      <c r="AH431" s="149">
        <f t="shared" si="255"/>
        <v>172</v>
      </c>
      <c r="AI431" s="19">
        <f t="shared" si="273"/>
        <v>0</v>
      </c>
      <c r="AJ431" s="19">
        <f t="shared" si="274"/>
        <v>0</v>
      </c>
      <c r="AK431" s="19">
        <f t="shared" si="275"/>
        <v>0</v>
      </c>
      <c r="AL431" s="19">
        <f t="shared" si="276"/>
        <v>0</v>
      </c>
      <c r="AM431" s="19">
        <f t="shared" si="277"/>
        <v>0</v>
      </c>
      <c r="AN431" s="19">
        <f t="shared" si="278"/>
        <v>0</v>
      </c>
      <c r="AO431" s="19">
        <f t="shared" si="279"/>
        <v>0</v>
      </c>
      <c r="AP431" s="149">
        <f t="shared" si="263"/>
        <v>0</v>
      </c>
    </row>
    <row r="432" spans="1:42" ht="13.5" customHeight="1" x14ac:dyDescent="0.2">
      <c r="A432" s="22">
        <f t="shared" si="265"/>
        <v>0.72916666666666619</v>
      </c>
      <c r="B432" s="35">
        <v>0</v>
      </c>
      <c r="C432" s="35">
        <v>0</v>
      </c>
      <c r="D432" s="35">
        <v>0</v>
      </c>
      <c r="E432" s="35">
        <v>0</v>
      </c>
      <c r="F432" s="35">
        <v>0</v>
      </c>
      <c r="G432" s="35">
        <v>0</v>
      </c>
      <c r="H432" s="35">
        <v>0</v>
      </c>
      <c r="I432" s="149">
        <f t="shared" si="245"/>
        <v>0</v>
      </c>
      <c r="J432" s="35">
        <v>207</v>
      </c>
      <c r="K432" s="35">
        <v>55</v>
      </c>
      <c r="L432" s="35">
        <v>5</v>
      </c>
      <c r="M432" s="35">
        <v>1</v>
      </c>
      <c r="N432" s="35">
        <v>6</v>
      </c>
      <c r="O432" s="35">
        <v>20</v>
      </c>
      <c r="P432" s="35">
        <v>25</v>
      </c>
      <c r="Q432" s="149">
        <f t="shared" si="246"/>
        <v>319</v>
      </c>
      <c r="R432" s="35">
        <v>0</v>
      </c>
      <c r="S432" s="35">
        <v>0</v>
      </c>
      <c r="T432" s="35">
        <v>0</v>
      </c>
      <c r="U432" s="35">
        <v>0</v>
      </c>
      <c r="V432" s="35">
        <v>0</v>
      </c>
      <c r="W432" s="35">
        <v>0</v>
      </c>
      <c r="X432" s="35">
        <v>0</v>
      </c>
      <c r="Y432" s="149">
        <f t="shared" si="247"/>
        <v>0</v>
      </c>
      <c r="Z432" s="22">
        <f t="shared" si="264"/>
        <v>0.72916666666666619</v>
      </c>
      <c r="AA432" s="19">
        <f t="shared" si="266"/>
        <v>105</v>
      </c>
      <c r="AB432" s="19">
        <f t="shared" si="267"/>
        <v>5</v>
      </c>
      <c r="AC432" s="19">
        <f t="shared" si="268"/>
        <v>2</v>
      </c>
      <c r="AD432" s="19">
        <f t="shared" si="269"/>
        <v>1</v>
      </c>
      <c r="AE432" s="19">
        <f t="shared" si="270"/>
        <v>14</v>
      </c>
      <c r="AF432" s="19">
        <f t="shared" si="271"/>
        <v>14</v>
      </c>
      <c r="AG432" s="19">
        <f t="shared" si="272"/>
        <v>13</v>
      </c>
      <c r="AH432" s="149">
        <f t="shared" si="255"/>
        <v>154</v>
      </c>
      <c r="AI432" s="19">
        <f t="shared" si="273"/>
        <v>0</v>
      </c>
      <c r="AJ432" s="19">
        <f t="shared" si="274"/>
        <v>0</v>
      </c>
      <c r="AK432" s="19">
        <f t="shared" si="275"/>
        <v>0</v>
      </c>
      <c r="AL432" s="19">
        <f t="shared" si="276"/>
        <v>0</v>
      </c>
      <c r="AM432" s="19">
        <f t="shared" si="277"/>
        <v>0</v>
      </c>
      <c r="AN432" s="19">
        <f t="shared" si="278"/>
        <v>0</v>
      </c>
      <c r="AO432" s="19">
        <f t="shared" si="279"/>
        <v>0</v>
      </c>
      <c r="AP432" s="149">
        <f t="shared" si="263"/>
        <v>0</v>
      </c>
    </row>
    <row r="433" spans="1:42" ht="13.5" customHeight="1" x14ac:dyDescent="0.2">
      <c r="A433" s="22">
        <f t="shared" si="265"/>
        <v>0.73958333333333282</v>
      </c>
      <c r="B433" s="35">
        <v>0</v>
      </c>
      <c r="C433" s="35">
        <v>0</v>
      </c>
      <c r="D433" s="35">
        <v>0</v>
      </c>
      <c r="E433" s="35">
        <v>0</v>
      </c>
      <c r="F433" s="35">
        <v>0</v>
      </c>
      <c r="G433" s="35">
        <v>0</v>
      </c>
      <c r="H433" s="35">
        <v>1</v>
      </c>
      <c r="I433" s="149">
        <f t="shared" si="245"/>
        <v>1</v>
      </c>
      <c r="J433" s="35">
        <v>182</v>
      </c>
      <c r="K433" s="35">
        <v>35</v>
      </c>
      <c r="L433" s="35">
        <v>2</v>
      </c>
      <c r="M433" s="35">
        <v>0</v>
      </c>
      <c r="N433" s="35">
        <v>14</v>
      </c>
      <c r="O433" s="35">
        <v>27</v>
      </c>
      <c r="P433" s="35">
        <v>31</v>
      </c>
      <c r="Q433" s="149">
        <f t="shared" si="246"/>
        <v>291</v>
      </c>
      <c r="R433" s="35">
        <v>0</v>
      </c>
      <c r="S433" s="35">
        <v>0</v>
      </c>
      <c r="T433" s="35">
        <v>0</v>
      </c>
      <c r="U433" s="35">
        <v>0</v>
      </c>
      <c r="V433" s="35">
        <v>0</v>
      </c>
      <c r="W433" s="35">
        <v>0</v>
      </c>
      <c r="X433" s="35">
        <v>0</v>
      </c>
      <c r="Y433" s="149">
        <f t="shared" si="247"/>
        <v>0</v>
      </c>
      <c r="Z433" s="21">
        <f t="shared" si="264"/>
        <v>0.73958333333333282</v>
      </c>
      <c r="AA433" s="19">
        <f t="shared" si="266"/>
        <v>111</v>
      </c>
      <c r="AB433" s="19">
        <f t="shared" si="267"/>
        <v>9</v>
      </c>
      <c r="AC433" s="19">
        <f t="shared" si="268"/>
        <v>0</v>
      </c>
      <c r="AD433" s="19">
        <f t="shared" si="269"/>
        <v>0</v>
      </c>
      <c r="AE433" s="19">
        <f t="shared" si="270"/>
        <v>9</v>
      </c>
      <c r="AF433" s="19">
        <f t="shared" si="271"/>
        <v>8</v>
      </c>
      <c r="AG433" s="19">
        <f t="shared" si="272"/>
        <v>17</v>
      </c>
      <c r="AH433" s="149">
        <f t="shared" si="255"/>
        <v>154</v>
      </c>
      <c r="AI433" s="19">
        <f t="shared" si="273"/>
        <v>0</v>
      </c>
      <c r="AJ433" s="19">
        <f t="shared" si="274"/>
        <v>0</v>
      </c>
      <c r="AK433" s="19">
        <f t="shared" si="275"/>
        <v>0</v>
      </c>
      <c r="AL433" s="19">
        <f t="shared" si="276"/>
        <v>0</v>
      </c>
      <c r="AM433" s="19">
        <f t="shared" si="277"/>
        <v>0</v>
      </c>
      <c r="AN433" s="19">
        <f t="shared" si="278"/>
        <v>0</v>
      </c>
      <c r="AO433" s="19">
        <f t="shared" si="279"/>
        <v>0</v>
      </c>
      <c r="AP433" s="149">
        <f t="shared" si="263"/>
        <v>0</v>
      </c>
    </row>
    <row r="434" spans="1:42" ht="13.5" customHeight="1" x14ac:dyDescent="0.2">
      <c r="A434" s="22">
        <f t="shared" si="265"/>
        <v>0.74999999999999944</v>
      </c>
      <c r="B434" s="35">
        <v>0</v>
      </c>
      <c r="C434" s="35">
        <v>0</v>
      </c>
      <c r="D434" s="35">
        <v>0</v>
      </c>
      <c r="E434" s="35">
        <v>0</v>
      </c>
      <c r="F434" s="35">
        <v>0</v>
      </c>
      <c r="G434" s="35">
        <v>0</v>
      </c>
      <c r="H434" s="35">
        <v>0</v>
      </c>
      <c r="I434" s="149">
        <f t="shared" si="245"/>
        <v>0</v>
      </c>
      <c r="J434" s="35">
        <v>211</v>
      </c>
      <c r="K434" s="35">
        <v>39</v>
      </c>
      <c r="L434" s="35">
        <v>2</v>
      </c>
      <c r="M434" s="35">
        <v>0</v>
      </c>
      <c r="N434" s="35">
        <v>11</v>
      </c>
      <c r="O434" s="35">
        <v>30</v>
      </c>
      <c r="P434" s="35">
        <v>31</v>
      </c>
      <c r="Q434" s="149">
        <f t="shared" si="246"/>
        <v>324</v>
      </c>
      <c r="R434" s="35">
        <v>0</v>
      </c>
      <c r="S434" s="35">
        <v>0</v>
      </c>
      <c r="T434" s="35">
        <v>0</v>
      </c>
      <c r="U434" s="35">
        <v>0</v>
      </c>
      <c r="V434" s="35">
        <v>0</v>
      </c>
      <c r="W434" s="35">
        <v>0</v>
      </c>
      <c r="X434" s="35">
        <v>0</v>
      </c>
      <c r="Y434" s="149">
        <f t="shared" si="247"/>
        <v>0</v>
      </c>
      <c r="Z434" s="22">
        <f t="shared" si="264"/>
        <v>0.74999999999999944</v>
      </c>
      <c r="AA434" s="19">
        <f t="shared" si="266"/>
        <v>115</v>
      </c>
      <c r="AB434" s="19">
        <f t="shared" si="267"/>
        <v>8</v>
      </c>
      <c r="AC434" s="19">
        <f t="shared" si="268"/>
        <v>0</v>
      </c>
      <c r="AD434" s="19">
        <f t="shared" si="269"/>
        <v>0</v>
      </c>
      <c r="AE434" s="19">
        <f t="shared" si="270"/>
        <v>14</v>
      </c>
      <c r="AF434" s="19">
        <f t="shared" si="271"/>
        <v>10</v>
      </c>
      <c r="AG434" s="19">
        <f t="shared" si="272"/>
        <v>14</v>
      </c>
      <c r="AH434" s="149">
        <f t="shared" si="255"/>
        <v>161</v>
      </c>
      <c r="AI434" s="19">
        <f t="shared" si="273"/>
        <v>0</v>
      </c>
      <c r="AJ434" s="19">
        <f t="shared" si="274"/>
        <v>0</v>
      </c>
      <c r="AK434" s="19">
        <f t="shared" si="275"/>
        <v>0</v>
      </c>
      <c r="AL434" s="19">
        <f t="shared" si="276"/>
        <v>0</v>
      </c>
      <c r="AM434" s="19">
        <f t="shared" si="277"/>
        <v>0</v>
      </c>
      <c r="AN434" s="19">
        <f t="shared" si="278"/>
        <v>0</v>
      </c>
      <c r="AO434" s="19">
        <f t="shared" si="279"/>
        <v>0</v>
      </c>
      <c r="AP434" s="149">
        <f t="shared" si="263"/>
        <v>0</v>
      </c>
    </row>
    <row r="435" spans="1:42" ht="13.5" customHeight="1" x14ac:dyDescent="0.2">
      <c r="A435" s="18">
        <f t="shared" si="265"/>
        <v>0.76041666666666607</v>
      </c>
      <c r="B435" s="35">
        <v>0</v>
      </c>
      <c r="C435" s="35">
        <v>0</v>
      </c>
      <c r="D435" s="35">
        <v>0</v>
      </c>
      <c r="E435" s="35">
        <v>0</v>
      </c>
      <c r="F435" s="35">
        <v>0</v>
      </c>
      <c r="G435" s="35">
        <v>0</v>
      </c>
      <c r="H435" s="35">
        <v>0</v>
      </c>
      <c r="I435" s="149">
        <f t="shared" si="245"/>
        <v>0</v>
      </c>
      <c r="J435" s="35">
        <v>226</v>
      </c>
      <c r="K435" s="35">
        <v>33</v>
      </c>
      <c r="L435" s="35">
        <v>9</v>
      </c>
      <c r="M435" s="35">
        <v>0</v>
      </c>
      <c r="N435" s="35">
        <v>11</v>
      </c>
      <c r="O435" s="35">
        <v>24</v>
      </c>
      <c r="P435" s="35">
        <v>38</v>
      </c>
      <c r="Q435" s="149">
        <f t="shared" si="246"/>
        <v>341</v>
      </c>
      <c r="R435" s="35">
        <v>0</v>
      </c>
      <c r="S435" s="35">
        <v>0</v>
      </c>
      <c r="T435" s="35">
        <v>0</v>
      </c>
      <c r="U435" s="35">
        <v>0</v>
      </c>
      <c r="V435" s="35">
        <v>0</v>
      </c>
      <c r="W435" s="35">
        <v>0</v>
      </c>
      <c r="X435" s="35">
        <v>0</v>
      </c>
      <c r="Y435" s="149">
        <f t="shared" si="247"/>
        <v>0</v>
      </c>
      <c r="Z435" s="22">
        <f t="shared" si="264"/>
        <v>0.76041666666666607</v>
      </c>
      <c r="AA435" s="19">
        <f t="shared" si="266"/>
        <v>111</v>
      </c>
      <c r="AB435" s="19">
        <f t="shared" si="267"/>
        <v>8</v>
      </c>
      <c r="AC435" s="19">
        <f t="shared" si="268"/>
        <v>0</v>
      </c>
      <c r="AD435" s="19">
        <f t="shared" si="269"/>
        <v>0</v>
      </c>
      <c r="AE435" s="19">
        <f t="shared" si="270"/>
        <v>17</v>
      </c>
      <c r="AF435" s="19">
        <f t="shared" si="271"/>
        <v>12</v>
      </c>
      <c r="AG435" s="19">
        <f t="shared" si="272"/>
        <v>9</v>
      </c>
      <c r="AH435" s="149">
        <f t="shared" si="255"/>
        <v>157</v>
      </c>
      <c r="AI435" s="19">
        <f t="shared" si="273"/>
        <v>0</v>
      </c>
      <c r="AJ435" s="19">
        <f t="shared" si="274"/>
        <v>0</v>
      </c>
      <c r="AK435" s="19">
        <f t="shared" si="275"/>
        <v>0</v>
      </c>
      <c r="AL435" s="19">
        <f t="shared" si="276"/>
        <v>0</v>
      </c>
      <c r="AM435" s="19">
        <f t="shared" si="277"/>
        <v>0</v>
      </c>
      <c r="AN435" s="19">
        <f t="shared" si="278"/>
        <v>0</v>
      </c>
      <c r="AO435" s="19">
        <f t="shared" si="279"/>
        <v>0</v>
      </c>
      <c r="AP435" s="149">
        <f t="shared" si="263"/>
        <v>0</v>
      </c>
    </row>
    <row r="436" spans="1:42" ht="13.5" customHeight="1" x14ac:dyDescent="0.2">
      <c r="A436" s="21">
        <f t="shared" si="265"/>
        <v>0.7708333333333327</v>
      </c>
      <c r="B436" s="35">
        <v>0</v>
      </c>
      <c r="C436" s="35">
        <v>0</v>
      </c>
      <c r="D436" s="35">
        <v>0</v>
      </c>
      <c r="E436" s="35">
        <v>0</v>
      </c>
      <c r="F436" s="35">
        <v>0</v>
      </c>
      <c r="G436" s="35">
        <v>0</v>
      </c>
      <c r="H436" s="35">
        <v>0</v>
      </c>
      <c r="I436" s="149">
        <f t="shared" si="245"/>
        <v>0</v>
      </c>
      <c r="J436" s="35">
        <v>179</v>
      </c>
      <c r="K436" s="35">
        <v>24</v>
      </c>
      <c r="L436" s="35">
        <v>3</v>
      </c>
      <c r="M436" s="35">
        <v>1</v>
      </c>
      <c r="N436" s="35">
        <v>9</v>
      </c>
      <c r="O436" s="35">
        <v>18</v>
      </c>
      <c r="P436" s="35">
        <v>26</v>
      </c>
      <c r="Q436" s="149">
        <f t="shared" si="246"/>
        <v>260</v>
      </c>
      <c r="R436" s="35">
        <v>0</v>
      </c>
      <c r="S436" s="35">
        <v>0</v>
      </c>
      <c r="T436" s="35">
        <v>0</v>
      </c>
      <c r="U436" s="35">
        <v>0</v>
      </c>
      <c r="V436" s="35">
        <v>0</v>
      </c>
      <c r="W436" s="35">
        <v>0</v>
      </c>
      <c r="X436" s="35">
        <v>0</v>
      </c>
      <c r="Y436" s="149">
        <f t="shared" si="247"/>
        <v>0</v>
      </c>
      <c r="Z436" s="22">
        <f t="shared" si="264"/>
        <v>0.7708333333333327</v>
      </c>
      <c r="AA436" s="19">
        <f t="shared" si="266"/>
        <v>126</v>
      </c>
      <c r="AB436" s="19">
        <f t="shared" si="267"/>
        <v>7</v>
      </c>
      <c r="AC436" s="19">
        <f t="shared" si="268"/>
        <v>0</v>
      </c>
      <c r="AD436" s="19">
        <f t="shared" si="269"/>
        <v>0</v>
      </c>
      <c r="AE436" s="19">
        <f t="shared" si="270"/>
        <v>17</v>
      </c>
      <c r="AF436" s="19">
        <f t="shared" si="271"/>
        <v>6</v>
      </c>
      <c r="AG436" s="19">
        <f t="shared" si="272"/>
        <v>17</v>
      </c>
      <c r="AH436" s="149">
        <f t="shared" si="255"/>
        <v>173</v>
      </c>
      <c r="AI436" s="19">
        <f t="shared" si="273"/>
        <v>0</v>
      </c>
      <c r="AJ436" s="19">
        <f t="shared" si="274"/>
        <v>0</v>
      </c>
      <c r="AK436" s="19">
        <f t="shared" si="275"/>
        <v>0</v>
      </c>
      <c r="AL436" s="19">
        <f t="shared" si="276"/>
        <v>0</v>
      </c>
      <c r="AM436" s="19">
        <f t="shared" si="277"/>
        <v>0</v>
      </c>
      <c r="AN436" s="19">
        <f t="shared" si="278"/>
        <v>0</v>
      </c>
      <c r="AO436" s="19">
        <f t="shared" si="279"/>
        <v>0</v>
      </c>
      <c r="AP436" s="149">
        <f t="shared" si="263"/>
        <v>0</v>
      </c>
    </row>
    <row r="437" spans="1:42" ht="13.5" customHeight="1" x14ac:dyDescent="0.2">
      <c r="A437" s="18">
        <f t="shared" si="265"/>
        <v>0.78124999999999933</v>
      </c>
      <c r="B437" s="35">
        <v>0</v>
      </c>
      <c r="C437" s="35">
        <v>0</v>
      </c>
      <c r="D437" s="35">
        <v>0</v>
      </c>
      <c r="E437" s="35">
        <v>0</v>
      </c>
      <c r="F437" s="35">
        <v>0</v>
      </c>
      <c r="G437" s="35">
        <v>0</v>
      </c>
      <c r="H437" s="35">
        <v>0</v>
      </c>
      <c r="I437" s="149">
        <f t="shared" si="245"/>
        <v>0</v>
      </c>
      <c r="J437" s="35">
        <v>219</v>
      </c>
      <c r="K437" s="35">
        <v>24</v>
      </c>
      <c r="L437" s="35">
        <v>3</v>
      </c>
      <c r="M437" s="35">
        <v>0</v>
      </c>
      <c r="N437" s="35">
        <v>12</v>
      </c>
      <c r="O437" s="35">
        <v>17</v>
      </c>
      <c r="P437" s="35">
        <v>26</v>
      </c>
      <c r="Q437" s="149">
        <f t="shared" si="246"/>
        <v>301</v>
      </c>
      <c r="R437" s="35">
        <v>0</v>
      </c>
      <c r="S437" s="35">
        <v>0</v>
      </c>
      <c r="T437" s="35">
        <v>0</v>
      </c>
      <c r="U437" s="35">
        <v>0</v>
      </c>
      <c r="V437" s="35">
        <v>0</v>
      </c>
      <c r="W437" s="35">
        <v>0</v>
      </c>
      <c r="X437" s="35">
        <v>0</v>
      </c>
      <c r="Y437" s="149">
        <f t="shared" si="247"/>
        <v>0</v>
      </c>
      <c r="Z437" s="22">
        <f t="shared" si="264"/>
        <v>0.78124999999999933</v>
      </c>
      <c r="AA437" s="19">
        <f t="shared" si="266"/>
        <v>112</v>
      </c>
      <c r="AB437" s="19">
        <f t="shared" si="267"/>
        <v>5</v>
      </c>
      <c r="AC437" s="19">
        <f t="shared" si="268"/>
        <v>1</v>
      </c>
      <c r="AD437" s="19">
        <f t="shared" si="269"/>
        <v>0</v>
      </c>
      <c r="AE437" s="19">
        <f t="shared" si="270"/>
        <v>18</v>
      </c>
      <c r="AF437" s="19">
        <f t="shared" si="271"/>
        <v>15</v>
      </c>
      <c r="AG437" s="19">
        <f t="shared" si="272"/>
        <v>18</v>
      </c>
      <c r="AH437" s="149">
        <f t="shared" si="255"/>
        <v>169</v>
      </c>
      <c r="AI437" s="19">
        <f t="shared" si="273"/>
        <v>0</v>
      </c>
      <c r="AJ437" s="19">
        <f t="shared" si="274"/>
        <v>0</v>
      </c>
      <c r="AK437" s="19">
        <f t="shared" si="275"/>
        <v>0</v>
      </c>
      <c r="AL437" s="19">
        <f t="shared" si="276"/>
        <v>0</v>
      </c>
      <c r="AM437" s="19">
        <f t="shared" si="277"/>
        <v>0</v>
      </c>
      <c r="AN437" s="19">
        <f t="shared" si="278"/>
        <v>0</v>
      </c>
      <c r="AO437" s="19">
        <f t="shared" si="279"/>
        <v>0</v>
      </c>
      <c r="AP437" s="149">
        <f t="shared" si="263"/>
        <v>0</v>
      </c>
    </row>
    <row r="438" spans="1:42" ht="13.5" customHeight="1" x14ac:dyDescent="0.2">
      <c r="A438" s="21">
        <f t="shared" si="265"/>
        <v>0.79166666666666596</v>
      </c>
      <c r="B438" s="35">
        <v>0</v>
      </c>
      <c r="C438" s="35">
        <v>0</v>
      </c>
      <c r="D438" s="35">
        <v>0</v>
      </c>
      <c r="E438" s="35">
        <v>0</v>
      </c>
      <c r="F438" s="35">
        <v>0</v>
      </c>
      <c r="G438" s="35">
        <v>0</v>
      </c>
      <c r="H438" s="35">
        <v>0</v>
      </c>
      <c r="I438" s="149">
        <f t="shared" si="245"/>
        <v>0</v>
      </c>
      <c r="J438" s="35">
        <v>179</v>
      </c>
      <c r="K438" s="35">
        <v>18</v>
      </c>
      <c r="L438" s="35">
        <v>4</v>
      </c>
      <c r="M438" s="35">
        <v>0</v>
      </c>
      <c r="N438" s="35">
        <v>13</v>
      </c>
      <c r="O438" s="35">
        <v>15</v>
      </c>
      <c r="P438" s="35">
        <v>18</v>
      </c>
      <c r="Q438" s="149">
        <f t="shared" si="246"/>
        <v>247</v>
      </c>
      <c r="R438" s="35">
        <v>0</v>
      </c>
      <c r="S438" s="35">
        <v>0</v>
      </c>
      <c r="T438" s="35">
        <v>0</v>
      </c>
      <c r="U438" s="35">
        <v>0</v>
      </c>
      <c r="V438" s="35">
        <v>0</v>
      </c>
      <c r="W438" s="35">
        <v>0</v>
      </c>
      <c r="X438" s="35">
        <v>0</v>
      </c>
      <c r="Y438" s="149">
        <f t="shared" si="247"/>
        <v>0</v>
      </c>
      <c r="Z438" s="22">
        <f t="shared" si="264"/>
        <v>0.79166666666666596</v>
      </c>
      <c r="AA438" s="19">
        <f t="shared" si="266"/>
        <v>77</v>
      </c>
      <c r="AB438" s="19">
        <f t="shared" si="267"/>
        <v>4</v>
      </c>
      <c r="AC438" s="19">
        <f t="shared" si="268"/>
        <v>2</v>
      </c>
      <c r="AD438" s="19">
        <f t="shared" si="269"/>
        <v>0</v>
      </c>
      <c r="AE438" s="19">
        <f t="shared" si="270"/>
        <v>11</v>
      </c>
      <c r="AF438" s="19">
        <f t="shared" si="271"/>
        <v>11</v>
      </c>
      <c r="AG438" s="19">
        <f t="shared" si="272"/>
        <v>15</v>
      </c>
      <c r="AH438" s="149">
        <f t="shared" si="255"/>
        <v>120</v>
      </c>
      <c r="AI438" s="19">
        <f t="shared" si="273"/>
        <v>0</v>
      </c>
      <c r="AJ438" s="19">
        <f t="shared" si="274"/>
        <v>0</v>
      </c>
      <c r="AK438" s="19">
        <f t="shared" si="275"/>
        <v>0</v>
      </c>
      <c r="AL438" s="19">
        <f t="shared" si="276"/>
        <v>0</v>
      </c>
      <c r="AM438" s="19">
        <f t="shared" si="277"/>
        <v>0</v>
      </c>
      <c r="AN438" s="19">
        <f t="shared" si="278"/>
        <v>0</v>
      </c>
      <c r="AO438" s="19">
        <f t="shared" si="279"/>
        <v>0</v>
      </c>
      <c r="AP438" s="149">
        <f t="shared" si="263"/>
        <v>0</v>
      </c>
    </row>
    <row r="439" spans="1:42" ht="13.5" customHeight="1" x14ac:dyDescent="0.2">
      <c r="A439" s="18">
        <f t="shared" si="265"/>
        <v>0.80208333333333259</v>
      </c>
      <c r="B439" s="35">
        <v>0</v>
      </c>
      <c r="C439" s="35">
        <v>0</v>
      </c>
      <c r="D439" s="35">
        <v>0</v>
      </c>
      <c r="E439" s="35">
        <v>0</v>
      </c>
      <c r="F439" s="35">
        <v>0</v>
      </c>
      <c r="G439" s="35">
        <v>0</v>
      </c>
      <c r="H439" s="35">
        <v>0</v>
      </c>
      <c r="I439" s="149">
        <f t="shared" si="245"/>
        <v>0</v>
      </c>
      <c r="J439" s="35">
        <v>172</v>
      </c>
      <c r="K439" s="35">
        <v>25</v>
      </c>
      <c r="L439" s="35">
        <v>4</v>
      </c>
      <c r="M439" s="35">
        <v>3</v>
      </c>
      <c r="N439" s="35">
        <v>13</v>
      </c>
      <c r="O439" s="35">
        <v>15</v>
      </c>
      <c r="P439" s="35">
        <v>18</v>
      </c>
      <c r="Q439" s="149">
        <f t="shared" si="246"/>
        <v>250</v>
      </c>
      <c r="R439" s="35">
        <v>0</v>
      </c>
      <c r="S439" s="35">
        <v>0</v>
      </c>
      <c r="T439" s="35">
        <v>0</v>
      </c>
      <c r="U439" s="35">
        <v>0</v>
      </c>
      <c r="V439" s="35">
        <v>0</v>
      </c>
      <c r="W439" s="35">
        <v>0</v>
      </c>
      <c r="X439" s="35">
        <v>1</v>
      </c>
      <c r="Y439" s="149">
        <f t="shared" si="247"/>
        <v>1</v>
      </c>
      <c r="Z439" s="22">
        <f t="shared" si="264"/>
        <v>0.80208333333333259</v>
      </c>
      <c r="AA439" s="19">
        <f t="shared" si="266"/>
        <v>84</v>
      </c>
      <c r="AB439" s="19">
        <f t="shared" si="267"/>
        <v>9</v>
      </c>
      <c r="AC439" s="19">
        <f t="shared" si="268"/>
        <v>1</v>
      </c>
      <c r="AD439" s="19">
        <f t="shared" si="269"/>
        <v>0</v>
      </c>
      <c r="AE439" s="19">
        <f t="shared" si="270"/>
        <v>7</v>
      </c>
      <c r="AF439" s="19">
        <f t="shared" si="271"/>
        <v>11</v>
      </c>
      <c r="AG439" s="19">
        <f t="shared" si="272"/>
        <v>8</v>
      </c>
      <c r="AH439" s="149">
        <f t="shared" si="255"/>
        <v>120</v>
      </c>
      <c r="AI439" s="19">
        <f t="shared" si="273"/>
        <v>0</v>
      </c>
      <c r="AJ439" s="19">
        <f t="shared" si="274"/>
        <v>0</v>
      </c>
      <c r="AK439" s="19">
        <f t="shared" si="275"/>
        <v>0</v>
      </c>
      <c r="AL439" s="19">
        <f t="shared" si="276"/>
        <v>0</v>
      </c>
      <c r="AM439" s="19">
        <f t="shared" si="277"/>
        <v>0</v>
      </c>
      <c r="AN439" s="19">
        <f t="shared" si="278"/>
        <v>0</v>
      </c>
      <c r="AO439" s="19">
        <f t="shared" si="279"/>
        <v>1</v>
      </c>
      <c r="AP439" s="149">
        <f t="shared" si="263"/>
        <v>1</v>
      </c>
    </row>
    <row r="440" spans="1:42" ht="13.5" customHeight="1" x14ac:dyDescent="0.2">
      <c r="A440" s="21">
        <f t="shared" si="265"/>
        <v>0.81249999999999922</v>
      </c>
      <c r="B440" s="35">
        <v>0</v>
      </c>
      <c r="C440" s="35">
        <v>1</v>
      </c>
      <c r="D440" s="35">
        <v>0</v>
      </c>
      <c r="E440" s="35">
        <v>0</v>
      </c>
      <c r="F440" s="35">
        <v>0</v>
      </c>
      <c r="G440" s="35">
        <v>0</v>
      </c>
      <c r="H440" s="35">
        <v>0</v>
      </c>
      <c r="I440" s="149">
        <f t="shared" si="245"/>
        <v>1</v>
      </c>
      <c r="J440" s="35">
        <v>194</v>
      </c>
      <c r="K440" s="35">
        <v>21</v>
      </c>
      <c r="L440" s="35">
        <v>3</v>
      </c>
      <c r="M440" s="35">
        <v>0</v>
      </c>
      <c r="N440" s="35">
        <v>9</v>
      </c>
      <c r="O440" s="35">
        <v>10</v>
      </c>
      <c r="P440" s="35">
        <v>20</v>
      </c>
      <c r="Q440" s="149">
        <f t="shared" si="246"/>
        <v>257</v>
      </c>
      <c r="R440" s="35">
        <v>0</v>
      </c>
      <c r="S440" s="35">
        <v>0</v>
      </c>
      <c r="T440" s="35">
        <v>0</v>
      </c>
      <c r="U440" s="35">
        <v>0</v>
      </c>
      <c r="V440" s="35">
        <v>0</v>
      </c>
      <c r="W440" s="35">
        <v>0</v>
      </c>
      <c r="X440" s="35">
        <v>0</v>
      </c>
      <c r="Y440" s="149">
        <f t="shared" si="247"/>
        <v>0</v>
      </c>
      <c r="Z440" s="22">
        <f t="shared" si="264"/>
        <v>0.81249999999999922</v>
      </c>
      <c r="AA440" s="19">
        <f t="shared" si="266"/>
        <v>107</v>
      </c>
      <c r="AB440" s="19">
        <f t="shared" si="267"/>
        <v>6</v>
      </c>
      <c r="AC440" s="19">
        <f t="shared" si="268"/>
        <v>3</v>
      </c>
      <c r="AD440" s="19">
        <f t="shared" si="269"/>
        <v>1</v>
      </c>
      <c r="AE440" s="19">
        <f t="shared" si="270"/>
        <v>9</v>
      </c>
      <c r="AF440" s="19">
        <f t="shared" si="271"/>
        <v>8</v>
      </c>
      <c r="AG440" s="19">
        <f t="shared" si="272"/>
        <v>8</v>
      </c>
      <c r="AH440" s="149">
        <f t="shared" si="255"/>
        <v>142</v>
      </c>
      <c r="AI440" s="19">
        <f t="shared" si="273"/>
        <v>0</v>
      </c>
      <c r="AJ440" s="19">
        <f t="shared" si="274"/>
        <v>0</v>
      </c>
      <c r="AK440" s="19">
        <f t="shared" si="275"/>
        <v>0</v>
      </c>
      <c r="AL440" s="19">
        <f t="shared" si="276"/>
        <v>0</v>
      </c>
      <c r="AM440" s="19">
        <f t="shared" si="277"/>
        <v>0</v>
      </c>
      <c r="AN440" s="19">
        <f t="shared" si="278"/>
        <v>0</v>
      </c>
      <c r="AO440" s="19">
        <f t="shared" si="279"/>
        <v>0</v>
      </c>
      <c r="AP440" s="149">
        <f t="shared" si="263"/>
        <v>0</v>
      </c>
    </row>
    <row r="441" spans="1:42" ht="13.5" customHeight="1" x14ac:dyDescent="0.2">
      <c r="A441" s="18">
        <f t="shared" si="265"/>
        <v>0.82291666666666585</v>
      </c>
      <c r="B441" s="35">
        <v>0</v>
      </c>
      <c r="C441" s="35">
        <v>0</v>
      </c>
      <c r="D441" s="35">
        <v>0</v>
      </c>
      <c r="E441" s="35">
        <v>0</v>
      </c>
      <c r="F441" s="35">
        <v>0</v>
      </c>
      <c r="G441" s="35">
        <v>0</v>
      </c>
      <c r="H441" s="35">
        <v>0</v>
      </c>
      <c r="I441" s="149">
        <f t="shared" si="245"/>
        <v>0</v>
      </c>
      <c r="J441" s="35">
        <v>195</v>
      </c>
      <c r="K441" s="35">
        <v>15</v>
      </c>
      <c r="L441" s="35">
        <v>4</v>
      </c>
      <c r="M441" s="35">
        <v>0</v>
      </c>
      <c r="N441" s="35">
        <v>10</v>
      </c>
      <c r="O441" s="35">
        <v>11</v>
      </c>
      <c r="P441" s="35">
        <v>20</v>
      </c>
      <c r="Q441" s="149">
        <f t="shared" si="246"/>
        <v>255</v>
      </c>
      <c r="R441" s="35">
        <v>0</v>
      </c>
      <c r="S441" s="35">
        <v>0</v>
      </c>
      <c r="T441" s="35">
        <v>0</v>
      </c>
      <c r="U441" s="35">
        <v>0</v>
      </c>
      <c r="V441" s="35">
        <v>0</v>
      </c>
      <c r="W441" s="35">
        <v>0</v>
      </c>
      <c r="X441" s="35">
        <v>0</v>
      </c>
      <c r="Y441" s="149">
        <f t="shared" si="247"/>
        <v>0</v>
      </c>
      <c r="Z441" s="22">
        <f t="shared" si="264"/>
        <v>0.82291666666666585</v>
      </c>
      <c r="AA441" s="19">
        <f t="shared" si="266"/>
        <v>101</v>
      </c>
      <c r="AB441" s="19">
        <f t="shared" si="267"/>
        <v>3</v>
      </c>
      <c r="AC441" s="19">
        <f t="shared" si="268"/>
        <v>1</v>
      </c>
      <c r="AD441" s="19">
        <f t="shared" si="269"/>
        <v>0</v>
      </c>
      <c r="AE441" s="19">
        <f t="shared" si="270"/>
        <v>14</v>
      </c>
      <c r="AF441" s="19">
        <f t="shared" si="271"/>
        <v>10</v>
      </c>
      <c r="AG441" s="19">
        <f t="shared" si="272"/>
        <v>8</v>
      </c>
      <c r="AH441" s="149">
        <f t="shared" si="255"/>
        <v>137</v>
      </c>
      <c r="AI441" s="19">
        <f t="shared" si="273"/>
        <v>0</v>
      </c>
      <c r="AJ441" s="19">
        <f t="shared" si="274"/>
        <v>0</v>
      </c>
      <c r="AK441" s="19">
        <f t="shared" si="275"/>
        <v>0</v>
      </c>
      <c r="AL441" s="19">
        <f t="shared" si="276"/>
        <v>0</v>
      </c>
      <c r="AM441" s="19">
        <f t="shared" si="277"/>
        <v>0</v>
      </c>
      <c r="AN441" s="19">
        <f t="shared" si="278"/>
        <v>0</v>
      </c>
      <c r="AO441" s="19">
        <f t="shared" si="279"/>
        <v>0</v>
      </c>
      <c r="AP441" s="149">
        <f t="shared" si="263"/>
        <v>0</v>
      </c>
    </row>
    <row r="442" spans="1:42" ht="13.5" customHeight="1" x14ac:dyDescent="0.2">
      <c r="A442" s="21">
        <f t="shared" si="265"/>
        <v>0.83333333333333248</v>
      </c>
      <c r="B442" s="35">
        <v>0</v>
      </c>
      <c r="C442" s="35">
        <v>0</v>
      </c>
      <c r="D442" s="35">
        <v>0</v>
      </c>
      <c r="E442" s="35">
        <v>0</v>
      </c>
      <c r="F442" s="35">
        <v>0</v>
      </c>
      <c r="G442" s="35">
        <v>0</v>
      </c>
      <c r="H442" s="35">
        <v>0</v>
      </c>
      <c r="I442" s="149">
        <f t="shared" si="245"/>
        <v>0</v>
      </c>
      <c r="J442" s="35">
        <v>193</v>
      </c>
      <c r="K442" s="35">
        <v>24</v>
      </c>
      <c r="L442" s="35">
        <v>1</v>
      </c>
      <c r="M442" s="35">
        <v>1</v>
      </c>
      <c r="N442" s="35">
        <v>8</v>
      </c>
      <c r="O442" s="35">
        <v>16</v>
      </c>
      <c r="P442" s="35">
        <v>16</v>
      </c>
      <c r="Q442" s="149">
        <f t="shared" si="246"/>
        <v>259</v>
      </c>
      <c r="R442" s="35">
        <v>0</v>
      </c>
      <c r="S442" s="35">
        <v>0</v>
      </c>
      <c r="T442" s="35">
        <v>0</v>
      </c>
      <c r="U442" s="35">
        <v>0</v>
      </c>
      <c r="V442" s="35">
        <v>0</v>
      </c>
      <c r="W442" s="35">
        <v>0</v>
      </c>
      <c r="X442" s="35">
        <v>0</v>
      </c>
      <c r="Y442" s="149">
        <f t="shared" si="247"/>
        <v>0</v>
      </c>
      <c r="Z442" s="22">
        <f t="shared" si="264"/>
        <v>0.83333333333333248</v>
      </c>
      <c r="AA442" s="19">
        <f t="shared" si="266"/>
        <v>98</v>
      </c>
      <c r="AB442" s="19">
        <f t="shared" si="267"/>
        <v>10</v>
      </c>
      <c r="AC442" s="19">
        <f t="shared" si="268"/>
        <v>1</v>
      </c>
      <c r="AD442" s="19">
        <f t="shared" si="269"/>
        <v>0</v>
      </c>
      <c r="AE442" s="19">
        <f t="shared" si="270"/>
        <v>13</v>
      </c>
      <c r="AF442" s="19">
        <f t="shared" si="271"/>
        <v>16</v>
      </c>
      <c r="AG442" s="19">
        <f t="shared" si="272"/>
        <v>13</v>
      </c>
      <c r="AH442" s="149">
        <f t="shared" si="255"/>
        <v>151</v>
      </c>
      <c r="AI442" s="19">
        <f t="shared" si="273"/>
        <v>0</v>
      </c>
      <c r="AJ442" s="19">
        <f t="shared" si="274"/>
        <v>0</v>
      </c>
      <c r="AK442" s="19">
        <f t="shared" si="275"/>
        <v>0</v>
      </c>
      <c r="AL442" s="19">
        <f t="shared" si="276"/>
        <v>0</v>
      </c>
      <c r="AM442" s="19">
        <f t="shared" si="277"/>
        <v>0</v>
      </c>
      <c r="AN442" s="19">
        <f t="shared" si="278"/>
        <v>0</v>
      </c>
      <c r="AO442" s="19">
        <f t="shared" si="279"/>
        <v>0</v>
      </c>
      <c r="AP442" s="149">
        <f t="shared" si="263"/>
        <v>0</v>
      </c>
    </row>
    <row r="443" spans="1:42" ht="13.5" customHeight="1" x14ac:dyDescent="0.2">
      <c r="A443" s="18">
        <f t="shared" si="265"/>
        <v>0.84374999999999911</v>
      </c>
      <c r="B443" s="35">
        <v>0</v>
      </c>
      <c r="C443" s="35">
        <v>0</v>
      </c>
      <c r="D443" s="35">
        <v>0</v>
      </c>
      <c r="E443" s="35">
        <v>0</v>
      </c>
      <c r="F443" s="35">
        <v>0</v>
      </c>
      <c r="G443" s="35">
        <v>0</v>
      </c>
      <c r="H443" s="35">
        <v>0</v>
      </c>
      <c r="I443" s="149">
        <f t="shared" si="245"/>
        <v>0</v>
      </c>
      <c r="J443" s="35">
        <v>201</v>
      </c>
      <c r="K443" s="35">
        <v>16</v>
      </c>
      <c r="L443" s="35">
        <v>3</v>
      </c>
      <c r="M443" s="35">
        <v>1</v>
      </c>
      <c r="N443" s="35">
        <v>10</v>
      </c>
      <c r="O443" s="35">
        <v>21</v>
      </c>
      <c r="P443" s="35">
        <v>5</v>
      </c>
      <c r="Q443" s="149">
        <f t="shared" si="246"/>
        <v>257</v>
      </c>
      <c r="R443" s="35">
        <v>0</v>
      </c>
      <c r="S443" s="35">
        <v>0</v>
      </c>
      <c r="T443" s="35">
        <v>0</v>
      </c>
      <c r="U443" s="35">
        <v>0</v>
      </c>
      <c r="V443" s="35">
        <v>0</v>
      </c>
      <c r="W443" s="35">
        <v>0</v>
      </c>
      <c r="X443" s="35">
        <v>0</v>
      </c>
      <c r="Y443" s="149">
        <f t="shared" si="247"/>
        <v>0</v>
      </c>
      <c r="Z443" s="22">
        <f t="shared" si="264"/>
        <v>0.84374999999999911</v>
      </c>
      <c r="AA443" s="19">
        <f t="shared" si="266"/>
        <v>94</v>
      </c>
      <c r="AB443" s="19">
        <f t="shared" si="267"/>
        <v>5</v>
      </c>
      <c r="AC443" s="19">
        <f t="shared" si="268"/>
        <v>0</v>
      </c>
      <c r="AD443" s="19">
        <f t="shared" si="269"/>
        <v>0</v>
      </c>
      <c r="AE443" s="19">
        <f t="shared" si="270"/>
        <v>13</v>
      </c>
      <c r="AF443" s="19">
        <f t="shared" si="271"/>
        <v>9</v>
      </c>
      <c r="AG443" s="19">
        <f t="shared" si="272"/>
        <v>5</v>
      </c>
      <c r="AH443" s="149">
        <f t="shared" si="255"/>
        <v>126</v>
      </c>
      <c r="AI443" s="19">
        <f t="shared" si="273"/>
        <v>0</v>
      </c>
      <c r="AJ443" s="19">
        <f t="shared" si="274"/>
        <v>0</v>
      </c>
      <c r="AK443" s="19">
        <f t="shared" si="275"/>
        <v>0</v>
      </c>
      <c r="AL443" s="19">
        <f t="shared" si="276"/>
        <v>0</v>
      </c>
      <c r="AM443" s="19">
        <f t="shared" si="277"/>
        <v>0</v>
      </c>
      <c r="AN443" s="19">
        <f t="shared" si="278"/>
        <v>0</v>
      </c>
      <c r="AO443" s="19">
        <f t="shared" si="279"/>
        <v>0</v>
      </c>
      <c r="AP443" s="149">
        <f t="shared" si="263"/>
        <v>0</v>
      </c>
    </row>
    <row r="444" spans="1:42" ht="13.5" customHeight="1" x14ac:dyDescent="0.2">
      <c r="A444" s="21">
        <f t="shared" si="265"/>
        <v>0.85416666666666574</v>
      </c>
      <c r="B444" s="35">
        <v>0</v>
      </c>
      <c r="C444" s="35">
        <v>0</v>
      </c>
      <c r="D444" s="35">
        <v>0</v>
      </c>
      <c r="E444" s="35">
        <v>0</v>
      </c>
      <c r="F444" s="35">
        <v>0</v>
      </c>
      <c r="G444" s="35">
        <v>0</v>
      </c>
      <c r="H444" s="35">
        <v>0</v>
      </c>
      <c r="I444" s="149">
        <f t="shared" si="245"/>
        <v>0</v>
      </c>
      <c r="J444" s="35">
        <v>153</v>
      </c>
      <c r="K444" s="35">
        <v>11</v>
      </c>
      <c r="L444" s="35">
        <v>4</v>
      </c>
      <c r="M444" s="35">
        <v>0</v>
      </c>
      <c r="N444" s="35">
        <v>12</v>
      </c>
      <c r="O444" s="35">
        <v>16</v>
      </c>
      <c r="P444" s="35">
        <v>11</v>
      </c>
      <c r="Q444" s="149">
        <f t="shared" si="246"/>
        <v>207</v>
      </c>
      <c r="R444" s="35">
        <v>0</v>
      </c>
      <c r="S444" s="35">
        <v>0</v>
      </c>
      <c r="T444" s="35">
        <v>0</v>
      </c>
      <c r="U444" s="35">
        <v>0</v>
      </c>
      <c r="V444" s="35">
        <v>0</v>
      </c>
      <c r="W444" s="35">
        <v>0</v>
      </c>
      <c r="X444" s="35">
        <v>0</v>
      </c>
      <c r="Y444" s="149">
        <f t="shared" si="247"/>
        <v>0</v>
      </c>
      <c r="Z444" s="22">
        <f t="shared" si="264"/>
        <v>0.85416666666666574</v>
      </c>
      <c r="AA444" s="19">
        <f t="shared" si="266"/>
        <v>89</v>
      </c>
      <c r="AB444" s="19">
        <f t="shared" si="267"/>
        <v>7</v>
      </c>
      <c r="AC444" s="19">
        <f t="shared" si="268"/>
        <v>0</v>
      </c>
      <c r="AD444" s="19">
        <f t="shared" si="269"/>
        <v>0</v>
      </c>
      <c r="AE444" s="19">
        <f t="shared" si="270"/>
        <v>7</v>
      </c>
      <c r="AF444" s="19">
        <f t="shared" si="271"/>
        <v>10</v>
      </c>
      <c r="AG444" s="19">
        <f t="shared" si="272"/>
        <v>3</v>
      </c>
      <c r="AH444" s="149">
        <f t="shared" si="255"/>
        <v>116</v>
      </c>
      <c r="AI444" s="19">
        <f t="shared" si="273"/>
        <v>0</v>
      </c>
      <c r="AJ444" s="19">
        <f t="shared" si="274"/>
        <v>0</v>
      </c>
      <c r="AK444" s="19">
        <f t="shared" si="275"/>
        <v>0</v>
      </c>
      <c r="AL444" s="19">
        <f t="shared" si="276"/>
        <v>0</v>
      </c>
      <c r="AM444" s="19">
        <f t="shared" si="277"/>
        <v>0</v>
      </c>
      <c r="AN444" s="19">
        <f t="shared" si="278"/>
        <v>0</v>
      </c>
      <c r="AO444" s="19">
        <f t="shared" si="279"/>
        <v>0</v>
      </c>
      <c r="AP444" s="149">
        <f t="shared" si="263"/>
        <v>0</v>
      </c>
    </row>
    <row r="445" spans="1:42" ht="13.5" customHeight="1" x14ac:dyDescent="0.2">
      <c r="A445" s="18">
        <f t="shared" si="265"/>
        <v>0.86458333333333237</v>
      </c>
      <c r="B445" s="35">
        <v>0</v>
      </c>
      <c r="C445" s="35">
        <v>0</v>
      </c>
      <c r="D445" s="35">
        <v>0</v>
      </c>
      <c r="E445" s="35">
        <v>0</v>
      </c>
      <c r="F445" s="35">
        <v>0</v>
      </c>
      <c r="G445" s="35">
        <v>0</v>
      </c>
      <c r="H445" s="35">
        <v>0</v>
      </c>
      <c r="I445" s="149">
        <f t="shared" si="245"/>
        <v>0</v>
      </c>
      <c r="J445" s="35">
        <v>147</v>
      </c>
      <c r="K445" s="35">
        <v>13</v>
      </c>
      <c r="L445" s="35">
        <v>3</v>
      </c>
      <c r="M445" s="35">
        <v>1</v>
      </c>
      <c r="N445" s="35">
        <v>6</v>
      </c>
      <c r="O445" s="35">
        <v>16</v>
      </c>
      <c r="P445" s="35">
        <v>9</v>
      </c>
      <c r="Q445" s="149">
        <f t="shared" si="246"/>
        <v>195</v>
      </c>
      <c r="R445" s="35">
        <v>0</v>
      </c>
      <c r="S445" s="35">
        <v>0</v>
      </c>
      <c r="T445" s="35">
        <v>0</v>
      </c>
      <c r="U445" s="35">
        <v>0</v>
      </c>
      <c r="V445" s="35">
        <v>0</v>
      </c>
      <c r="W445" s="35">
        <v>0</v>
      </c>
      <c r="X445" s="35">
        <v>0</v>
      </c>
      <c r="Y445" s="149">
        <f t="shared" si="247"/>
        <v>0</v>
      </c>
      <c r="Z445" s="22">
        <f t="shared" si="264"/>
        <v>0.86458333333333237</v>
      </c>
      <c r="AA445" s="19">
        <f t="shared" si="266"/>
        <v>100</v>
      </c>
      <c r="AB445" s="19">
        <f t="shared" si="267"/>
        <v>3</v>
      </c>
      <c r="AC445" s="19">
        <f t="shared" si="268"/>
        <v>0</v>
      </c>
      <c r="AD445" s="19">
        <f t="shared" si="269"/>
        <v>0</v>
      </c>
      <c r="AE445" s="19">
        <f t="shared" si="270"/>
        <v>10</v>
      </c>
      <c r="AF445" s="19">
        <f t="shared" si="271"/>
        <v>14</v>
      </c>
      <c r="AG445" s="19">
        <f t="shared" si="272"/>
        <v>4</v>
      </c>
      <c r="AH445" s="149">
        <f t="shared" si="255"/>
        <v>131</v>
      </c>
      <c r="AI445" s="19">
        <f t="shared" si="273"/>
        <v>0</v>
      </c>
      <c r="AJ445" s="19">
        <f t="shared" si="274"/>
        <v>0</v>
      </c>
      <c r="AK445" s="19">
        <f t="shared" si="275"/>
        <v>0</v>
      </c>
      <c r="AL445" s="19">
        <f t="shared" si="276"/>
        <v>0</v>
      </c>
      <c r="AM445" s="19">
        <f t="shared" si="277"/>
        <v>0</v>
      </c>
      <c r="AN445" s="19">
        <f t="shared" si="278"/>
        <v>0</v>
      </c>
      <c r="AO445" s="19">
        <f t="shared" si="279"/>
        <v>0</v>
      </c>
      <c r="AP445" s="149">
        <f t="shared" si="263"/>
        <v>0</v>
      </c>
    </row>
    <row r="446" spans="1:42" ht="13.5" customHeight="1" x14ac:dyDescent="0.2">
      <c r="A446" s="21">
        <f t="shared" si="265"/>
        <v>0.874999999999999</v>
      </c>
      <c r="B446" s="35">
        <v>0</v>
      </c>
      <c r="C446" s="35">
        <v>0</v>
      </c>
      <c r="D446" s="35">
        <v>0</v>
      </c>
      <c r="E446" s="35">
        <v>0</v>
      </c>
      <c r="F446" s="35">
        <v>0</v>
      </c>
      <c r="G446" s="35">
        <v>0</v>
      </c>
      <c r="H446" s="35">
        <v>0</v>
      </c>
      <c r="I446" s="149">
        <f t="shared" si="245"/>
        <v>0</v>
      </c>
      <c r="J446" s="35">
        <v>127</v>
      </c>
      <c r="K446" s="35">
        <v>12</v>
      </c>
      <c r="L446" s="35">
        <v>3</v>
      </c>
      <c r="M446" s="35">
        <v>1</v>
      </c>
      <c r="N446" s="35">
        <v>12</v>
      </c>
      <c r="O446" s="35">
        <v>12</v>
      </c>
      <c r="P446" s="35">
        <v>4</v>
      </c>
      <c r="Q446" s="149">
        <f t="shared" si="246"/>
        <v>171</v>
      </c>
      <c r="R446" s="35">
        <v>0</v>
      </c>
      <c r="S446" s="35">
        <v>0</v>
      </c>
      <c r="T446" s="35">
        <v>0</v>
      </c>
      <c r="U446" s="35">
        <v>0</v>
      </c>
      <c r="V446" s="35">
        <v>0</v>
      </c>
      <c r="W446" s="35">
        <v>0</v>
      </c>
      <c r="X446" s="35">
        <v>0</v>
      </c>
      <c r="Y446" s="149">
        <f t="shared" si="247"/>
        <v>0</v>
      </c>
      <c r="Z446" s="22">
        <f t="shared" si="264"/>
        <v>0.874999999999999</v>
      </c>
      <c r="AA446" s="19">
        <f t="shared" si="266"/>
        <v>81</v>
      </c>
      <c r="AB446" s="19">
        <f t="shared" si="267"/>
        <v>3</v>
      </c>
      <c r="AC446" s="19">
        <f t="shared" si="268"/>
        <v>0</v>
      </c>
      <c r="AD446" s="19">
        <f t="shared" si="269"/>
        <v>0</v>
      </c>
      <c r="AE446" s="19">
        <f t="shared" si="270"/>
        <v>10</v>
      </c>
      <c r="AF446" s="19">
        <f t="shared" si="271"/>
        <v>9</v>
      </c>
      <c r="AG446" s="19">
        <f t="shared" si="272"/>
        <v>6</v>
      </c>
      <c r="AH446" s="149">
        <f t="shared" si="255"/>
        <v>109</v>
      </c>
      <c r="AI446" s="19">
        <f t="shared" si="273"/>
        <v>0</v>
      </c>
      <c r="AJ446" s="19">
        <f t="shared" si="274"/>
        <v>0</v>
      </c>
      <c r="AK446" s="19">
        <f t="shared" si="275"/>
        <v>0</v>
      </c>
      <c r="AL446" s="19">
        <f t="shared" si="276"/>
        <v>0</v>
      </c>
      <c r="AM446" s="19">
        <f t="shared" si="277"/>
        <v>0</v>
      </c>
      <c r="AN446" s="19">
        <f t="shared" si="278"/>
        <v>0</v>
      </c>
      <c r="AO446" s="19">
        <f t="shared" si="279"/>
        <v>0</v>
      </c>
      <c r="AP446" s="149">
        <f t="shared" si="263"/>
        <v>0</v>
      </c>
    </row>
    <row r="447" spans="1:42" ht="13.5" customHeight="1" x14ac:dyDescent="0.2">
      <c r="A447" s="18">
        <f t="shared" si="265"/>
        <v>0.88541666666666563</v>
      </c>
      <c r="B447" s="35">
        <v>0</v>
      </c>
      <c r="C447" s="35">
        <v>0</v>
      </c>
      <c r="D447" s="35">
        <v>0</v>
      </c>
      <c r="E447" s="35">
        <v>0</v>
      </c>
      <c r="F447" s="35">
        <v>0</v>
      </c>
      <c r="G447" s="35">
        <v>0</v>
      </c>
      <c r="H447" s="35">
        <v>0</v>
      </c>
      <c r="I447" s="149">
        <f t="shared" si="245"/>
        <v>0</v>
      </c>
      <c r="J447" s="35">
        <v>140</v>
      </c>
      <c r="K447" s="35">
        <v>7</v>
      </c>
      <c r="L447" s="35">
        <v>1</v>
      </c>
      <c r="M447" s="35">
        <v>1</v>
      </c>
      <c r="N447" s="35">
        <v>6</v>
      </c>
      <c r="O447" s="35">
        <v>16</v>
      </c>
      <c r="P447" s="35">
        <v>9</v>
      </c>
      <c r="Q447" s="149">
        <f t="shared" si="246"/>
        <v>180</v>
      </c>
      <c r="R447" s="35">
        <v>0</v>
      </c>
      <c r="S447" s="35">
        <v>0</v>
      </c>
      <c r="T447" s="35">
        <v>0</v>
      </c>
      <c r="U447" s="35">
        <v>0</v>
      </c>
      <c r="V447" s="35">
        <v>0</v>
      </c>
      <c r="W447" s="35">
        <v>0</v>
      </c>
      <c r="X447" s="35">
        <v>1</v>
      </c>
      <c r="Y447" s="149">
        <f t="shared" si="247"/>
        <v>1</v>
      </c>
      <c r="Z447" s="22">
        <f t="shared" si="264"/>
        <v>0.88541666666666563</v>
      </c>
      <c r="AA447" s="19">
        <f t="shared" si="266"/>
        <v>87</v>
      </c>
      <c r="AB447" s="19">
        <f t="shared" si="267"/>
        <v>5</v>
      </c>
      <c r="AC447" s="19">
        <f t="shared" si="268"/>
        <v>1</v>
      </c>
      <c r="AD447" s="19">
        <f t="shared" si="269"/>
        <v>0</v>
      </c>
      <c r="AE447" s="19">
        <f t="shared" si="270"/>
        <v>11</v>
      </c>
      <c r="AF447" s="19">
        <f t="shared" si="271"/>
        <v>10</v>
      </c>
      <c r="AG447" s="19">
        <f t="shared" si="272"/>
        <v>8</v>
      </c>
      <c r="AH447" s="149">
        <f t="shared" si="255"/>
        <v>122</v>
      </c>
      <c r="AI447" s="19">
        <f t="shared" si="273"/>
        <v>0</v>
      </c>
      <c r="AJ447" s="19">
        <f t="shared" si="274"/>
        <v>0</v>
      </c>
      <c r="AK447" s="19">
        <f t="shared" si="275"/>
        <v>0</v>
      </c>
      <c r="AL447" s="19">
        <f t="shared" si="276"/>
        <v>0</v>
      </c>
      <c r="AM447" s="19">
        <f t="shared" si="277"/>
        <v>0</v>
      </c>
      <c r="AN447" s="19">
        <f t="shared" si="278"/>
        <v>0</v>
      </c>
      <c r="AO447" s="19">
        <f t="shared" si="279"/>
        <v>1</v>
      </c>
      <c r="AP447" s="149">
        <f t="shared" si="263"/>
        <v>1</v>
      </c>
    </row>
    <row r="448" spans="1:42" ht="13.5" customHeight="1" x14ac:dyDescent="0.2">
      <c r="A448" s="21">
        <f t="shared" si="265"/>
        <v>0.89583333333333226</v>
      </c>
      <c r="B448" s="35">
        <v>1</v>
      </c>
      <c r="C448" s="35">
        <v>0</v>
      </c>
      <c r="D448" s="35">
        <v>0</v>
      </c>
      <c r="E448" s="35">
        <v>0</v>
      </c>
      <c r="F448" s="35">
        <v>0</v>
      </c>
      <c r="G448" s="35">
        <v>0</v>
      </c>
      <c r="H448" s="35">
        <v>0</v>
      </c>
      <c r="I448" s="149">
        <f t="shared" si="245"/>
        <v>1</v>
      </c>
      <c r="J448" s="35">
        <v>140</v>
      </c>
      <c r="K448" s="35">
        <v>7</v>
      </c>
      <c r="L448" s="35">
        <v>2</v>
      </c>
      <c r="M448" s="35">
        <v>0</v>
      </c>
      <c r="N448" s="35">
        <v>7</v>
      </c>
      <c r="O448" s="35">
        <v>7</v>
      </c>
      <c r="P448" s="35">
        <v>7</v>
      </c>
      <c r="Q448" s="149">
        <f t="shared" si="246"/>
        <v>170</v>
      </c>
      <c r="R448" s="35">
        <v>0</v>
      </c>
      <c r="S448" s="35">
        <v>0</v>
      </c>
      <c r="T448" s="35">
        <v>0</v>
      </c>
      <c r="U448" s="35">
        <v>0</v>
      </c>
      <c r="V448" s="35">
        <v>0</v>
      </c>
      <c r="W448" s="35">
        <v>0</v>
      </c>
      <c r="X448" s="35">
        <v>0</v>
      </c>
      <c r="Y448" s="149">
        <f t="shared" si="247"/>
        <v>0</v>
      </c>
      <c r="Z448" s="22">
        <f t="shared" si="264"/>
        <v>0.89583333333333226</v>
      </c>
      <c r="AA448" s="19">
        <f t="shared" si="266"/>
        <v>100</v>
      </c>
      <c r="AB448" s="19">
        <f t="shared" si="267"/>
        <v>7</v>
      </c>
      <c r="AC448" s="19">
        <f t="shared" si="268"/>
        <v>3</v>
      </c>
      <c r="AD448" s="19">
        <f t="shared" si="269"/>
        <v>0</v>
      </c>
      <c r="AE448" s="19">
        <f t="shared" si="270"/>
        <v>9</v>
      </c>
      <c r="AF448" s="19">
        <f t="shared" si="271"/>
        <v>13</v>
      </c>
      <c r="AG448" s="19">
        <f t="shared" si="272"/>
        <v>3</v>
      </c>
      <c r="AH448" s="149">
        <f t="shared" si="255"/>
        <v>135</v>
      </c>
      <c r="AI448" s="19">
        <f t="shared" si="273"/>
        <v>0</v>
      </c>
      <c r="AJ448" s="19">
        <f t="shared" si="274"/>
        <v>0</v>
      </c>
      <c r="AK448" s="19">
        <f t="shared" si="275"/>
        <v>0</v>
      </c>
      <c r="AL448" s="19">
        <f t="shared" si="276"/>
        <v>0</v>
      </c>
      <c r="AM448" s="19">
        <f t="shared" si="277"/>
        <v>0</v>
      </c>
      <c r="AN448" s="19">
        <f t="shared" si="278"/>
        <v>0</v>
      </c>
      <c r="AO448" s="19">
        <f t="shared" si="279"/>
        <v>0</v>
      </c>
      <c r="AP448" s="149">
        <f t="shared" si="263"/>
        <v>0</v>
      </c>
    </row>
    <row r="449" spans="1:42" ht="13.5" customHeight="1" thickBot="1" x14ac:dyDescent="0.25">
      <c r="A449" s="18">
        <f t="shared" si="265"/>
        <v>0.90624999999999889</v>
      </c>
      <c r="B449" s="35">
        <v>0</v>
      </c>
      <c r="C449" s="35">
        <v>0</v>
      </c>
      <c r="D449" s="35">
        <v>0</v>
      </c>
      <c r="E449" s="35">
        <v>0</v>
      </c>
      <c r="F449" s="35">
        <v>0</v>
      </c>
      <c r="G449" s="35">
        <v>0</v>
      </c>
      <c r="H449" s="35">
        <v>0</v>
      </c>
      <c r="I449" s="149">
        <f t="shared" si="245"/>
        <v>0</v>
      </c>
      <c r="J449" s="35">
        <v>163</v>
      </c>
      <c r="K449" s="35">
        <v>8</v>
      </c>
      <c r="L449" s="35">
        <v>3</v>
      </c>
      <c r="M449" s="35">
        <v>0</v>
      </c>
      <c r="N449" s="35">
        <v>11</v>
      </c>
      <c r="O449" s="35">
        <v>14</v>
      </c>
      <c r="P449" s="35">
        <v>8</v>
      </c>
      <c r="Q449" s="149">
        <f t="shared" si="246"/>
        <v>207</v>
      </c>
      <c r="R449" s="35">
        <v>0</v>
      </c>
      <c r="S449" s="35">
        <v>0</v>
      </c>
      <c r="T449" s="35">
        <v>0</v>
      </c>
      <c r="U449" s="35">
        <v>0</v>
      </c>
      <c r="V449" s="35">
        <v>0</v>
      </c>
      <c r="W449" s="35">
        <v>0</v>
      </c>
      <c r="X449" s="35">
        <v>0</v>
      </c>
      <c r="Y449" s="149">
        <f t="shared" si="247"/>
        <v>0</v>
      </c>
      <c r="Z449" s="22">
        <f t="shared" si="264"/>
        <v>0.90624999999999889</v>
      </c>
      <c r="AA449" s="19">
        <f t="shared" si="266"/>
        <v>73</v>
      </c>
      <c r="AB449" s="19">
        <f t="shared" si="267"/>
        <v>6</v>
      </c>
      <c r="AC449" s="19">
        <f t="shared" si="268"/>
        <v>0</v>
      </c>
      <c r="AD449" s="19">
        <f t="shared" si="269"/>
        <v>0</v>
      </c>
      <c r="AE449" s="19">
        <f t="shared" si="270"/>
        <v>8</v>
      </c>
      <c r="AF449" s="19">
        <f t="shared" si="271"/>
        <v>16</v>
      </c>
      <c r="AG449" s="19">
        <f t="shared" si="272"/>
        <v>4</v>
      </c>
      <c r="AH449" s="149">
        <f t="shared" si="255"/>
        <v>107</v>
      </c>
      <c r="AI449" s="19">
        <f t="shared" si="273"/>
        <v>0</v>
      </c>
      <c r="AJ449" s="19">
        <f t="shared" si="274"/>
        <v>0</v>
      </c>
      <c r="AK449" s="19">
        <f t="shared" si="275"/>
        <v>0</v>
      </c>
      <c r="AL449" s="19">
        <f t="shared" si="276"/>
        <v>0</v>
      </c>
      <c r="AM449" s="19">
        <f t="shared" si="277"/>
        <v>0</v>
      </c>
      <c r="AN449" s="19">
        <f t="shared" si="278"/>
        <v>0</v>
      </c>
      <c r="AO449" s="19">
        <f t="shared" si="279"/>
        <v>0</v>
      </c>
      <c r="AP449" s="149">
        <f t="shared" si="263"/>
        <v>0</v>
      </c>
    </row>
    <row r="450" spans="1:42" ht="13.5" customHeight="1" thickTop="1" thickBot="1" x14ac:dyDescent="0.25">
      <c r="A450" s="54" t="s">
        <v>5</v>
      </c>
      <c r="B450" s="348" t="s">
        <v>6</v>
      </c>
      <c r="C450" s="349"/>
      <c r="D450" s="349"/>
      <c r="E450" s="349"/>
      <c r="F450" s="349"/>
      <c r="G450" s="349"/>
      <c r="H450" s="350"/>
      <c r="I450" s="17" t="s">
        <v>8</v>
      </c>
      <c r="J450" s="348" t="s">
        <v>6</v>
      </c>
      <c r="K450" s="349"/>
      <c r="L450" s="349"/>
      <c r="M450" s="349"/>
      <c r="N450" s="349"/>
      <c r="O450" s="349"/>
      <c r="P450" s="350"/>
      <c r="Q450" s="17" t="s">
        <v>8</v>
      </c>
      <c r="R450" s="348" t="s">
        <v>6</v>
      </c>
      <c r="S450" s="349"/>
      <c r="T450" s="349"/>
      <c r="U450" s="349"/>
      <c r="V450" s="349"/>
      <c r="W450" s="349"/>
      <c r="X450" s="350"/>
      <c r="Y450" s="17" t="s">
        <v>8</v>
      </c>
      <c r="Z450" s="54" t="s">
        <v>5</v>
      </c>
      <c r="AA450" s="348" t="s">
        <v>6</v>
      </c>
      <c r="AB450" s="349"/>
      <c r="AC450" s="349"/>
      <c r="AD450" s="349"/>
      <c r="AE450" s="349"/>
      <c r="AF450" s="349"/>
      <c r="AG450" s="350"/>
      <c r="AH450" s="17" t="s">
        <v>8</v>
      </c>
      <c r="AI450" s="348" t="s">
        <v>6</v>
      </c>
      <c r="AJ450" s="349"/>
      <c r="AK450" s="349"/>
      <c r="AL450" s="349"/>
      <c r="AM450" s="349"/>
      <c r="AN450" s="349"/>
      <c r="AO450" s="350"/>
      <c r="AP450" s="17" t="s">
        <v>8</v>
      </c>
    </row>
    <row r="451" spans="1:42" ht="13.5" customHeight="1" thickTop="1" x14ac:dyDescent="0.2">
      <c r="A451" s="23">
        <f t="shared" ref="A451:A482" si="280">A324</f>
        <v>0.29166666666666669</v>
      </c>
      <c r="B451" s="29">
        <f t="shared" ref="B451:H460" si="281">SUM(B390:B393)</f>
        <v>0</v>
      </c>
      <c r="C451" s="29">
        <f t="shared" si="281"/>
        <v>0</v>
      </c>
      <c r="D451" s="29">
        <f t="shared" si="281"/>
        <v>0</v>
      </c>
      <c r="E451" s="29">
        <f t="shared" si="281"/>
        <v>0</v>
      </c>
      <c r="F451" s="29">
        <f t="shared" si="281"/>
        <v>0</v>
      </c>
      <c r="G451" s="29">
        <f t="shared" si="281"/>
        <v>0</v>
      </c>
      <c r="H451" s="29">
        <f t="shared" si="281"/>
        <v>1</v>
      </c>
      <c r="I451" s="30">
        <f>SUM(B451:H451)</f>
        <v>1</v>
      </c>
      <c r="J451" s="29">
        <f t="shared" ref="J451:P460" si="282">SUM(J390:J393)</f>
        <v>539</v>
      </c>
      <c r="K451" s="29">
        <f t="shared" si="282"/>
        <v>230</v>
      </c>
      <c r="L451" s="29">
        <f t="shared" si="282"/>
        <v>37</v>
      </c>
      <c r="M451" s="29">
        <f t="shared" si="282"/>
        <v>3</v>
      </c>
      <c r="N451" s="29">
        <f t="shared" si="282"/>
        <v>35</v>
      </c>
      <c r="O451" s="29">
        <f t="shared" si="282"/>
        <v>38</v>
      </c>
      <c r="P451" s="29">
        <f t="shared" si="282"/>
        <v>19</v>
      </c>
      <c r="Q451" s="30">
        <f>SUM(J451:P451)</f>
        <v>901</v>
      </c>
      <c r="R451" s="29">
        <f t="shared" ref="R451:X460" si="283">SUM(R390:R393)</f>
        <v>0</v>
      </c>
      <c r="S451" s="29">
        <f t="shared" si="283"/>
        <v>0</v>
      </c>
      <c r="T451" s="29">
        <f t="shared" si="283"/>
        <v>0</v>
      </c>
      <c r="U451" s="29">
        <f t="shared" si="283"/>
        <v>0</v>
      </c>
      <c r="V451" s="29">
        <f t="shared" si="283"/>
        <v>0</v>
      </c>
      <c r="W451" s="29">
        <f t="shared" si="283"/>
        <v>0</v>
      </c>
      <c r="X451" s="29">
        <f t="shared" si="283"/>
        <v>0</v>
      </c>
      <c r="Y451" s="30">
        <f>SUM(R451:X451)</f>
        <v>0</v>
      </c>
      <c r="Z451" s="23">
        <f>A451</f>
        <v>0.29166666666666669</v>
      </c>
      <c r="AA451" s="29">
        <f t="shared" ref="AA451:AG460" si="284">SUM(AA390:AA393)</f>
        <v>191</v>
      </c>
      <c r="AB451" s="29">
        <f t="shared" si="284"/>
        <v>35</v>
      </c>
      <c r="AC451" s="29">
        <f t="shared" si="284"/>
        <v>13</v>
      </c>
      <c r="AD451" s="29">
        <f t="shared" si="284"/>
        <v>2</v>
      </c>
      <c r="AE451" s="29">
        <f t="shared" si="284"/>
        <v>50</v>
      </c>
      <c r="AF451" s="29">
        <f t="shared" si="284"/>
        <v>1</v>
      </c>
      <c r="AG451" s="29">
        <f t="shared" si="284"/>
        <v>88</v>
      </c>
      <c r="AH451" s="30">
        <f>SUM(AA451:AG451)</f>
        <v>380</v>
      </c>
      <c r="AI451" s="29">
        <f t="shared" ref="AI451:AO460" si="285">SUM(AI390:AI393)</f>
        <v>0</v>
      </c>
      <c r="AJ451" s="29">
        <f t="shared" si="285"/>
        <v>0</v>
      </c>
      <c r="AK451" s="29">
        <f t="shared" si="285"/>
        <v>0</v>
      </c>
      <c r="AL451" s="29">
        <f t="shared" si="285"/>
        <v>0</v>
      </c>
      <c r="AM451" s="29">
        <f t="shared" si="285"/>
        <v>0</v>
      </c>
      <c r="AN451" s="29">
        <f t="shared" si="285"/>
        <v>0</v>
      </c>
      <c r="AO451" s="29">
        <f t="shared" si="285"/>
        <v>0</v>
      </c>
      <c r="AP451" s="30">
        <f>SUM(AI451:AO451)</f>
        <v>0</v>
      </c>
    </row>
    <row r="452" spans="1:42" ht="13.5" customHeight="1" x14ac:dyDescent="0.2">
      <c r="A452" s="21">
        <f t="shared" si="280"/>
        <v>0.30208333333333337</v>
      </c>
      <c r="B452" s="19">
        <f t="shared" si="281"/>
        <v>0</v>
      </c>
      <c r="C452" s="19">
        <f t="shared" si="281"/>
        <v>0</v>
      </c>
      <c r="D452" s="19">
        <f t="shared" si="281"/>
        <v>0</v>
      </c>
      <c r="E452" s="19">
        <f t="shared" si="281"/>
        <v>0</v>
      </c>
      <c r="F452" s="19">
        <f t="shared" si="281"/>
        <v>0</v>
      </c>
      <c r="G452" s="19">
        <f t="shared" si="281"/>
        <v>0</v>
      </c>
      <c r="H452" s="19">
        <f t="shared" si="281"/>
        <v>1</v>
      </c>
      <c r="I452" s="20">
        <f t="shared" ref="I452:I494" si="286">SUM(B452:H452)</f>
        <v>1</v>
      </c>
      <c r="J452" s="19">
        <f t="shared" si="282"/>
        <v>555</v>
      </c>
      <c r="K452" s="19">
        <f t="shared" si="282"/>
        <v>240</v>
      </c>
      <c r="L452" s="19">
        <f t="shared" si="282"/>
        <v>29</v>
      </c>
      <c r="M452" s="19">
        <f t="shared" si="282"/>
        <v>3</v>
      </c>
      <c r="N452" s="19">
        <f t="shared" si="282"/>
        <v>38</v>
      </c>
      <c r="O452" s="19">
        <f t="shared" si="282"/>
        <v>38</v>
      </c>
      <c r="P452" s="19">
        <f t="shared" si="282"/>
        <v>23</v>
      </c>
      <c r="Q452" s="20">
        <f t="shared" ref="Q452:Q494" si="287">SUM(J452:P452)</f>
        <v>926</v>
      </c>
      <c r="R452" s="19">
        <f t="shared" si="283"/>
        <v>0</v>
      </c>
      <c r="S452" s="19">
        <f t="shared" si="283"/>
        <v>0</v>
      </c>
      <c r="T452" s="19">
        <f t="shared" si="283"/>
        <v>0</v>
      </c>
      <c r="U452" s="19">
        <f t="shared" si="283"/>
        <v>0</v>
      </c>
      <c r="V452" s="19">
        <f t="shared" si="283"/>
        <v>0</v>
      </c>
      <c r="W452" s="19">
        <f t="shared" si="283"/>
        <v>0</v>
      </c>
      <c r="X452" s="19">
        <f t="shared" si="283"/>
        <v>0</v>
      </c>
      <c r="Y452" s="20">
        <f t="shared" ref="Y452:Y494" si="288">SUM(R452:X452)</f>
        <v>0</v>
      </c>
      <c r="Z452" s="21">
        <f t="shared" ref="Z452:Z494" si="289">A452</f>
        <v>0.30208333333333337</v>
      </c>
      <c r="AA452" s="19">
        <f t="shared" si="284"/>
        <v>186</v>
      </c>
      <c r="AB452" s="19">
        <f t="shared" si="284"/>
        <v>46</v>
      </c>
      <c r="AC452" s="19">
        <f t="shared" si="284"/>
        <v>15</v>
      </c>
      <c r="AD452" s="19">
        <f t="shared" si="284"/>
        <v>1</v>
      </c>
      <c r="AE452" s="19">
        <f t="shared" si="284"/>
        <v>51</v>
      </c>
      <c r="AF452" s="19">
        <f t="shared" si="284"/>
        <v>5</v>
      </c>
      <c r="AG452" s="19">
        <f t="shared" si="284"/>
        <v>90</v>
      </c>
      <c r="AH452" s="20">
        <f t="shared" ref="AH452:AH494" si="290">SUM(AA452:AG452)</f>
        <v>394</v>
      </c>
      <c r="AI452" s="19">
        <f t="shared" si="285"/>
        <v>0</v>
      </c>
      <c r="AJ452" s="19">
        <f t="shared" si="285"/>
        <v>0</v>
      </c>
      <c r="AK452" s="19">
        <f t="shared" si="285"/>
        <v>0</v>
      </c>
      <c r="AL452" s="19">
        <f t="shared" si="285"/>
        <v>0</v>
      </c>
      <c r="AM452" s="19">
        <f t="shared" si="285"/>
        <v>0</v>
      </c>
      <c r="AN452" s="19">
        <f t="shared" si="285"/>
        <v>0</v>
      </c>
      <c r="AO452" s="19">
        <f t="shared" si="285"/>
        <v>0</v>
      </c>
      <c r="AP452" s="20">
        <f t="shared" ref="AP452:AP494" si="291">SUM(AI452:AO452)</f>
        <v>0</v>
      </c>
    </row>
    <row r="453" spans="1:42" ht="13.5" customHeight="1" x14ac:dyDescent="0.2">
      <c r="A453" s="22">
        <f t="shared" si="280"/>
        <v>0.31250000000000006</v>
      </c>
      <c r="B453" s="19">
        <f t="shared" si="281"/>
        <v>0</v>
      </c>
      <c r="C453" s="19">
        <f t="shared" si="281"/>
        <v>0</v>
      </c>
      <c r="D453" s="19">
        <f t="shared" si="281"/>
        <v>0</v>
      </c>
      <c r="E453" s="19">
        <f t="shared" si="281"/>
        <v>0</v>
      </c>
      <c r="F453" s="19">
        <f t="shared" si="281"/>
        <v>0</v>
      </c>
      <c r="G453" s="19">
        <f t="shared" si="281"/>
        <v>0</v>
      </c>
      <c r="H453" s="19">
        <f t="shared" si="281"/>
        <v>0</v>
      </c>
      <c r="I453" s="20">
        <f t="shared" si="286"/>
        <v>0</v>
      </c>
      <c r="J453" s="19">
        <f t="shared" si="282"/>
        <v>553</v>
      </c>
      <c r="K453" s="19">
        <f t="shared" si="282"/>
        <v>219</v>
      </c>
      <c r="L453" s="19">
        <f t="shared" si="282"/>
        <v>29</v>
      </c>
      <c r="M453" s="19">
        <f t="shared" si="282"/>
        <v>5</v>
      </c>
      <c r="N453" s="19">
        <f t="shared" si="282"/>
        <v>36</v>
      </c>
      <c r="O453" s="19">
        <f t="shared" si="282"/>
        <v>41</v>
      </c>
      <c r="P453" s="19">
        <f t="shared" si="282"/>
        <v>25</v>
      </c>
      <c r="Q453" s="20">
        <f t="shared" si="287"/>
        <v>908</v>
      </c>
      <c r="R453" s="19">
        <f t="shared" si="283"/>
        <v>0</v>
      </c>
      <c r="S453" s="19">
        <f t="shared" si="283"/>
        <v>0</v>
      </c>
      <c r="T453" s="19">
        <f t="shared" si="283"/>
        <v>0</v>
      </c>
      <c r="U453" s="19">
        <f t="shared" si="283"/>
        <v>0</v>
      </c>
      <c r="V453" s="19">
        <f t="shared" si="283"/>
        <v>0</v>
      </c>
      <c r="W453" s="19">
        <f t="shared" si="283"/>
        <v>0</v>
      </c>
      <c r="X453" s="19">
        <f t="shared" si="283"/>
        <v>0</v>
      </c>
      <c r="Y453" s="20">
        <f t="shared" si="288"/>
        <v>0</v>
      </c>
      <c r="Z453" s="22">
        <f t="shared" si="289"/>
        <v>0.31250000000000006</v>
      </c>
      <c r="AA453" s="19">
        <f t="shared" si="284"/>
        <v>199</v>
      </c>
      <c r="AB453" s="19">
        <f t="shared" si="284"/>
        <v>49</v>
      </c>
      <c r="AC453" s="19">
        <f t="shared" si="284"/>
        <v>18</v>
      </c>
      <c r="AD453" s="19">
        <f t="shared" si="284"/>
        <v>1</v>
      </c>
      <c r="AE453" s="19">
        <f t="shared" si="284"/>
        <v>57</v>
      </c>
      <c r="AF453" s="19">
        <f t="shared" si="284"/>
        <v>6</v>
      </c>
      <c r="AG453" s="19">
        <f t="shared" si="284"/>
        <v>105</v>
      </c>
      <c r="AH453" s="20">
        <f t="shared" si="290"/>
        <v>435</v>
      </c>
      <c r="AI453" s="19">
        <f t="shared" si="285"/>
        <v>0</v>
      </c>
      <c r="AJ453" s="19">
        <f t="shared" si="285"/>
        <v>0</v>
      </c>
      <c r="AK453" s="19">
        <f t="shared" si="285"/>
        <v>0</v>
      </c>
      <c r="AL453" s="19">
        <f t="shared" si="285"/>
        <v>0</v>
      </c>
      <c r="AM453" s="19">
        <f t="shared" si="285"/>
        <v>0</v>
      </c>
      <c r="AN453" s="19">
        <f t="shared" si="285"/>
        <v>0</v>
      </c>
      <c r="AO453" s="19">
        <f t="shared" si="285"/>
        <v>0</v>
      </c>
      <c r="AP453" s="20">
        <f t="shared" si="291"/>
        <v>0</v>
      </c>
    </row>
    <row r="454" spans="1:42" ht="13.5" customHeight="1" x14ac:dyDescent="0.2">
      <c r="A454" s="21">
        <f t="shared" si="280"/>
        <v>0.32291666666666674</v>
      </c>
      <c r="B454" s="19">
        <f t="shared" si="281"/>
        <v>0</v>
      </c>
      <c r="C454" s="19">
        <f t="shared" si="281"/>
        <v>0</v>
      </c>
      <c r="D454" s="19">
        <f t="shared" si="281"/>
        <v>0</v>
      </c>
      <c r="E454" s="19">
        <f t="shared" si="281"/>
        <v>0</v>
      </c>
      <c r="F454" s="19">
        <f t="shared" si="281"/>
        <v>0</v>
      </c>
      <c r="G454" s="19">
        <f t="shared" si="281"/>
        <v>0</v>
      </c>
      <c r="H454" s="19">
        <f t="shared" si="281"/>
        <v>0</v>
      </c>
      <c r="I454" s="20">
        <f t="shared" si="286"/>
        <v>0</v>
      </c>
      <c r="J454" s="19">
        <f t="shared" si="282"/>
        <v>573</v>
      </c>
      <c r="K454" s="19">
        <f t="shared" si="282"/>
        <v>194</v>
      </c>
      <c r="L454" s="19">
        <f t="shared" si="282"/>
        <v>33</v>
      </c>
      <c r="M454" s="19">
        <f t="shared" si="282"/>
        <v>8</v>
      </c>
      <c r="N454" s="19">
        <f t="shared" si="282"/>
        <v>40</v>
      </c>
      <c r="O454" s="19">
        <f t="shared" si="282"/>
        <v>46</v>
      </c>
      <c r="P454" s="19">
        <f t="shared" si="282"/>
        <v>20</v>
      </c>
      <c r="Q454" s="20">
        <f t="shared" si="287"/>
        <v>914</v>
      </c>
      <c r="R454" s="19">
        <f t="shared" si="283"/>
        <v>0</v>
      </c>
      <c r="S454" s="19">
        <f t="shared" si="283"/>
        <v>0</v>
      </c>
      <c r="T454" s="19">
        <f t="shared" si="283"/>
        <v>0</v>
      </c>
      <c r="U454" s="19">
        <f t="shared" si="283"/>
        <v>0</v>
      </c>
      <c r="V454" s="19">
        <f t="shared" si="283"/>
        <v>0</v>
      </c>
      <c r="W454" s="19">
        <f t="shared" si="283"/>
        <v>0</v>
      </c>
      <c r="X454" s="19">
        <f t="shared" si="283"/>
        <v>0</v>
      </c>
      <c r="Y454" s="20">
        <f t="shared" si="288"/>
        <v>0</v>
      </c>
      <c r="Z454" s="21">
        <f t="shared" si="289"/>
        <v>0.32291666666666674</v>
      </c>
      <c r="AA454" s="19">
        <f t="shared" si="284"/>
        <v>248</v>
      </c>
      <c r="AB454" s="19">
        <f t="shared" si="284"/>
        <v>69</v>
      </c>
      <c r="AC454" s="19">
        <f t="shared" si="284"/>
        <v>17</v>
      </c>
      <c r="AD454" s="19">
        <f t="shared" si="284"/>
        <v>0</v>
      </c>
      <c r="AE454" s="19">
        <f t="shared" si="284"/>
        <v>60</v>
      </c>
      <c r="AF454" s="19">
        <f t="shared" si="284"/>
        <v>6</v>
      </c>
      <c r="AG454" s="19">
        <f t="shared" si="284"/>
        <v>112</v>
      </c>
      <c r="AH454" s="20">
        <f t="shared" si="290"/>
        <v>512</v>
      </c>
      <c r="AI454" s="19">
        <f t="shared" si="285"/>
        <v>0</v>
      </c>
      <c r="AJ454" s="19">
        <f t="shared" si="285"/>
        <v>0</v>
      </c>
      <c r="AK454" s="19">
        <f t="shared" si="285"/>
        <v>0</v>
      </c>
      <c r="AL454" s="19">
        <f t="shared" si="285"/>
        <v>0</v>
      </c>
      <c r="AM454" s="19">
        <f t="shared" si="285"/>
        <v>0</v>
      </c>
      <c r="AN454" s="19">
        <f t="shared" si="285"/>
        <v>0</v>
      </c>
      <c r="AO454" s="19">
        <f t="shared" si="285"/>
        <v>0</v>
      </c>
      <c r="AP454" s="20">
        <f t="shared" si="291"/>
        <v>0</v>
      </c>
    </row>
    <row r="455" spans="1:42" ht="13.5" customHeight="1" x14ac:dyDescent="0.2">
      <c r="A455" s="21">
        <f t="shared" si="280"/>
        <v>0.33333333333333343</v>
      </c>
      <c r="B455" s="19">
        <f t="shared" si="281"/>
        <v>0</v>
      </c>
      <c r="C455" s="19">
        <f t="shared" si="281"/>
        <v>0</v>
      </c>
      <c r="D455" s="19">
        <f t="shared" si="281"/>
        <v>0</v>
      </c>
      <c r="E455" s="19">
        <f t="shared" si="281"/>
        <v>0</v>
      </c>
      <c r="F455" s="19">
        <f t="shared" si="281"/>
        <v>0</v>
      </c>
      <c r="G455" s="19">
        <f t="shared" si="281"/>
        <v>0</v>
      </c>
      <c r="H455" s="19">
        <f t="shared" si="281"/>
        <v>0</v>
      </c>
      <c r="I455" s="20">
        <f t="shared" si="286"/>
        <v>0</v>
      </c>
      <c r="J455" s="19">
        <f t="shared" si="282"/>
        <v>576</v>
      </c>
      <c r="K455" s="19">
        <f t="shared" si="282"/>
        <v>185</v>
      </c>
      <c r="L455" s="19">
        <f t="shared" si="282"/>
        <v>35</v>
      </c>
      <c r="M455" s="19">
        <f t="shared" si="282"/>
        <v>10</v>
      </c>
      <c r="N455" s="19">
        <f t="shared" si="282"/>
        <v>41</v>
      </c>
      <c r="O455" s="19">
        <f t="shared" si="282"/>
        <v>41</v>
      </c>
      <c r="P455" s="19">
        <f t="shared" si="282"/>
        <v>22</v>
      </c>
      <c r="Q455" s="20">
        <f t="shared" si="287"/>
        <v>910</v>
      </c>
      <c r="R455" s="19">
        <f t="shared" si="283"/>
        <v>0</v>
      </c>
      <c r="S455" s="19">
        <f t="shared" si="283"/>
        <v>0</v>
      </c>
      <c r="T455" s="19">
        <f t="shared" si="283"/>
        <v>0</v>
      </c>
      <c r="U455" s="19">
        <f t="shared" si="283"/>
        <v>0</v>
      </c>
      <c r="V455" s="19">
        <f t="shared" si="283"/>
        <v>0</v>
      </c>
      <c r="W455" s="19">
        <f t="shared" si="283"/>
        <v>0</v>
      </c>
      <c r="X455" s="19">
        <f t="shared" si="283"/>
        <v>0</v>
      </c>
      <c r="Y455" s="20">
        <f t="shared" si="288"/>
        <v>0</v>
      </c>
      <c r="Z455" s="21">
        <f t="shared" si="289"/>
        <v>0.33333333333333343</v>
      </c>
      <c r="AA455" s="19">
        <f t="shared" si="284"/>
        <v>240</v>
      </c>
      <c r="AB455" s="19">
        <f t="shared" si="284"/>
        <v>66</v>
      </c>
      <c r="AC455" s="19">
        <f t="shared" si="284"/>
        <v>15</v>
      </c>
      <c r="AD455" s="19">
        <f t="shared" si="284"/>
        <v>0</v>
      </c>
      <c r="AE455" s="19">
        <f t="shared" si="284"/>
        <v>64</v>
      </c>
      <c r="AF455" s="19">
        <f t="shared" si="284"/>
        <v>8</v>
      </c>
      <c r="AG455" s="19">
        <f t="shared" si="284"/>
        <v>126</v>
      </c>
      <c r="AH455" s="20">
        <f t="shared" si="290"/>
        <v>519</v>
      </c>
      <c r="AI455" s="19">
        <f t="shared" si="285"/>
        <v>0</v>
      </c>
      <c r="AJ455" s="19">
        <f t="shared" si="285"/>
        <v>0</v>
      </c>
      <c r="AK455" s="19">
        <f t="shared" si="285"/>
        <v>0</v>
      </c>
      <c r="AL455" s="19">
        <f t="shared" si="285"/>
        <v>0</v>
      </c>
      <c r="AM455" s="19">
        <f t="shared" si="285"/>
        <v>0</v>
      </c>
      <c r="AN455" s="19">
        <f t="shared" si="285"/>
        <v>0</v>
      </c>
      <c r="AO455" s="19">
        <f t="shared" si="285"/>
        <v>0</v>
      </c>
      <c r="AP455" s="20">
        <f t="shared" si="291"/>
        <v>0</v>
      </c>
    </row>
    <row r="456" spans="1:42" ht="13.5" customHeight="1" x14ac:dyDescent="0.2">
      <c r="A456" s="22">
        <f t="shared" si="280"/>
        <v>0.34375000000000011</v>
      </c>
      <c r="B456" s="19">
        <f t="shared" si="281"/>
        <v>0</v>
      </c>
      <c r="C456" s="19">
        <f t="shared" si="281"/>
        <v>0</v>
      </c>
      <c r="D456" s="19">
        <f t="shared" si="281"/>
        <v>0</v>
      </c>
      <c r="E456" s="19">
        <f t="shared" si="281"/>
        <v>0</v>
      </c>
      <c r="F456" s="19">
        <f t="shared" si="281"/>
        <v>0</v>
      </c>
      <c r="G456" s="19">
        <f t="shared" si="281"/>
        <v>0</v>
      </c>
      <c r="H456" s="19">
        <f t="shared" si="281"/>
        <v>0</v>
      </c>
      <c r="I456" s="20">
        <f t="shared" si="286"/>
        <v>0</v>
      </c>
      <c r="J456" s="19">
        <f t="shared" si="282"/>
        <v>562</v>
      </c>
      <c r="K456" s="19">
        <f t="shared" si="282"/>
        <v>165</v>
      </c>
      <c r="L456" s="19">
        <f t="shared" si="282"/>
        <v>35</v>
      </c>
      <c r="M456" s="19">
        <f t="shared" si="282"/>
        <v>11</v>
      </c>
      <c r="N456" s="19">
        <f t="shared" si="282"/>
        <v>40</v>
      </c>
      <c r="O456" s="19">
        <f t="shared" si="282"/>
        <v>39</v>
      </c>
      <c r="P456" s="19">
        <f t="shared" si="282"/>
        <v>18</v>
      </c>
      <c r="Q456" s="20">
        <f t="shared" si="287"/>
        <v>870</v>
      </c>
      <c r="R456" s="19">
        <f t="shared" si="283"/>
        <v>0</v>
      </c>
      <c r="S456" s="19">
        <f t="shared" si="283"/>
        <v>0</v>
      </c>
      <c r="T456" s="19">
        <f t="shared" si="283"/>
        <v>0</v>
      </c>
      <c r="U456" s="19">
        <f t="shared" si="283"/>
        <v>0</v>
      </c>
      <c r="V456" s="19">
        <f t="shared" si="283"/>
        <v>0</v>
      </c>
      <c r="W456" s="19">
        <f t="shared" si="283"/>
        <v>0</v>
      </c>
      <c r="X456" s="19">
        <f t="shared" si="283"/>
        <v>0</v>
      </c>
      <c r="Y456" s="20">
        <f t="shared" si="288"/>
        <v>0</v>
      </c>
      <c r="Z456" s="22">
        <f t="shared" si="289"/>
        <v>0.34375000000000011</v>
      </c>
      <c r="AA456" s="19">
        <f t="shared" si="284"/>
        <v>252</v>
      </c>
      <c r="AB456" s="19">
        <f t="shared" si="284"/>
        <v>57</v>
      </c>
      <c r="AC456" s="19">
        <f t="shared" si="284"/>
        <v>15</v>
      </c>
      <c r="AD456" s="19">
        <f t="shared" si="284"/>
        <v>0</v>
      </c>
      <c r="AE456" s="19">
        <f t="shared" si="284"/>
        <v>71</v>
      </c>
      <c r="AF456" s="19">
        <f t="shared" si="284"/>
        <v>4</v>
      </c>
      <c r="AG456" s="19">
        <f t="shared" si="284"/>
        <v>119</v>
      </c>
      <c r="AH456" s="20">
        <f t="shared" si="290"/>
        <v>518</v>
      </c>
      <c r="AI456" s="19">
        <f t="shared" si="285"/>
        <v>0</v>
      </c>
      <c r="AJ456" s="19">
        <f t="shared" si="285"/>
        <v>0</v>
      </c>
      <c r="AK456" s="19">
        <f t="shared" si="285"/>
        <v>0</v>
      </c>
      <c r="AL456" s="19">
        <f t="shared" si="285"/>
        <v>0</v>
      </c>
      <c r="AM456" s="19">
        <f t="shared" si="285"/>
        <v>0</v>
      </c>
      <c r="AN456" s="19">
        <f t="shared" si="285"/>
        <v>0</v>
      </c>
      <c r="AO456" s="19">
        <f t="shared" si="285"/>
        <v>0</v>
      </c>
      <c r="AP456" s="20">
        <f t="shared" si="291"/>
        <v>0</v>
      </c>
    </row>
    <row r="457" spans="1:42" ht="13.5" customHeight="1" x14ac:dyDescent="0.2">
      <c r="A457" s="21">
        <f t="shared" si="280"/>
        <v>0.3541666666666668</v>
      </c>
      <c r="B457" s="19">
        <f t="shared" si="281"/>
        <v>0</v>
      </c>
      <c r="C457" s="19">
        <f t="shared" si="281"/>
        <v>0</v>
      </c>
      <c r="D457" s="19">
        <f t="shared" si="281"/>
        <v>0</v>
      </c>
      <c r="E457" s="19">
        <f t="shared" si="281"/>
        <v>0</v>
      </c>
      <c r="F457" s="19">
        <f t="shared" si="281"/>
        <v>0</v>
      </c>
      <c r="G457" s="19">
        <f t="shared" si="281"/>
        <v>0</v>
      </c>
      <c r="H457" s="19">
        <f t="shared" si="281"/>
        <v>0</v>
      </c>
      <c r="I457" s="20">
        <f t="shared" si="286"/>
        <v>0</v>
      </c>
      <c r="J457" s="19">
        <f t="shared" si="282"/>
        <v>557</v>
      </c>
      <c r="K457" s="19">
        <f t="shared" si="282"/>
        <v>163</v>
      </c>
      <c r="L457" s="19">
        <f t="shared" si="282"/>
        <v>41</v>
      </c>
      <c r="M457" s="19">
        <f t="shared" si="282"/>
        <v>11</v>
      </c>
      <c r="N457" s="19">
        <f t="shared" si="282"/>
        <v>39</v>
      </c>
      <c r="O457" s="19">
        <f t="shared" si="282"/>
        <v>35</v>
      </c>
      <c r="P457" s="19">
        <f t="shared" si="282"/>
        <v>19</v>
      </c>
      <c r="Q457" s="20">
        <f t="shared" si="287"/>
        <v>865</v>
      </c>
      <c r="R457" s="19">
        <f t="shared" si="283"/>
        <v>0</v>
      </c>
      <c r="S457" s="19">
        <f t="shared" si="283"/>
        <v>0</v>
      </c>
      <c r="T457" s="19">
        <f t="shared" si="283"/>
        <v>0</v>
      </c>
      <c r="U457" s="19">
        <f t="shared" si="283"/>
        <v>0</v>
      </c>
      <c r="V457" s="19">
        <f t="shared" si="283"/>
        <v>0</v>
      </c>
      <c r="W457" s="19">
        <f t="shared" si="283"/>
        <v>0</v>
      </c>
      <c r="X457" s="19">
        <f t="shared" si="283"/>
        <v>0</v>
      </c>
      <c r="Y457" s="20">
        <f t="shared" si="288"/>
        <v>0</v>
      </c>
      <c r="Z457" s="21">
        <f t="shared" si="289"/>
        <v>0.3541666666666668</v>
      </c>
      <c r="AA457" s="19">
        <f t="shared" si="284"/>
        <v>265</v>
      </c>
      <c r="AB457" s="19">
        <f t="shared" si="284"/>
        <v>63</v>
      </c>
      <c r="AC457" s="19">
        <f t="shared" si="284"/>
        <v>10</v>
      </c>
      <c r="AD457" s="19">
        <f t="shared" si="284"/>
        <v>0</v>
      </c>
      <c r="AE457" s="19">
        <f t="shared" si="284"/>
        <v>71</v>
      </c>
      <c r="AF457" s="19">
        <f t="shared" si="284"/>
        <v>7</v>
      </c>
      <c r="AG457" s="19">
        <f t="shared" si="284"/>
        <v>103</v>
      </c>
      <c r="AH457" s="20">
        <f t="shared" si="290"/>
        <v>519</v>
      </c>
      <c r="AI457" s="19">
        <f t="shared" si="285"/>
        <v>0</v>
      </c>
      <c r="AJ457" s="19">
        <f t="shared" si="285"/>
        <v>0</v>
      </c>
      <c r="AK457" s="19">
        <f t="shared" si="285"/>
        <v>0</v>
      </c>
      <c r="AL457" s="19">
        <f t="shared" si="285"/>
        <v>0</v>
      </c>
      <c r="AM457" s="19">
        <f t="shared" si="285"/>
        <v>0</v>
      </c>
      <c r="AN457" s="19">
        <f t="shared" si="285"/>
        <v>0</v>
      </c>
      <c r="AO457" s="19">
        <f t="shared" si="285"/>
        <v>0</v>
      </c>
      <c r="AP457" s="20">
        <f t="shared" si="291"/>
        <v>0</v>
      </c>
    </row>
    <row r="458" spans="1:42" ht="13.5" customHeight="1" x14ac:dyDescent="0.2">
      <c r="A458" s="21">
        <f t="shared" si="280"/>
        <v>0.36458333333333348</v>
      </c>
      <c r="B458" s="19">
        <f t="shared" si="281"/>
        <v>0</v>
      </c>
      <c r="C458" s="19">
        <f t="shared" si="281"/>
        <v>0</v>
      </c>
      <c r="D458" s="19">
        <f t="shared" si="281"/>
        <v>0</v>
      </c>
      <c r="E458" s="19">
        <f t="shared" si="281"/>
        <v>0</v>
      </c>
      <c r="F458" s="19">
        <f t="shared" si="281"/>
        <v>0</v>
      </c>
      <c r="G458" s="19">
        <f t="shared" si="281"/>
        <v>0</v>
      </c>
      <c r="H458" s="19">
        <f t="shared" si="281"/>
        <v>0</v>
      </c>
      <c r="I458" s="20">
        <f t="shared" si="286"/>
        <v>0</v>
      </c>
      <c r="J458" s="19">
        <f t="shared" si="282"/>
        <v>550</v>
      </c>
      <c r="K458" s="19">
        <f t="shared" si="282"/>
        <v>157</v>
      </c>
      <c r="L458" s="19">
        <f t="shared" si="282"/>
        <v>46</v>
      </c>
      <c r="M458" s="19">
        <f t="shared" si="282"/>
        <v>9</v>
      </c>
      <c r="N458" s="19">
        <f t="shared" si="282"/>
        <v>37</v>
      </c>
      <c r="O458" s="19">
        <f t="shared" si="282"/>
        <v>26</v>
      </c>
      <c r="P458" s="19">
        <f t="shared" si="282"/>
        <v>16</v>
      </c>
      <c r="Q458" s="20">
        <f t="shared" si="287"/>
        <v>841</v>
      </c>
      <c r="R458" s="19">
        <f t="shared" si="283"/>
        <v>0</v>
      </c>
      <c r="S458" s="19">
        <f t="shared" si="283"/>
        <v>0</v>
      </c>
      <c r="T458" s="19">
        <f t="shared" si="283"/>
        <v>0</v>
      </c>
      <c r="U458" s="19">
        <f t="shared" si="283"/>
        <v>0</v>
      </c>
      <c r="V458" s="19">
        <f t="shared" si="283"/>
        <v>0</v>
      </c>
      <c r="W458" s="19">
        <f t="shared" si="283"/>
        <v>0</v>
      </c>
      <c r="X458" s="19">
        <f t="shared" si="283"/>
        <v>0</v>
      </c>
      <c r="Y458" s="20">
        <f t="shared" si="288"/>
        <v>0</v>
      </c>
      <c r="Z458" s="21">
        <f t="shared" si="289"/>
        <v>0.36458333333333348</v>
      </c>
      <c r="AA458" s="19">
        <f t="shared" si="284"/>
        <v>236</v>
      </c>
      <c r="AB458" s="19">
        <f t="shared" si="284"/>
        <v>51</v>
      </c>
      <c r="AC458" s="19">
        <f t="shared" si="284"/>
        <v>12</v>
      </c>
      <c r="AD458" s="19">
        <f t="shared" si="284"/>
        <v>2</v>
      </c>
      <c r="AE458" s="19">
        <f t="shared" si="284"/>
        <v>70</v>
      </c>
      <c r="AF458" s="19">
        <f t="shared" si="284"/>
        <v>7</v>
      </c>
      <c r="AG458" s="19">
        <f t="shared" si="284"/>
        <v>86</v>
      </c>
      <c r="AH458" s="20">
        <f t="shared" si="290"/>
        <v>464</v>
      </c>
      <c r="AI458" s="19">
        <f t="shared" si="285"/>
        <v>0</v>
      </c>
      <c r="AJ458" s="19">
        <f t="shared" si="285"/>
        <v>0</v>
      </c>
      <c r="AK458" s="19">
        <f t="shared" si="285"/>
        <v>0</v>
      </c>
      <c r="AL458" s="19">
        <f t="shared" si="285"/>
        <v>0</v>
      </c>
      <c r="AM458" s="19">
        <f t="shared" si="285"/>
        <v>0</v>
      </c>
      <c r="AN458" s="19">
        <f t="shared" si="285"/>
        <v>0</v>
      </c>
      <c r="AO458" s="19">
        <f t="shared" si="285"/>
        <v>0</v>
      </c>
      <c r="AP458" s="20">
        <f t="shared" si="291"/>
        <v>0</v>
      </c>
    </row>
    <row r="459" spans="1:42" ht="13.5" customHeight="1" x14ac:dyDescent="0.2">
      <c r="A459" s="22">
        <f t="shared" si="280"/>
        <v>0.37500000000000017</v>
      </c>
      <c r="B459" s="19">
        <f t="shared" si="281"/>
        <v>0</v>
      </c>
      <c r="C459" s="19">
        <f t="shared" si="281"/>
        <v>0</v>
      </c>
      <c r="D459" s="19">
        <f t="shared" si="281"/>
        <v>0</v>
      </c>
      <c r="E459" s="19">
        <f t="shared" si="281"/>
        <v>0</v>
      </c>
      <c r="F459" s="19">
        <f t="shared" si="281"/>
        <v>0</v>
      </c>
      <c r="G459" s="19">
        <f t="shared" si="281"/>
        <v>0</v>
      </c>
      <c r="H459" s="19">
        <f t="shared" si="281"/>
        <v>0</v>
      </c>
      <c r="I459" s="20">
        <f t="shared" si="286"/>
        <v>0</v>
      </c>
      <c r="J459" s="19">
        <f t="shared" si="282"/>
        <v>540</v>
      </c>
      <c r="K459" s="19">
        <f t="shared" si="282"/>
        <v>163</v>
      </c>
      <c r="L459" s="19">
        <f t="shared" si="282"/>
        <v>47</v>
      </c>
      <c r="M459" s="19">
        <f t="shared" si="282"/>
        <v>7</v>
      </c>
      <c r="N459" s="19">
        <f t="shared" si="282"/>
        <v>36</v>
      </c>
      <c r="O459" s="19">
        <f t="shared" si="282"/>
        <v>26</v>
      </c>
      <c r="P459" s="19">
        <f t="shared" si="282"/>
        <v>12</v>
      </c>
      <c r="Q459" s="20">
        <f t="shared" si="287"/>
        <v>831</v>
      </c>
      <c r="R459" s="19">
        <f t="shared" si="283"/>
        <v>0</v>
      </c>
      <c r="S459" s="19">
        <f t="shared" si="283"/>
        <v>0</v>
      </c>
      <c r="T459" s="19">
        <f t="shared" si="283"/>
        <v>0</v>
      </c>
      <c r="U459" s="19">
        <f t="shared" si="283"/>
        <v>0</v>
      </c>
      <c r="V459" s="19">
        <f t="shared" si="283"/>
        <v>0</v>
      </c>
      <c r="W459" s="19">
        <f t="shared" si="283"/>
        <v>0</v>
      </c>
      <c r="X459" s="19">
        <f t="shared" si="283"/>
        <v>0</v>
      </c>
      <c r="Y459" s="20">
        <f t="shared" si="288"/>
        <v>0</v>
      </c>
      <c r="Z459" s="22">
        <f t="shared" si="289"/>
        <v>0.37500000000000017</v>
      </c>
      <c r="AA459" s="19">
        <f t="shared" si="284"/>
        <v>255</v>
      </c>
      <c r="AB459" s="19">
        <f t="shared" si="284"/>
        <v>61</v>
      </c>
      <c r="AC459" s="19">
        <f t="shared" si="284"/>
        <v>16</v>
      </c>
      <c r="AD459" s="19">
        <f t="shared" si="284"/>
        <v>2</v>
      </c>
      <c r="AE459" s="19">
        <f t="shared" si="284"/>
        <v>65</v>
      </c>
      <c r="AF459" s="19">
        <f t="shared" si="284"/>
        <v>8</v>
      </c>
      <c r="AG459" s="19">
        <f t="shared" si="284"/>
        <v>65</v>
      </c>
      <c r="AH459" s="20">
        <f t="shared" si="290"/>
        <v>472</v>
      </c>
      <c r="AI459" s="19">
        <f t="shared" si="285"/>
        <v>0</v>
      </c>
      <c r="AJ459" s="19">
        <f t="shared" si="285"/>
        <v>0</v>
      </c>
      <c r="AK459" s="19">
        <f t="shared" si="285"/>
        <v>0</v>
      </c>
      <c r="AL459" s="19">
        <f t="shared" si="285"/>
        <v>0</v>
      </c>
      <c r="AM459" s="19">
        <f t="shared" si="285"/>
        <v>0</v>
      </c>
      <c r="AN459" s="19">
        <f t="shared" si="285"/>
        <v>0</v>
      </c>
      <c r="AO459" s="19">
        <f t="shared" si="285"/>
        <v>0</v>
      </c>
      <c r="AP459" s="20">
        <f t="shared" si="291"/>
        <v>0</v>
      </c>
    </row>
    <row r="460" spans="1:42" ht="13.5" customHeight="1" x14ac:dyDescent="0.2">
      <c r="A460" s="21">
        <f t="shared" si="280"/>
        <v>0.38541666666666685</v>
      </c>
      <c r="B460" s="19">
        <f t="shared" si="281"/>
        <v>0</v>
      </c>
      <c r="C460" s="19">
        <f t="shared" si="281"/>
        <v>0</v>
      </c>
      <c r="D460" s="19">
        <f t="shared" si="281"/>
        <v>0</v>
      </c>
      <c r="E460" s="19">
        <f t="shared" si="281"/>
        <v>0</v>
      </c>
      <c r="F460" s="19">
        <f t="shared" si="281"/>
        <v>0</v>
      </c>
      <c r="G460" s="19">
        <f t="shared" si="281"/>
        <v>0</v>
      </c>
      <c r="H460" s="19">
        <f t="shared" si="281"/>
        <v>0</v>
      </c>
      <c r="I460" s="20">
        <f t="shared" si="286"/>
        <v>0</v>
      </c>
      <c r="J460" s="19">
        <f t="shared" si="282"/>
        <v>571</v>
      </c>
      <c r="K460" s="19">
        <f t="shared" si="282"/>
        <v>173</v>
      </c>
      <c r="L460" s="19">
        <f t="shared" si="282"/>
        <v>54</v>
      </c>
      <c r="M460" s="19">
        <f t="shared" si="282"/>
        <v>7</v>
      </c>
      <c r="N460" s="19">
        <f t="shared" si="282"/>
        <v>33</v>
      </c>
      <c r="O460" s="19">
        <f t="shared" si="282"/>
        <v>23</v>
      </c>
      <c r="P460" s="19">
        <f t="shared" si="282"/>
        <v>12</v>
      </c>
      <c r="Q460" s="20">
        <f t="shared" si="287"/>
        <v>873</v>
      </c>
      <c r="R460" s="19">
        <f t="shared" si="283"/>
        <v>0</v>
      </c>
      <c r="S460" s="19">
        <f t="shared" si="283"/>
        <v>0</v>
      </c>
      <c r="T460" s="19">
        <f t="shared" si="283"/>
        <v>0</v>
      </c>
      <c r="U460" s="19">
        <f t="shared" si="283"/>
        <v>0</v>
      </c>
      <c r="V460" s="19">
        <f t="shared" si="283"/>
        <v>0</v>
      </c>
      <c r="W460" s="19">
        <f t="shared" si="283"/>
        <v>0</v>
      </c>
      <c r="X460" s="19">
        <f t="shared" si="283"/>
        <v>0</v>
      </c>
      <c r="Y460" s="20">
        <f t="shared" si="288"/>
        <v>0</v>
      </c>
      <c r="Z460" s="21">
        <f t="shared" si="289"/>
        <v>0.38541666666666685</v>
      </c>
      <c r="AA460" s="19">
        <f t="shared" si="284"/>
        <v>285</v>
      </c>
      <c r="AB460" s="19">
        <f t="shared" si="284"/>
        <v>61</v>
      </c>
      <c r="AC460" s="19">
        <f t="shared" si="284"/>
        <v>20</v>
      </c>
      <c r="AD460" s="19">
        <f t="shared" si="284"/>
        <v>3</v>
      </c>
      <c r="AE460" s="19">
        <f t="shared" si="284"/>
        <v>62</v>
      </c>
      <c r="AF460" s="19">
        <f t="shared" si="284"/>
        <v>12</v>
      </c>
      <c r="AG460" s="19">
        <f t="shared" si="284"/>
        <v>54</v>
      </c>
      <c r="AH460" s="20">
        <f t="shared" si="290"/>
        <v>497</v>
      </c>
      <c r="AI460" s="19">
        <f t="shared" si="285"/>
        <v>0</v>
      </c>
      <c r="AJ460" s="19">
        <f t="shared" si="285"/>
        <v>0</v>
      </c>
      <c r="AK460" s="19">
        <f t="shared" si="285"/>
        <v>0</v>
      </c>
      <c r="AL460" s="19">
        <f t="shared" si="285"/>
        <v>0</v>
      </c>
      <c r="AM460" s="19">
        <f t="shared" si="285"/>
        <v>0</v>
      </c>
      <c r="AN460" s="19">
        <f t="shared" si="285"/>
        <v>0</v>
      </c>
      <c r="AO460" s="19">
        <f t="shared" si="285"/>
        <v>0</v>
      </c>
      <c r="AP460" s="20">
        <f t="shared" si="291"/>
        <v>0</v>
      </c>
    </row>
    <row r="461" spans="1:42" ht="13.5" customHeight="1" x14ac:dyDescent="0.2">
      <c r="A461" s="21">
        <f t="shared" si="280"/>
        <v>0.39583333333333354</v>
      </c>
      <c r="B461" s="19">
        <f t="shared" ref="B461:H470" si="292">SUM(B400:B403)</f>
        <v>0</v>
      </c>
      <c r="C461" s="19">
        <f t="shared" si="292"/>
        <v>0</v>
      </c>
      <c r="D461" s="19">
        <f t="shared" si="292"/>
        <v>0</v>
      </c>
      <c r="E461" s="19">
        <f t="shared" si="292"/>
        <v>0</v>
      </c>
      <c r="F461" s="19">
        <f t="shared" si="292"/>
        <v>0</v>
      </c>
      <c r="G461" s="19">
        <f t="shared" si="292"/>
        <v>0</v>
      </c>
      <c r="H461" s="19">
        <f t="shared" si="292"/>
        <v>1</v>
      </c>
      <c r="I461" s="20">
        <f t="shared" si="286"/>
        <v>1</v>
      </c>
      <c r="J461" s="19">
        <f t="shared" ref="J461:P470" si="293">SUM(J400:J403)</f>
        <v>587</v>
      </c>
      <c r="K461" s="19">
        <f t="shared" si="293"/>
        <v>184</v>
      </c>
      <c r="L461" s="19">
        <f t="shared" si="293"/>
        <v>47</v>
      </c>
      <c r="M461" s="19">
        <f t="shared" si="293"/>
        <v>7</v>
      </c>
      <c r="N461" s="19">
        <f t="shared" si="293"/>
        <v>33</v>
      </c>
      <c r="O461" s="19">
        <f t="shared" si="293"/>
        <v>18</v>
      </c>
      <c r="P461" s="19">
        <f t="shared" si="293"/>
        <v>7</v>
      </c>
      <c r="Q461" s="20">
        <f t="shared" si="287"/>
        <v>883</v>
      </c>
      <c r="R461" s="19">
        <f t="shared" ref="R461:X470" si="294">SUM(R400:R403)</f>
        <v>0</v>
      </c>
      <c r="S461" s="19">
        <f t="shared" si="294"/>
        <v>0</v>
      </c>
      <c r="T461" s="19">
        <f t="shared" si="294"/>
        <v>0</v>
      </c>
      <c r="U461" s="19">
        <f t="shared" si="294"/>
        <v>0</v>
      </c>
      <c r="V461" s="19">
        <f t="shared" si="294"/>
        <v>0</v>
      </c>
      <c r="W461" s="19">
        <f t="shared" si="294"/>
        <v>0</v>
      </c>
      <c r="X461" s="19">
        <f t="shared" si="294"/>
        <v>0</v>
      </c>
      <c r="Y461" s="20">
        <f t="shared" si="288"/>
        <v>0</v>
      </c>
      <c r="Z461" s="21">
        <f t="shared" si="289"/>
        <v>0.39583333333333354</v>
      </c>
      <c r="AA461" s="19">
        <f t="shared" ref="AA461:AG470" si="295">SUM(AA400:AA403)</f>
        <v>292</v>
      </c>
      <c r="AB461" s="19">
        <f t="shared" si="295"/>
        <v>57</v>
      </c>
      <c r="AC461" s="19">
        <f t="shared" si="295"/>
        <v>20</v>
      </c>
      <c r="AD461" s="19">
        <f t="shared" si="295"/>
        <v>3</v>
      </c>
      <c r="AE461" s="19">
        <f t="shared" si="295"/>
        <v>59</v>
      </c>
      <c r="AF461" s="19">
        <f t="shared" si="295"/>
        <v>11</v>
      </c>
      <c r="AG461" s="19">
        <f t="shared" si="295"/>
        <v>50</v>
      </c>
      <c r="AH461" s="20">
        <f t="shared" si="290"/>
        <v>492</v>
      </c>
      <c r="AI461" s="19">
        <f t="shared" ref="AI461:AO470" si="296">SUM(AI400:AI403)</f>
        <v>0</v>
      </c>
      <c r="AJ461" s="19">
        <f t="shared" si="296"/>
        <v>0</v>
      </c>
      <c r="AK461" s="19">
        <f t="shared" si="296"/>
        <v>0</v>
      </c>
      <c r="AL461" s="19">
        <f t="shared" si="296"/>
        <v>0</v>
      </c>
      <c r="AM461" s="19">
        <f t="shared" si="296"/>
        <v>0</v>
      </c>
      <c r="AN461" s="19">
        <f t="shared" si="296"/>
        <v>0</v>
      </c>
      <c r="AO461" s="19">
        <f t="shared" si="296"/>
        <v>0</v>
      </c>
      <c r="AP461" s="20">
        <f t="shared" si="291"/>
        <v>0</v>
      </c>
    </row>
    <row r="462" spans="1:42" ht="13.5" customHeight="1" x14ac:dyDescent="0.2">
      <c r="A462" s="22">
        <f t="shared" si="280"/>
        <v>0.40625000000000022</v>
      </c>
      <c r="B462" s="19">
        <f t="shared" si="292"/>
        <v>0</v>
      </c>
      <c r="C462" s="19">
        <f t="shared" si="292"/>
        <v>0</v>
      </c>
      <c r="D462" s="19">
        <f t="shared" si="292"/>
        <v>0</v>
      </c>
      <c r="E462" s="19">
        <f t="shared" si="292"/>
        <v>0</v>
      </c>
      <c r="F462" s="19">
        <f t="shared" si="292"/>
        <v>0</v>
      </c>
      <c r="G462" s="19">
        <f t="shared" si="292"/>
        <v>0</v>
      </c>
      <c r="H462" s="19">
        <f t="shared" si="292"/>
        <v>1</v>
      </c>
      <c r="I462" s="20">
        <f t="shared" si="286"/>
        <v>1</v>
      </c>
      <c r="J462" s="19">
        <f t="shared" si="293"/>
        <v>597</v>
      </c>
      <c r="K462" s="19">
        <f t="shared" si="293"/>
        <v>175</v>
      </c>
      <c r="L462" s="19">
        <f t="shared" si="293"/>
        <v>50</v>
      </c>
      <c r="M462" s="19">
        <f t="shared" si="293"/>
        <v>9</v>
      </c>
      <c r="N462" s="19">
        <f t="shared" si="293"/>
        <v>31</v>
      </c>
      <c r="O462" s="19">
        <f t="shared" si="293"/>
        <v>20</v>
      </c>
      <c r="P462" s="19">
        <f t="shared" si="293"/>
        <v>6</v>
      </c>
      <c r="Q462" s="20">
        <f t="shared" si="287"/>
        <v>888</v>
      </c>
      <c r="R462" s="19">
        <f t="shared" si="294"/>
        <v>0</v>
      </c>
      <c r="S462" s="19">
        <f t="shared" si="294"/>
        <v>0</v>
      </c>
      <c r="T462" s="19">
        <f t="shared" si="294"/>
        <v>0</v>
      </c>
      <c r="U462" s="19">
        <f t="shared" si="294"/>
        <v>0</v>
      </c>
      <c r="V462" s="19">
        <f t="shared" si="294"/>
        <v>0</v>
      </c>
      <c r="W462" s="19">
        <f t="shared" si="294"/>
        <v>0</v>
      </c>
      <c r="X462" s="19">
        <f t="shared" si="294"/>
        <v>0</v>
      </c>
      <c r="Y462" s="20">
        <f t="shared" si="288"/>
        <v>0</v>
      </c>
      <c r="Z462" s="22">
        <f t="shared" si="289"/>
        <v>0.40625000000000022</v>
      </c>
      <c r="AA462" s="19">
        <f t="shared" si="295"/>
        <v>320</v>
      </c>
      <c r="AB462" s="19">
        <f t="shared" si="295"/>
        <v>54</v>
      </c>
      <c r="AC462" s="19">
        <f t="shared" si="295"/>
        <v>20</v>
      </c>
      <c r="AD462" s="19">
        <f t="shared" si="295"/>
        <v>1</v>
      </c>
      <c r="AE462" s="19">
        <f t="shared" si="295"/>
        <v>59</v>
      </c>
      <c r="AF462" s="19">
        <f t="shared" si="295"/>
        <v>16</v>
      </c>
      <c r="AG462" s="19">
        <f t="shared" si="295"/>
        <v>36</v>
      </c>
      <c r="AH462" s="20">
        <f t="shared" si="290"/>
        <v>506</v>
      </c>
      <c r="AI462" s="19">
        <f t="shared" si="296"/>
        <v>0</v>
      </c>
      <c r="AJ462" s="19">
        <f t="shared" si="296"/>
        <v>0</v>
      </c>
      <c r="AK462" s="19">
        <f t="shared" si="296"/>
        <v>0</v>
      </c>
      <c r="AL462" s="19">
        <f t="shared" si="296"/>
        <v>0</v>
      </c>
      <c r="AM462" s="19">
        <f t="shared" si="296"/>
        <v>0</v>
      </c>
      <c r="AN462" s="19">
        <f t="shared" si="296"/>
        <v>0</v>
      </c>
      <c r="AO462" s="19">
        <f t="shared" si="296"/>
        <v>0</v>
      </c>
      <c r="AP462" s="20">
        <f t="shared" si="291"/>
        <v>0</v>
      </c>
    </row>
    <row r="463" spans="1:42" ht="13.5" customHeight="1" x14ac:dyDescent="0.2">
      <c r="A463" s="21">
        <f t="shared" si="280"/>
        <v>0.41666666666666691</v>
      </c>
      <c r="B463" s="19">
        <f t="shared" si="292"/>
        <v>0</v>
      </c>
      <c r="C463" s="19">
        <f t="shared" si="292"/>
        <v>0</v>
      </c>
      <c r="D463" s="19">
        <f t="shared" si="292"/>
        <v>0</v>
      </c>
      <c r="E463" s="19">
        <f t="shared" si="292"/>
        <v>0</v>
      </c>
      <c r="F463" s="19">
        <f t="shared" si="292"/>
        <v>0</v>
      </c>
      <c r="G463" s="19">
        <f t="shared" si="292"/>
        <v>0</v>
      </c>
      <c r="H463" s="19">
        <f t="shared" si="292"/>
        <v>1</v>
      </c>
      <c r="I463" s="20">
        <f t="shared" si="286"/>
        <v>1</v>
      </c>
      <c r="J463" s="19">
        <f t="shared" si="293"/>
        <v>597</v>
      </c>
      <c r="K463" s="19">
        <f t="shared" si="293"/>
        <v>171</v>
      </c>
      <c r="L463" s="19">
        <f t="shared" si="293"/>
        <v>50</v>
      </c>
      <c r="M463" s="19">
        <f t="shared" si="293"/>
        <v>9</v>
      </c>
      <c r="N463" s="19">
        <f t="shared" si="293"/>
        <v>32</v>
      </c>
      <c r="O463" s="19">
        <f t="shared" si="293"/>
        <v>22</v>
      </c>
      <c r="P463" s="19">
        <f t="shared" si="293"/>
        <v>3</v>
      </c>
      <c r="Q463" s="20">
        <f t="shared" si="287"/>
        <v>884</v>
      </c>
      <c r="R463" s="19">
        <f t="shared" si="294"/>
        <v>0</v>
      </c>
      <c r="S463" s="19">
        <f t="shared" si="294"/>
        <v>0</v>
      </c>
      <c r="T463" s="19">
        <f t="shared" si="294"/>
        <v>0</v>
      </c>
      <c r="U463" s="19">
        <f t="shared" si="294"/>
        <v>0</v>
      </c>
      <c r="V463" s="19">
        <f t="shared" si="294"/>
        <v>0</v>
      </c>
      <c r="W463" s="19">
        <f t="shared" si="294"/>
        <v>0</v>
      </c>
      <c r="X463" s="19">
        <f t="shared" si="294"/>
        <v>0</v>
      </c>
      <c r="Y463" s="20">
        <f t="shared" si="288"/>
        <v>0</v>
      </c>
      <c r="Z463" s="21">
        <f t="shared" si="289"/>
        <v>0.41666666666666691</v>
      </c>
      <c r="AA463" s="19">
        <f t="shared" si="295"/>
        <v>327</v>
      </c>
      <c r="AB463" s="19">
        <f t="shared" si="295"/>
        <v>62</v>
      </c>
      <c r="AC463" s="19">
        <f t="shared" si="295"/>
        <v>22</v>
      </c>
      <c r="AD463" s="19">
        <f t="shared" si="295"/>
        <v>1</v>
      </c>
      <c r="AE463" s="19">
        <f t="shared" si="295"/>
        <v>60</v>
      </c>
      <c r="AF463" s="19">
        <f t="shared" si="295"/>
        <v>18</v>
      </c>
      <c r="AG463" s="19">
        <f t="shared" si="295"/>
        <v>36</v>
      </c>
      <c r="AH463" s="20">
        <f t="shared" si="290"/>
        <v>526</v>
      </c>
      <c r="AI463" s="19">
        <f t="shared" si="296"/>
        <v>0</v>
      </c>
      <c r="AJ463" s="19">
        <f t="shared" si="296"/>
        <v>0</v>
      </c>
      <c r="AK463" s="19">
        <f t="shared" si="296"/>
        <v>0</v>
      </c>
      <c r="AL463" s="19">
        <f t="shared" si="296"/>
        <v>0</v>
      </c>
      <c r="AM463" s="19">
        <f t="shared" si="296"/>
        <v>0</v>
      </c>
      <c r="AN463" s="19">
        <f t="shared" si="296"/>
        <v>0</v>
      </c>
      <c r="AO463" s="19">
        <f t="shared" si="296"/>
        <v>0</v>
      </c>
      <c r="AP463" s="20">
        <f t="shared" si="291"/>
        <v>0</v>
      </c>
    </row>
    <row r="464" spans="1:42" ht="13.5" customHeight="1" x14ac:dyDescent="0.2">
      <c r="A464" s="21">
        <f t="shared" si="280"/>
        <v>0.42708333333333359</v>
      </c>
      <c r="B464" s="19">
        <f t="shared" si="292"/>
        <v>0</v>
      </c>
      <c r="C464" s="19">
        <f t="shared" si="292"/>
        <v>0</v>
      </c>
      <c r="D464" s="19">
        <f t="shared" si="292"/>
        <v>0</v>
      </c>
      <c r="E464" s="19">
        <f t="shared" si="292"/>
        <v>0</v>
      </c>
      <c r="F464" s="19">
        <f t="shared" si="292"/>
        <v>0</v>
      </c>
      <c r="G464" s="19">
        <f t="shared" si="292"/>
        <v>0</v>
      </c>
      <c r="H464" s="19">
        <f t="shared" si="292"/>
        <v>1</v>
      </c>
      <c r="I464" s="20">
        <f t="shared" si="286"/>
        <v>1</v>
      </c>
      <c r="J464" s="19">
        <f t="shared" si="293"/>
        <v>568</v>
      </c>
      <c r="K464" s="19">
        <f t="shared" si="293"/>
        <v>172</v>
      </c>
      <c r="L464" s="19">
        <f t="shared" si="293"/>
        <v>44</v>
      </c>
      <c r="M464" s="19">
        <f t="shared" si="293"/>
        <v>10</v>
      </c>
      <c r="N464" s="19">
        <f t="shared" si="293"/>
        <v>34</v>
      </c>
      <c r="O464" s="19">
        <f t="shared" si="293"/>
        <v>24</v>
      </c>
      <c r="P464" s="19">
        <f t="shared" si="293"/>
        <v>4</v>
      </c>
      <c r="Q464" s="20">
        <f t="shared" si="287"/>
        <v>856</v>
      </c>
      <c r="R464" s="19">
        <f t="shared" si="294"/>
        <v>0</v>
      </c>
      <c r="S464" s="19">
        <f t="shared" si="294"/>
        <v>0</v>
      </c>
      <c r="T464" s="19">
        <f t="shared" si="294"/>
        <v>0</v>
      </c>
      <c r="U464" s="19">
        <f t="shared" si="294"/>
        <v>0</v>
      </c>
      <c r="V464" s="19">
        <f t="shared" si="294"/>
        <v>0</v>
      </c>
      <c r="W464" s="19">
        <f t="shared" si="294"/>
        <v>0</v>
      </c>
      <c r="X464" s="19">
        <f t="shared" si="294"/>
        <v>0</v>
      </c>
      <c r="Y464" s="20">
        <f t="shared" si="288"/>
        <v>0</v>
      </c>
      <c r="Z464" s="21">
        <f t="shared" si="289"/>
        <v>0.42708333333333359</v>
      </c>
      <c r="AA464" s="19">
        <f t="shared" si="295"/>
        <v>315</v>
      </c>
      <c r="AB464" s="19">
        <f t="shared" si="295"/>
        <v>63</v>
      </c>
      <c r="AC464" s="19">
        <f t="shared" si="295"/>
        <v>18</v>
      </c>
      <c r="AD464" s="19">
        <f t="shared" si="295"/>
        <v>0</v>
      </c>
      <c r="AE464" s="19">
        <f t="shared" si="295"/>
        <v>59</v>
      </c>
      <c r="AF464" s="19">
        <f t="shared" si="295"/>
        <v>18</v>
      </c>
      <c r="AG464" s="19">
        <f t="shared" si="295"/>
        <v>27</v>
      </c>
      <c r="AH464" s="20">
        <f t="shared" si="290"/>
        <v>500</v>
      </c>
      <c r="AI464" s="19">
        <f t="shared" si="296"/>
        <v>0</v>
      </c>
      <c r="AJ464" s="19">
        <f t="shared" si="296"/>
        <v>0</v>
      </c>
      <c r="AK464" s="19">
        <f t="shared" si="296"/>
        <v>0</v>
      </c>
      <c r="AL464" s="19">
        <f t="shared" si="296"/>
        <v>0</v>
      </c>
      <c r="AM464" s="19">
        <f t="shared" si="296"/>
        <v>0</v>
      </c>
      <c r="AN464" s="19">
        <f t="shared" si="296"/>
        <v>0</v>
      </c>
      <c r="AO464" s="19">
        <f t="shared" si="296"/>
        <v>0</v>
      </c>
      <c r="AP464" s="20">
        <f t="shared" si="291"/>
        <v>0</v>
      </c>
    </row>
    <row r="465" spans="1:42" ht="13.5" customHeight="1" x14ac:dyDescent="0.2">
      <c r="A465" s="22">
        <f t="shared" si="280"/>
        <v>0.43750000000000028</v>
      </c>
      <c r="B465" s="19">
        <f t="shared" si="292"/>
        <v>0</v>
      </c>
      <c r="C465" s="19">
        <f t="shared" si="292"/>
        <v>0</v>
      </c>
      <c r="D465" s="19">
        <f t="shared" si="292"/>
        <v>0</v>
      </c>
      <c r="E465" s="19">
        <f t="shared" si="292"/>
        <v>0</v>
      </c>
      <c r="F465" s="19">
        <f t="shared" si="292"/>
        <v>0</v>
      </c>
      <c r="G465" s="19">
        <f t="shared" si="292"/>
        <v>0</v>
      </c>
      <c r="H465" s="19">
        <f t="shared" si="292"/>
        <v>0</v>
      </c>
      <c r="I465" s="20">
        <f t="shared" si="286"/>
        <v>0</v>
      </c>
      <c r="J465" s="19">
        <f t="shared" si="293"/>
        <v>581</v>
      </c>
      <c r="K465" s="19">
        <f t="shared" si="293"/>
        <v>171</v>
      </c>
      <c r="L465" s="19">
        <f t="shared" si="293"/>
        <v>49</v>
      </c>
      <c r="M465" s="19">
        <f t="shared" si="293"/>
        <v>11</v>
      </c>
      <c r="N465" s="19">
        <f t="shared" si="293"/>
        <v>34</v>
      </c>
      <c r="O465" s="19">
        <f t="shared" si="293"/>
        <v>29</v>
      </c>
      <c r="P465" s="19">
        <f t="shared" si="293"/>
        <v>6</v>
      </c>
      <c r="Q465" s="20">
        <f t="shared" si="287"/>
        <v>881</v>
      </c>
      <c r="R465" s="19">
        <f t="shared" si="294"/>
        <v>0</v>
      </c>
      <c r="S465" s="19">
        <f t="shared" si="294"/>
        <v>0</v>
      </c>
      <c r="T465" s="19">
        <f t="shared" si="294"/>
        <v>0</v>
      </c>
      <c r="U465" s="19">
        <f t="shared" si="294"/>
        <v>0</v>
      </c>
      <c r="V465" s="19">
        <f t="shared" si="294"/>
        <v>0</v>
      </c>
      <c r="W465" s="19">
        <f t="shared" si="294"/>
        <v>0</v>
      </c>
      <c r="X465" s="19">
        <f t="shared" si="294"/>
        <v>0</v>
      </c>
      <c r="Y465" s="20">
        <f t="shared" si="288"/>
        <v>0</v>
      </c>
      <c r="Z465" s="22">
        <f t="shared" si="289"/>
        <v>0.43750000000000028</v>
      </c>
      <c r="AA465" s="19">
        <f t="shared" si="295"/>
        <v>304</v>
      </c>
      <c r="AB465" s="19">
        <f t="shared" si="295"/>
        <v>68</v>
      </c>
      <c r="AC465" s="19">
        <f t="shared" si="295"/>
        <v>20</v>
      </c>
      <c r="AD465" s="19">
        <f t="shared" si="295"/>
        <v>0</v>
      </c>
      <c r="AE465" s="19">
        <f t="shared" si="295"/>
        <v>61</v>
      </c>
      <c r="AF465" s="19">
        <f t="shared" si="295"/>
        <v>18</v>
      </c>
      <c r="AG465" s="19">
        <f t="shared" si="295"/>
        <v>23</v>
      </c>
      <c r="AH465" s="20">
        <f t="shared" si="290"/>
        <v>494</v>
      </c>
      <c r="AI465" s="19">
        <f t="shared" si="296"/>
        <v>0</v>
      </c>
      <c r="AJ465" s="19">
        <f t="shared" si="296"/>
        <v>0</v>
      </c>
      <c r="AK465" s="19">
        <f t="shared" si="296"/>
        <v>0</v>
      </c>
      <c r="AL465" s="19">
        <f t="shared" si="296"/>
        <v>0</v>
      </c>
      <c r="AM465" s="19">
        <f t="shared" si="296"/>
        <v>0</v>
      </c>
      <c r="AN465" s="19">
        <f t="shared" si="296"/>
        <v>0</v>
      </c>
      <c r="AO465" s="19">
        <f t="shared" si="296"/>
        <v>0</v>
      </c>
      <c r="AP465" s="20">
        <f t="shared" si="291"/>
        <v>0</v>
      </c>
    </row>
    <row r="466" spans="1:42" ht="13.5" customHeight="1" x14ac:dyDescent="0.2">
      <c r="A466" s="21">
        <f t="shared" si="280"/>
        <v>0.44791666666666696</v>
      </c>
      <c r="B466" s="19">
        <f t="shared" si="292"/>
        <v>0</v>
      </c>
      <c r="C466" s="19">
        <f t="shared" si="292"/>
        <v>0</v>
      </c>
      <c r="D466" s="19">
        <f t="shared" si="292"/>
        <v>0</v>
      </c>
      <c r="E466" s="19">
        <f t="shared" si="292"/>
        <v>0</v>
      </c>
      <c r="F466" s="19">
        <f t="shared" si="292"/>
        <v>0</v>
      </c>
      <c r="G466" s="19">
        <f t="shared" si="292"/>
        <v>0</v>
      </c>
      <c r="H466" s="19">
        <f t="shared" si="292"/>
        <v>0</v>
      </c>
      <c r="I466" s="20">
        <f t="shared" si="286"/>
        <v>0</v>
      </c>
      <c r="J466" s="19">
        <f t="shared" si="293"/>
        <v>570</v>
      </c>
      <c r="K466" s="19">
        <f t="shared" si="293"/>
        <v>175</v>
      </c>
      <c r="L466" s="19">
        <f t="shared" si="293"/>
        <v>47</v>
      </c>
      <c r="M466" s="19">
        <f t="shared" si="293"/>
        <v>9</v>
      </c>
      <c r="N466" s="19">
        <f t="shared" si="293"/>
        <v>35</v>
      </c>
      <c r="O466" s="19">
        <f t="shared" si="293"/>
        <v>30</v>
      </c>
      <c r="P466" s="19">
        <f t="shared" si="293"/>
        <v>7</v>
      </c>
      <c r="Q466" s="20">
        <f t="shared" si="287"/>
        <v>873</v>
      </c>
      <c r="R466" s="19">
        <f t="shared" si="294"/>
        <v>0</v>
      </c>
      <c r="S466" s="19">
        <f t="shared" si="294"/>
        <v>0</v>
      </c>
      <c r="T466" s="19">
        <f t="shared" si="294"/>
        <v>0</v>
      </c>
      <c r="U466" s="19">
        <f t="shared" si="294"/>
        <v>0</v>
      </c>
      <c r="V466" s="19">
        <f t="shared" si="294"/>
        <v>0</v>
      </c>
      <c r="W466" s="19">
        <f t="shared" si="294"/>
        <v>0</v>
      </c>
      <c r="X466" s="19">
        <f t="shared" si="294"/>
        <v>0</v>
      </c>
      <c r="Y466" s="20">
        <f t="shared" si="288"/>
        <v>0</v>
      </c>
      <c r="Z466" s="21">
        <f t="shared" si="289"/>
        <v>0.44791666666666696</v>
      </c>
      <c r="AA466" s="19">
        <f t="shared" si="295"/>
        <v>320</v>
      </c>
      <c r="AB466" s="19">
        <f t="shared" si="295"/>
        <v>69</v>
      </c>
      <c r="AC466" s="19">
        <f t="shared" si="295"/>
        <v>19</v>
      </c>
      <c r="AD466" s="19">
        <f t="shared" si="295"/>
        <v>1</v>
      </c>
      <c r="AE466" s="19">
        <f t="shared" si="295"/>
        <v>62</v>
      </c>
      <c r="AF466" s="19">
        <f t="shared" si="295"/>
        <v>15</v>
      </c>
      <c r="AG466" s="19">
        <f t="shared" si="295"/>
        <v>27</v>
      </c>
      <c r="AH466" s="20">
        <f t="shared" si="290"/>
        <v>513</v>
      </c>
      <c r="AI466" s="19">
        <f t="shared" si="296"/>
        <v>0</v>
      </c>
      <c r="AJ466" s="19">
        <f t="shared" si="296"/>
        <v>0</v>
      </c>
      <c r="AK466" s="19">
        <f t="shared" si="296"/>
        <v>0</v>
      </c>
      <c r="AL466" s="19">
        <f t="shared" si="296"/>
        <v>0</v>
      </c>
      <c r="AM466" s="19">
        <f t="shared" si="296"/>
        <v>0</v>
      </c>
      <c r="AN466" s="19">
        <f t="shared" si="296"/>
        <v>0</v>
      </c>
      <c r="AO466" s="19">
        <f t="shared" si="296"/>
        <v>0</v>
      </c>
      <c r="AP466" s="20">
        <f t="shared" si="291"/>
        <v>0</v>
      </c>
    </row>
    <row r="467" spans="1:42" ht="13.5" customHeight="1" x14ac:dyDescent="0.2">
      <c r="A467" s="21">
        <f t="shared" si="280"/>
        <v>0.45833333333333365</v>
      </c>
      <c r="B467" s="19">
        <f t="shared" si="292"/>
        <v>0</v>
      </c>
      <c r="C467" s="19">
        <f t="shared" si="292"/>
        <v>0</v>
      </c>
      <c r="D467" s="19">
        <f t="shared" si="292"/>
        <v>0</v>
      </c>
      <c r="E467" s="19">
        <f t="shared" si="292"/>
        <v>0</v>
      </c>
      <c r="F467" s="19">
        <f t="shared" si="292"/>
        <v>0</v>
      </c>
      <c r="G467" s="19">
        <f t="shared" si="292"/>
        <v>0</v>
      </c>
      <c r="H467" s="19">
        <f t="shared" si="292"/>
        <v>0</v>
      </c>
      <c r="I467" s="20">
        <f t="shared" si="286"/>
        <v>0</v>
      </c>
      <c r="J467" s="19">
        <f t="shared" si="293"/>
        <v>567</v>
      </c>
      <c r="K467" s="19">
        <f t="shared" si="293"/>
        <v>173</v>
      </c>
      <c r="L467" s="19">
        <f t="shared" si="293"/>
        <v>51</v>
      </c>
      <c r="M467" s="19">
        <f t="shared" si="293"/>
        <v>7</v>
      </c>
      <c r="N467" s="19">
        <f t="shared" si="293"/>
        <v>36</v>
      </c>
      <c r="O467" s="19">
        <f t="shared" si="293"/>
        <v>28</v>
      </c>
      <c r="P467" s="19">
        <f t="shared" si="293"/>
        <v>10</v>
      </c>
      <c r="Q467" s="20">
        <f t="shared" si="287"/>
        <v>872</v>
      </c>
      <c r="R467" s="19">
        <f t="shared" si="294"/>
        <v>0</v>
      </c>
      <c r="S467" s="19">
        <f t="shared" si="294"/>
        <v>0</v>
      </c>
      <c r="T467" s="19">
        <f t="shared" si="294"/>
        <v>0</v>
      </c>
      <c r="U467" s="19">
        <f t="shared" si="294"/>
        <v>0</v>
      </c>
      <c r="V467" s="19">
        <f t="shared" si="294"/>
        <v>0</v>
      </c>
      <c r="W467" s="19">
        <f t="shared" si="294"/>
        <v>0</v>
      </c>
      <c r="X467" s="19">
        <f t="shared" si="294"/>
        <v>0</v>
      </c>
      <c r="Y467" s="20">
        <f t="shared" si="288"/>
        <v>0</v>
      </c>
      <c r="Z467" s="21">
        <f t="shared" si="289"/>
        <v>0.45833333333333365</v>
      </c>
      <c r="AA467" s="19">
        <f t="shared" si="295"/>
        <v>339</v>
      </c>
      <c r="AB467" s="19">
        <f t="shared" si="295"/>
        <v>61</v>
      </c>
      <c r="AC467" s="19">
        <f t="shared" si="295"/>
        <v>16</v>
      </c>
      <c r="AD467" s="19">
        <f t="shared" si="295"/>
        <v>2</v>
      </c>
      <c r="AE467" s="19">
        <f t="shared" si="295"/>
        <v>60</v>
      </c>
      <c r="AF467" s="19">
        <f t="shared" si="295"/>
        <v>15</v>
      </c>
      <c r="AG467" s="19">
        <f t="shared" si="295"/>
        <v>26</v>
      </c>
      <c r="AH467" s="20">
        <f t="shared" si="290"/>
        <v>519</v>
      </c>
      <c r="AI467" s="19">
        <f t="shared" si="296"/>
        <v>0</v>
      </c>
      <c r="AJ467" s="19">
        <f t="shared" si="296"/>
        <v>0</v>
      </c>
      <c r="AK467" s="19">
        <f t="shared" si="296"/>
        <v>0</v>
      </c>
      <c r="AL467" s="19">
        <f t="shared" si="296"/>
        <v>0</v>
      </c>
      <c r="AM467" s="19">
        <f t="shared" si="296"/>
        <v>0</v>
      </c>
      <c r="AN467" s="19">
        <f t="shared" si="296"/>
        <v>0</v>
      </c>
      <c r="AO467" s="19">
        <f t="shared" si="296"/>
        <v>0</v>
      </c>
      <c r="AP467" s="20">
        <f t="shared" si="291"/>
        <v>0</v>
      </c>
    </row>
    <row r="468" spans="1:42" ht="13.5" customHeight="1" x14ac:dyDescent="0.2">
      <c r="A468" s="22">
        <f t="shared" si="280"/>
        <v>0.46875000000000033</v>
      </c>
      <c r="B468" s="19">
        <f t="shared" si="292"/>
        <v>0</v>
      </c>
      <c r="C468" s="19">
        <f t="shared" si="292"/>
        <v>0</v>
      </c>
      <c r="D468" s="19">
        <f t="shared" si="292"/>
        <v>0</v>
      </c>
      <c r="E468" s="19">
        <f t="shared" si="292"/>
        <v>0</v>
      </c>
      <c r="F468" s="19">
        <f t="shared" si="292"/>
        <v>0</v>
      </c>
      <c r="G468" s="19">
        <f t="shared" si="292"/>
        <v>0</v>
      </c>
      <c r="H468" s="19">
        <f t="shared" si="292"/>
        <v>1</v>
      </c>
      <c r="I468" s="20">
        <f t="shared" si="286"/>
        <v>1</v>
      </c>
      <c r="J468" s="19">
        <f t="shared" si="293"/>
        <v>593</v>
      </c>
      <c r="K468" s="19">
        <f t="shared" si="293"/>
        <v>165</v>
      </c>
      <c r="L468" s="19">
        <f t="shared" si="293"/>
        <v>51</v>
      </c>
      <c r="M468" s="19">
        <f t="shared" si="293"/>
        <v>6</v>
      </c>
      <c r="N468" s="19">
        <f t="shared" si="293"/>
        <v>36</v>
      </c>
      <c r="O468" s="19">
        <f t="shared" si="293"/>
        <v>34</v>
      </c>
      <c r="P468" s="19">
        <f t="shared" si="293"/>
        <v>9</v>
      </c>
      <c r="Q468" s="20">
        <f t="shared" si="287"/>
        <v>894</v>
      </c>
      <c r="R468" s="19">
        <f t="shared" si="294"/>
        <v>0</v>
      </c>
      <c r="S468" s="19">
        <f t="shared" si="294"/>
        <v>0</v>
      </c>
      <c r="T468" s="19">
        <f t="shared" si="294"/>
        <v>0</v>
      </c>
      <c r="U468" s="19">
        <f t="shared" si="294"/>
        <v>0</v>
      </c>
      <c r="V468" s="19">
        <f t="shared" si="294"/>
        <v>0</v>
      </c>
      <c r="W468" s="19">
        <f t="shared" si="294"/>
        <v>0</v>
      </c>
      <c r="X468" s="19">
        <f t="shared" si="294"/>
        <v>0</v>
      </c>
      <c r="Y468" s="20">
        <f t="shared" si="288"/>
        <v>0</v>
      </c>
      <c r="Z468" s="22">
        <f t="shared" si="289"/>
        <v>0.46875000000000033</v>
      </c>
      <c r="AA468" s="19">
        <f t="shared" si="295"/>
        <v>343</v>
      </c>
      <c r="AB468" s="19">
        <f t="shared" si="295"/>
        <v>67</v>
      </c>
      <c r="AC468" s="19">
        <f t="shared" si="295"/>
        <v>16</v>
      </c>
      <c r="AD468" s="19">
        <f t="shared" si="295"/>
        <v>3</v>
      </c>
      <c r="AE468" s="19">
        <f t="shared" si="295"/>
        <v>63</v>
      </c>
      <c r="AF468" s="19">
        <f t="shared" si="295"/>
        <v>16</v>
      </c>
      <c r="AG468" s="19">
        <f t="shared" si="295"/>
        <v>29</v>
      </c>
      <c r="AH468" s="20">
        <f t="shared" si="290"/>
        <v>537</v>
      </c>
      <c r="AI468" s="19">
        <f t="shared" si="296"/>
        <v>0</v>
      </c>
      <c r="AJ468" s="19">
        <f t="shared" si="296"/>
        <v>0</v>
      </c>
      <c r="AK468" s="19">
        <f t="shared" si="296"/>
        <v>0</v>
      </c>
      <c r="AL468" s="19">
        <f t="shared" si="296"/>
        <v>0</v>
      </c>
      <c r="AM468" s="19">
        <f t="shared" si="296"/>
        <v>0</v>
      </c>
      <c r="AN468" s="19">
        <f t="shared" si="296"/>
        <v>0</v>
      </c>
      <c r="AO468" s="19">
        <f t="shared" si="296"/>
        <v>0</v>
      </c>
      <c r="AP468" s="20">
        <f t="shared" si="291"/>
        <v>0</v>
      </c>
    </row>
    <row r="469" spans="1:42" ht="13.5" customHeight="1" x14ac:dyDescent="0.2">
      <c r="A469" s="21">
        <f t="shared" si="280"/>
        <v>0.47916666666666702</v>
      </c>
      <c r="B469" s="19">
        <f t="shared" si="292"/>
        <v>0</v>
      </c>
      <c r="C469" s="19">
        <f t="shared" si="292"/>
        <v>0</v>
      </c>
      <c r="D469" s="19">
        <f t="shared" si="292"/>
        <v>0</v>
      </c>
      <c r="E469" s="19">
        <f t="shared" si="292"/>
        <v>0</v>
      </c>
      <c r="F469" s="19">
        <f t="shared" si="292"/>
        <v>0</v>
      </c>
      <c r="G469" s="19">
        <f t="shared" si="292"/>
        <v>0</v>
      </c>
      <c r="H469" s="19">
        <f t="shared" si="292"/>
        <v>1</v>
      </c>
      <c r="I469" s="20">
        <f t="shared" si="286"/>
        <v>1</v>
      </c>
      <c r="J469" s="19">
        <f t="shared" si="293"/>
        <v>585</v>
      </c>
      <c r="K469" s="19">
        <f t="shared" si="293"/>
        <v>166</v>
      </c>
      <c r="L469" s="19">
        <f t="shared" si="293"/>
        <v>47</v>
      </c>
      <c r="M469" s="19">
        <f t="shared" si="293"/>
        <v>6</v>
      </c>
      <c r="N469" s="19">
        <f t="shared" si="293"/>
        <v>37</v>
      </c>
      <c r="O469" s="19">
        <f t="shared" si="293"/>
        <v>32</v>
      </c>
      <c r="P469" s="19">
        <f t="shared" si="293"/>
        <v>12</v>
      </c>
      <c r="Q469" s="20">
        <f t="shared" si="287"/>
        <v>885</v>
      </c>
      <c r="R469" s="19">
        <f t="shared" si="294"/>
        <v>0</v>
      </c>
      <c r="S469" s="19">
        <f t="shared" si="294"/>
        <v>0</v>
      </c>
      <c r="T469" s="19">
        <f t="shared" si="294"/>
        <v>0</v>
      </c>
      <c r="U469" s="19">
        <f t="shared" si="294"/>
        <v>0</v>
      </c>
      <c r="V469" s="19">
        <f t="shared" si="294"/>
        <v>0</v>
      </c>
      <c r="W469" s="19">
        <f t="shared" si="294"/>
        <v>1</v>
      </c>
      <c r="X469" s="19">
        <f t="shared" si="294"/>
        <v>0</v>
      </c>
      <c r="Y469" s="20">
        <f t="shared" si="288"/>
        <v>1</v>
      </c>
      <c r="Z469" s="21">
        <f t="shared" si="289"/>
        <v>0.47916666666666702</v>
      </c>
      <c r="AA469" s="19">
        <f t="shared" si="295"/>
        <v>369</v>
      </c>
      <c r="AB469" s="19">
        <f t="shared" si="295"/>
        <v>65</v>
      </c>
      <c r="AC469" s="19">
        <f t="shared" si="295"/>
        <v>16</v>
      </c>
      <c r="AD469" s="19">
        <f t="shared" si="295"/>
        <v>3</v>
      </c>
      <c r="AE469" s="19">
        <f t="shared" si="295"/>
        <v>61</v>
      </c>
      <c r="AF469" s="19">
        <f t="shared" si="295"/>
        <v>24</v>
      </c>
      <c r="AG469" s="19">
        <f t="shared" si="295"/>
        <v>31</v>
      </c>
      <c r="AH469" s="20">
        <f t="shared" si="290"/>
        <v>569</v>
      </c>
      <c r="AI469" s="19">
        <f t="shared" si="296"/>
        <v>0</v>
      </c>
      <c r="AJ469" s="19">
        <f t="shared" si="296"/>
        <v>0</v>
      </c>
      <c r="AK469" s="19">
        <f t="shared" si="296"/>
        <v>0</v>
      </c>
      <c r="AL469" s="19">
        <f t="shared" si="296"/>
        <v>0</v>
      </c>
      <c r="AM469" s="19">
        <f t="shared" si="296"/>
        <v>0</v>
      </c>
      <c r="AN469" s="19">
        <f t="shared" si="296"/>
        <v>1</v>
      </c>
      <c r="AO469" s="19">
        <f t="shared" si="296"/>
        <v>0</v>
      </c>
      <c r="AP469" s="20">
        <f t="shared" si="291"/>
        <v>1</v>
      </c>
    </row>
    <row r="470" spans="1:42" ht="13.5" customHeight="1" x14ac:dyDescent="0.2">
      <c r="A470" s="21">
        <f t="shared" si="280"/>
        <v>0.4895833333333337</v>
      </c>
      <c r="B470" s="19">
        <f t="shared" si="292"/>
        <v>0</v>
      </c>
      <c r="C470" s="19">
        <f t="shared" si="292"/>
        <v>0</v>
      </c>
      <c r="D470" s="19">
        <f t="shared" si="292"/>
        <v>0</v>
      </c>
      <c r="E470" s="19">
        <f t="shared" si="292"/>
        <v>0</v>
      </c>
      <c r="F470" s="19">
        <f t="shared" si="292"/>
        <v>0</v>
      </c>
      <c r="G470" s="19">
        <f t="shared" si="292"/>
        <v>0</v>
      </c>
      <c r="H470" s="19">
        <f t="shared" si="292"/>
        <v>1</v>
      </c>
      <c r="I470" s="20">
        <f t="shared" si="286"/>
        <v>1</v>
      </c>
      <c r="J470" s="19">
        <f t="shared" si="293"/>
        <v>587</v>
      </c>
      <c r="K470" s="19">
        <f t="shared" si="293"/>
        <v>155</v>
      </c>
      <c r="L470" s="19">
        <f t="shared" si="293"/>
        <v>42</v>
      </c>
      <c r="M470" s="19">
        <f t="shared" si="293"/>
        <v>10</v>
      </c>
      <c r="N470" s="19">
        <f t="shared" si="293"/>
        <v>36</v>
      </c>
      <c r="O470" s="19">
        <f t="shared" si="293"/>
        <v>30</v>
      </c>
      <c r="P470" s="19">
        <f t="shared" si="293"/>
        <v>12</v>
      </c>
      <c r="Q470" s="20">
        <f t="shared" si="287"/>
        <v>872</v>
      </c>
      <c r="R470" s="19">
        <f t="shared" si="294"/>
        <v>0</v>
      </c>
      <c r="S470" s="19">
        <f t="shared" si="294"/>
        <v>0</v>
      </c>
      <c r="T470" s="19">
        <f t="shared" si="294"/>
        <v>0</v>
      </c>
      <c r="U470" s="19">
        <f t="shared" si="294"/>
        <v>0</v>
      </c>
      <c r="V470" s="19">
        <f t="shared" si="294"/>
        <v>0</v>
      </c>
      <c r="W470" s="19">
        <f t="shared" si="294"/>
        <v>1</v>
      </c>
      <c r="X470" s="19">
        <f t="shared" si="294"/>
        <v>0</v>
      </c>
      <c r="Y470" s="20">
        <f t="shared" si="288"/>
        <v>1</v>
      </c>
      <c r="Z470" s="21">
        <f t="shared" si="289"/>
        <v>0.4895833333333337</v>
      </c>
      <c r="AA470" s="19">
        <f t="shared" si="295"/>
        <v>351</v>
      </c>
      <c r="AB470" s="19">
        <f t="shared" si="295"/>
        <v>62</v>
      </c>
      <c r="AC470" s="19">
        <f t="shared" si="295"/>
        <v>16</v>
      </c>
      <c r="AD470" s="19">
        <f t="shared" si="295"/>
        <v>2</v>
      </c>
      <c r="AE470" s="19">
        <f t="shared" si="295"/>
        <v>56</v>
      </c>
      <c r="AF470" s="19">
        <f t="shared" si="295"/>
        <v>25</v>
      </c>
      <c r="AG470" s="19">
        <f t="shared" si="295"/>
        <v>28</v>
      </c>
      <c r="AH470" s="20">
        <f t="shared" si="290"/>
        <v>540</v>
      </c>
      <c r="AI470" s="19">
        <f t="shared" si="296"/>
        <v>0</v>
      </c>
      <c r="AJ470" s="19">
        <f t="shared" si="296"/>
        <v>0</v>
      </c>
      <c r="AK470" s="19">
        <f t="shared" si="296"/>
        <v>0</v>
      </c>
      <c r="AL470" s="19">
        <f t="shared" si="296"/>
        <v>0</v>
      </c>
      <c r="AM470" s="19">
        <f t="shared" si="296"/>
        <v>0</v>
      </c>
      <c r="AN470" s="19">
        <f t="shared" si="296"/>
        <v>1</v>
      </c>
      <c r="AO470" s="19">
        <f t="shared" si="296"/>
        <v>0</v>
      </c>
      <c r="AP470" s="20">
        <f t="shared" si="291"/>
        <v>1</v>
      </c>
    </row>
    <row r="471" spans="1:42" ht="13.5" customHeight="1" x14ac:dyDescent="0.2">
      <c r="A471" s="22">
        <f t="shared" si="280"/>
        <v>0.50000000000000033</v>
      </c>
      <c r="B471" s="19">
        <f t="shared" ref="B471:H480" si="297">SUM(B410:B413)</f>
        <v>0</v>
      </c>
      <c r="C471" s="19">
        <f t="shared" si="297"/>
        <v>0</v>
      </c>
      <c r="D471" s="19">
        <f t="shared" si="297"/>
        <v>0</v>
      </c>
      <c r="E471" s="19">
        <f t="shared" si="297"/>
        <v>0</v>
      </c>
      <c r="F471" s="19">
        <f t="shared" si="297"/>
        <v>0</v>
      </c>
      <c r="G471" s="19">
        <f t="shared" si="297"/>
        <v>0</v>
      </c>
      <c r="H471" s="19">
        <f t="shared" si="297"/>
        <v>1</v>
      </c>
      <c r="I471" s="20">
        <f t="shared" si="286"/>
        <v>1</v>
      </c>
      <c r="J471" s="19">
        <f t="shared" ref="J471:P480" si="298">SUM(J410:J413)</f>
        <v>600</v>
      </c>
      <c r="K471" s="19">
        <f t="shared" si="298"/>
        <v>170</v>
      </c>
      <c r="L471" s="19">
        <f t="shared" si="298"/>
        <v>42</v>
      </c>
      <c r="M471" s="19">
        <f t="shared" si="298"/>
        <v>13</v>
      </c>
      <c r="N471" s="19">
        <f t="shared" si="298"/>
        <v>33</v>
      </c>
      <c r="O471" s="19">
        <f t="shared" si="298"/>
        <v>36</v>
      </c>
      <c r="P471" s="19">
        <f t="shared" si="298"/>
        <v>15</v>
      </c>
      <c r="Q471" s="20">
        <f t="shared" si="287"/>
        <v>909</v>
      </c>
      <c r="R471" s="19">
        <f t="shared" ref="R471:X480" si="299">SUM(R410:R413)</f>
        <v>0</v>
      </c>
      <c r="S471" s="19">
        <f t="shared" si="299"/>
        <v>0</v>
      </c>
      <c r="T471" s="19">
        <f t="shared" si="299"/>
        <v>0</v>
      </c>
      <c r="U471" s="19">
        <f t="shared" si="299"/>
        <v>0</v>
      </c>
      <c r="V471" s="19">
        <f t="shared" si="299"/>
        <v>0</v>
      </c>
      <c r="W471" s="19">
        <f t="shared" si="299"/>
        <v>1</v>
      </c>
      <c r="X471" s="19">
        <f t="shared" si="299"/>
        <v>0</v>
      </c>
      <c r="Y471" s="20">
        <f t="shared" si="288"/>
        <v>1</v>
      </c>
      <c r="Z471" s="22">
        <f t="shared" si="289"/>
        <v>0.50000000000000033</v>
      </c>
      <c r="AA471" s="19">
        <f t="shared" ref="AA471:AG480" si="300">SUM(AA410:AA413)</f>
        <v>324</v>
      </c>
      <c r="AB471" s="19">
        <f t="shared" si="300"/>
        <v>66</v>
      </c>
      <c r="AC471" s="19">
        <f t="shared" si="300"/>
        <v>12</v>
      </c>
      <c r="AD471" s="19">
        <f t="shared" si="300"/>
        <v>1</v>
      </c>
      <c r="AE471" s="19">
        <f t="shared" si="300"/>
        <v>59</v>
      </c>
      <c r="AF471" s="19">
        <f t="shared" si="300"/>
        <v>27</v>
      </c>
      <c r="AG471" s="19">
        <f t="shared" si="300"/>
        <v>20</v>
      </c>
      <c r="AH471" s="20">
        <f t="shared" si="290"/>
        <v>509</v>
      </c>
      <c r="AI471" s="19">
        <f t="shared" ref="AI471:AO480" si="301">SUM(AI410:AI413)</f>
        <v>0</v>
      </c>
      <c r="AJ471" s="19">
        <f t="shared" si="301"/>
        <v>0</v>
      </c>
      <c r="AK471" s="19">
        <f t="shared" si="301"/>
        <v>0</v>
      </c>
      <c r="AL471" s="19">
        <f t="shared" si="301"/>
        <v>0</v>
      </c>
      <c r="AM471" s="19">
        <f t="shared" si="301"/>
        <v>0</v>
      </c>
      <c r="AN471" s="19">
        <f t="shared" si="301"/>
        <v>1</v>
      </c>
      <c r="AO471" s="19">
        <f t="shared" si="301"/>
        <v>0</v>
      </c>
      <c r="AP471" s="20">
        <f t="shared" si="291"/>
        <v>1</v>
      </c>
    </row>
    <row r="472" spans="1:42" ht="13.5" customHeight="1" x14ac:dyDescent="0.2">
      <c r="A472" s="21">
        <f t="shared" si="280"/>
        <v>0.51041666666666696</v>
      </c>
      <c r="B472" s="19">
        <f t="shared" si="297"/>
        <v>0</v>
      </c>
      <c r="C472" s="19">
        <f t="shared" si="297"/>
        <v>0</v>
      </c>
      <c r="D472" s="19">
        <f t="shared" si="297"/>
        <v>0</v>
      </c>
      <c r="E472" s="19">
        <f t="shared" si="297"/>
        <v>0</v>
      </c>
      <c r="F472" s="19">
        <f t="shared" si="297"/>
        <v>0</v>
      </c>
      <c r="G472" s="19">
        <f t="shared" si="297"/>
        <v>0</v>
      </c>
      <c r="H472" s="19">
        <f t="shared" si="297"/>
        <v>0</v>
      </c>
      <c r="I472" s="20">
        <f t="shared" si="286"/>
        <v>0</v>
      </c>
      <c r="J472" s="19">
        <f t="shared" si="298"/>
        <v>625</v>
      </c>
      <c r="K472" s="19">
        <f t="shared" si="298"/>
        <v>178</v>
      </c>
      <c r="L472" s="19">
        <f t="shared" si="298"/>
        <v>40</v>
      </c>
      <c r="M472" s="19">
        <f t="shared" si="298"/>
        <v>13</v>
      </c>
      <c r="N472" s="19">
        <f t="shared" si="298"/>
        <v>32</v>
      </c>
      <c r="O472" s="19">
        <f t="shared" si="298"/>
        <v>34</v>
      </c>
      <c r="P472" s="19">
        <f t="shared" si="298"/>
        <v>17</v>
      </c>
      <c r="Q472" s="20">
        <f t="shared" si="287"/>
        <v>939</v>
      </c>
      <c r="R472" s="19">
        <f t="shared" si="299"/>
        <v>0</v>
      </c>
      <c r="S472" s="19">
        <f t="shared" si="299"/>
        <v>0</v>
      </c>
      <c r="T472" s="19">
        <f t="shared" si="299"/>
        <v>0</v>
      </c>
      <c r="U472" s="19">
        <f t="shared" si="299"/>
        <v>0</v>
      </c>
      <c r="V472" s="19">
        <f t="shared" si="299"/>
        <v>0</v>
      </c>
      <c r="W472" s="19">
        <f t="shared" si="299"/>
        <v>1</v>
      </c>
      <c r="X472" s="19">
        <f t="shared" si="299"/>
        <v>0</v>
      </c>
      <c r="Y472" s="20">
        <f t="shared" si="288"/>
        <v>1</v>
      </c>
      <c r="Z472" s="21">
        <f t="shared" si="289"/>
        <v>0.51041666666666696</v>
      </c>
      <c r="AA472" s="19">
        <f t="shared" si="300"/>
        <v>329</v>
      </c>
      <c r="AB472" s="19">
        <f t="shared" si="300"/>
        <v>55</v>
      </c>
      <c r="AC472" s="19">
        <f t="shared" si="300"/>
        <v>12</v>
      </c>
      <c r="AD472" s="19">
        <f t="shared" si="300"/>
        <v>0</v>
      </c>
      <c r="AE472" s="19">
        <f t="shared" si="300"/>
        <v>54</v>
      </c>
      <c r="AF472" s="19">
        <f t="shared" si="300"/>
        <v>33</v>
      </c>
      <c r="AG472" s="19">
        <f t="shared" si="300"/>
        <v>13</v>
      </c>
      <c r="AH472" s="20">
        <f t="shared" si="290"/>
        <v>496</v>
      </c>
      <c r="AI472" s="19">
        <f t="shared" si="301"/>
        <v>0</v>
      </c>
      <c r="AJ472" s="19">
        <f t="shared" si="301"/>
        <v>0</v>
      </c>
      <c r="AK472" s="19">
        <f t="shared" si="301"/>
        <v>0</v>
      </c>
      <c r="AL472" s="19">
        <f t="shared" si="301"/>
        <v>0</v>
      </c>
      <c r="AM472" s="19">
        <f t="shared" si="301"/>
        <v>0</v>
      </c>
      <c r="AN472" s="19">
        <f t="shared" si="301"/>
        <v>1</v>
      </c>
      <c r="AO472" s="19">
        <f t="shared" si="301"/>
        <v>0</v>
      </c>
      <c r="AP472" s="20">
        <f t="shared" si="291"/>
        <v>1</v>
      </c>
    </row>
    <row r="473" spans="1:42" ht="13.5" customHeight="1" x14ac:dyDescent="0.2">
      <c r="A473" s="21">
        <f t="shared" si="280"/>
        <v>0.52083333333333359</v>
      </c>
      <c r="B473" s="19">
        <f t="shared" si="297"/>
        <v>0</v>
      </c>
      <c r="C473" s="19">
        <f t="shared" si="297"/>
        <v>0</v>
      </c>
      <c r="D473" s="19">
        <f t="shared" si="297"/>
        <v>0</v>
      </c>
      <c r="E473" s="19">
        <f t="shared" si="297"/>
        <v>0</v>
      </c>
      <c r="F473" s="19">
        <f t="shared" si="297"/>
        <v>0</v>
      </c>
      <c r="G473" s="19">
        <f t="shared" si="297"/>
        <v>0</v>
      </c>
      <c r="H473" s="19">
        <f t="shared" si="297"/>
        <v>0</v>
      </c>
      <c r="I473" s="20">
        <f t="shared" si="286"/>
        <v>0</v>
      </c>
      <c r="J473" s="19">
        <f t="shared" si="298"/>
        <v>642</v>
      </c>
      <c r="K473" s="19">
        <f t="shared" si="298"/>
        <v>193</v>
      </c>
      <c r="L473" s="19">
        <f t="shared" si="298"/>
        <v>45</v>
      </c>
      <c r="M473" s="19">
        <f t="shared" si="298"/>
        <v>12</v>
      </c>
      <c r="N473" s="19">
        <f t="shared" si="298"/>
        <v>32</v>
      </c>
      <c r="O473" s="19">
        <f t="shared" si="298"/>
        <v>36</v>
      </c>
      <c r="P473" s="19">
        <f t="shared" si="298"/>
        <v>21</v>
      </c>
      <c r="Q473" s="20">
        <f t="shared" si="287"/>
        <v>981</v>
      </c>
      <c r="R473" s="19">
        <f t="shared" si="299"/>
        <v>0</v>
      </c>
      <c r="S473" s="19">
        <f t="shared" si="299"/>
        <v>0</v>
      </c>
      <c r="T473" s="19">
        <f t="shared" si="299"/>
        <v>0</v>
      </c>
      <c r="U473" s="19">
        <f t="shared" si="299"/>
        <v>0</v>
      </c>
      <c r="V473" s="19">
        <f t="shared" si="299"/>
        <v>0</v>
      </c>
      <c r="W473" s="19">
        <f t="shared" si="299"/>
        <v>0</v>
      </c>
      <c r="X473" s="19">
        <f t="shared" si="299"/>
        <v>0</v>
      </c>
      <c r="Y473" s="20">
        <f t="shared" si="288"/>
        <v>0</v>
      </c>
      <c r="Z473" s="21">
        <f t="shared" si="289"/>
        <v>0.52083333333333359</v>
      </c>
      <c r="AA473" s="19">
        <f t="shared" si="300"/>
        <v>323</v>
      </c>
      <c r="AB473" s="19">
        <f t="shared" si="300"/>
        <v>51</v>
      </c>
      <c r="AC473" s="19">
        <f t="shared" si="300"/>
        <v>10</v>
      </c>
      <c r="AD473" s="19">
        <f t="shared" si="300"/>
        <v>0</v>
      </c>
      <c r="AE473" s="19">
        <f t="shared" si="300"/>
        <v>52</v>
      </c>
      <c r="AF473" s="19">
        <f t="shared" si="300"/>
        <v>33</v>
      </c>
      <c r="AG473" s="19">
        <f t="shared" si="300"/>
        <v>14</v>
      </c>
      <c r="AH473" s="20">
        <f t="shared" si="290"/>
        <v>483</v>
      </c>
      <c r="AI473" s="19">
        <f t="shared" si="301"/>
        <v>0</v>
      </c>
      <c r="AJ473" s="19">
        <f t="shared" si="301"/>
        <v>0</v>
      </c>
      <c r="AK473" s="19">
        <f t="shared" si="301"/>
        <v>0</v>
      </c>
      <c r="AL473" s="19">
        <f t="shared" si="301"/>
        <v>0</v>
      </c>
      <c r="AM473" s="19">
        <f t="shared" si="301"/>
        <v>0</v>
      </c>
      <c r="AN473" s="19">
        <f t="shared" si="301"/>
        <v>0</v>
      </c>
      <c r="AO473" s="19">
        <f t="shared" si="301"/>
        <v>0</v>
      </c>
      <c r="AP473" s="20">
        <f t="shared" si="291"/>
        <v>0</v>
      </c>
    </row>
    <row r="474" spans="1:42" ht="13.5" customHeight="1" x14ac:dyDescent="0.2">
      <c r="A474" s="22">
        <f t="shared" si="280"/>
        <v>0.53125000000000022</v>
      </c>
      <c r="B474" s="19">
        <f t="shared" si="297"/>
        <v>0</v>
      </c>
      <c r="C474" s="19">
        <f t="shared" si="297"/>
        <v>0</v>
      </c>
      <c r="D474" s="19">
        <f t="shared" si="297"/>
        <v>0</v>
      </c>
      <c r="E474" s="19">
        <f t="shared" si="297"/>
        <v>0</v>
      </c>
      <c r="F474" s="19">
        <f t="shared" si="297"/>
        <v>0</v>
      </c>
      <c r="G474" s="19">
        <f t="shared" si="297"/>
        <v>0</v>
      </c>
      <c r="H474" s="19">
        <f t="shared" si="297"/>
        <v>0</v>
      </c>
      <c r="I474" s="20">
        <f t="shared" si="286"/>
        <v>0</v>
      </c>
      <c r="J474" s="19">
        <f t="shared" si="298"/>
        <v>655</v>
      </c>
      <c r="K474" s="19">
        <f t="shared" si="298"/>
        <v>209</v>
      </c>
      <c r="L474" s="19">
        <f t="shared" si="298"/>
        <v>43</v>
      </c>
      <c r="M474" s="19">
        <f t="shared" si="298"/>
        <v>8</v>
      </c>
      <c r="N474" s="19">
        <f t="shared" si="298"/>
        <v>34</v>
      </c>
      <c r="O474" s="19">
        <f t="shared" si="298"/>
        <v>39</v>
      </c>
      <c r="P474" s="19">
        <f t="shared" si="298"/>
        <v>25</v>
      </c>
      <c r="Q474" s="20">
        <f t="shared" si="287"/>
        <v>1013</v>
      </c>
      <c r="R474" s="19">
        <f t="shared" si="299"/>
        <v>0</v>
      </c>
      <c r="S474" s="19">
        <f t="shared" si="299"/>
        <v>0</v>
      </c>
      <c r="T474" s="19">
        <f t="shared" si="299"/>
        <v>0</v>
      </c>
      <c r="U474" s="19">
        <f t="shared" si="299"/>
        <v>0</v>
      </c>
      <c r="V474" s="19">
        <f t="shared" si="299"/>
        <v>0</v>
      </c>
      <c r="W474" s="19">
        <f t="shared" si="299"/>
        <v>0</v>
      </c>
      <c r="X474" s="19">
        <f t="shared" si="299"/>
        <v>0</v>
      </c>
      <c r="Y474" s="20">
        <f t="shared" si="288"/>
        <v>0</v>
      </c>
      <c r="Z474" s="22">
        <f t="shared" si="289"/>
        <v>0.53125000000000022</v>
      </c>
      <c r="AA474" s="19">
        <f t="shared" si="300"/>
        <v>332</v>
      </c>
      <c r="AB474" s="19">
        <f t="shared" si="300"/>
        <v>54</v>
      </c>
      <c r="AC474" s="19">
        <f t="shared" si="300"/>
        <v>9</v>
      </c>
      <c r="AD474" s="19">
        <f t="shared" si="300"/>
        <v>0</v>
      </c>
      <c r="AE474" s="19">
        <f t="shared" si="300"/>
        <v>59</v>
      </c>
      <c r="AF474" s="19">
        <f t="shared" si="300"/>
        <v>39</v>
      </c>
      <c r="AG474" s="19">
        <f t="shared" si="300"/>
        <v>13</v>
      </c>
      <c r="AH474" s="20">
        <f t="shared" si="290"/>
        <v>506</v>
      </c>
      <c r="AI474" s="19">
        <f t="shared" si="301"/>
        <v>0</v>
      </c>
      <c r="AJ474" s="19">
        <f t="shared" si="301"/>
        <v>0</v>
      </c>
      <c r="AK474" s="19">
        <f t="shared" si="301"/>
        <v>0</v>
      </c>
      <c r="AL474" s="19">
        <f t="shared" si="301"/>
        <v>0</v>
      </c>
      <c r="AM474" s="19">
        <f t="shared" si="301"/>
        <v>0</v>
      </c>
      <c r="AN474" s="19">
        <f t="shared" si="301"/>
        <v>0</v>
      </c>
      <c r="AO474" s="19">
        <f t="shared" si="301"/>
        <v>0</v>
      </c>
      <c r="AP474" s="20">
        <f t="shared" si="291"/>
        <v>0</v>
      </c>
    </row>
    <row r="475" spans="1:42" ht="13.5" customHeight="1" x14ac:dyDescent="0.2">
      <c r="A475" s="21">
        <f t="shared" si="280"/>
        <v>0.54166666666666685</v>
      </c>
      <c r="B475" s="19">
        <f t="shared" si="297"/>
        <v>0</v>
      </c>
      <c r="C475" s="19">
        <f t="shared" si="297"/>
        <v>0</v>
      </c>
      <c r="D475" s="19">
        <f t="shared" si="297"/>
        <v>0</v>
      </c>
      <c r="E475" s="19">
        <f t="shared" si="297"/>
        <v>0</v>
      </c>
      <c r="F475" s="19">
        <f t="shared" si="297"/>
        <v>0</v>
      </c>
      <c r="G475" s="19">
        <f t="shared" si="297"/>
        <v>0</v>
      </c>
      <c r="H475" s="19">
        <f t="shared" si="297"/>
        <v>0</v>
      </c>
      <c r="I475" s="20">
        <f t="shared" si="286"/>
        <v>0</v>
      </c>
      <c r="J475" s="19">
        <f t="shared" si="298"/>
        <v>661</v>
      </c>
      <c r="K475" s="19">
        <f t="shared" si="298"/>
        <v>204</v>
      </c>
      <c r="L475" s="19">
        <f t="shared" si="298"/>
        <v>43</v>
      </c>
      <c r="M475" s="19">
        <f t="shared" si="298"/>
        <v>8</v>
      </c>
      <c r="N475" s="19">
        <f t="shared" si="298"/>
        <v>41</v>
      </c>
      <c r="O475" s="19">
        <f t="shared" si="298"/>
        <v>41</v>
      </c>
      <c r="P475" s="19">
        <f t="shared" si="298"/>
        <v>20</v>
      </c>
      <c r="Q475" s="20">
        <f t="shared" si="287"/>
        <v>1018</v>
      </c>
      <c r="R475" s="19">
        <f t="shared" si="299"/>
        <v>0</v>
      </c>
      <c r="S475" s="19">
        <f t="shared" si="299"/>
        <v>0</v>
      </c>
      <c r="T475" s="19">
        <f t="shared" si="299"/>
        <v>0</v>
      </c>
      <c r="U475" s="19">
        <f t="shared" si="299"/>
        <v>0</v>
      </c>
      <c r="V475" s="19">
        <f t="shared" si="299"/>
        <v>0</v>
      </c>
      <c r="W475" s="19">
        <f t="shared" si="299"/>
        <v>0</v>
      </c>
      <c r="X475" s="19">
        <f t="shared" si="299"/>
        <v>0</v>
      </c>
      <c r="Y475" s="20">
        <f t="shared" si="288"/>
        <v>0</v>
      </c>
      <c r="Z475" s="21">
        <f t="shared" si="289"/>
        <v>0.54166666666666685</v>
      </c>
      <c r="AA475" s="19">
        <f t="shared" si="300"/>
        <v>363</v>
      </c>
      <c r="AB475" s="19">
        <f t="shared" si="300"/>
        <v>50</v>
      </c>
      <c r="AC475" s="19">
        <f t="shared" si="300"/>
        <v>9</v>
      </c>
      <c r="AD475" s="19">
        <f t="shared" si="300"/>
        <v>0</v>
      </c>
      <c r="AE475" s="19">
        <f t="shared" si="300"/>
        <v>56</v>
      </c>
      <c r="AF475" s="19">
        <f t="shared" si="300"/>
        <v>42</v>
      </c>
      <c r="AG475" s="19">
        <f t="shared" si="300"/>
        <v>19</v>
      </c>
      <c r="AH475" s="20">
        <f t="shared" si="290"/>
        <v>539</v>
      </c>
      <c r="AI475" s="19">
        <f t="shared" si="301"/>
        <v>0</v>
      </c>
      <c r="AJ475" s="19">
        <f t="shared" si="301"/>
        <v>0</v>
      </c>
      <c r="AK475" s="19">
        <f t="shared" si="301"/>
        <v>0</v>
      </c>
      <c r="AL475" s="19">
        <f t="shared" si="301"/>
        <v>0</v>
      </c>
      <c r="AM475" s="19">
        <f t="shared" si="301"/>
        <v>0</v>
      </c>
      <c r="AN475" s="19">
        <f t="shared" si="301"/>
        <v>0</v>
      </c>
      <c r="AO475" s="19">
        <f t="shared" si="301"/>
        <v>0</v>
      </c>
      <c r="AP475" s="20">
        <f t="shared" si="291"/>
        <v>0</v>
      </c>
    </row>
    <row r="476" spans="1:42" ht="13.5" customHeight="1" x14ac:dyDescent="0.2">
      <c r="A476" s="21">
        <f t="shared" si="280"/>
        <v>0.55208333333333348</v>
      </c>
      <c r="B476" s="19">
        <f t="shared" si="297"/>
        <v>0</v>
      </c>
      <c r="C476" s="19">
        <f t="shared" si="297"/>
        <v>0</v>
      </c>
      <c r="D476" s="19">
        <f t="shared" si="297"/>
        <v>0</v>
      </c>
      <c r="E476" s="19">
        <f t="shared" si="297"/>
        <v>0</v>
      </c>
      <c r="F476" s="19">
        <f t="shared" si="297"/>
        <v>0</v>
      </c>
      <c r="G476" s="19">
        <f t="shared" si="297"/>
        <v>0</v>
      </c>
      <c r="H476" s="19">
        <f t="shared" si="297"/>
        <v>0</v>
      </c>
      <c r="I476" s="20">
        <f t="shared" si="286"/>
        <v>0</v>
      </c>
      <c r="J476" s="19">
        <f t="shared" si="298"/>
        <v>608</v>
      </c>
      <c r="K476" s="19">
        <f t="shared" si="298"/>
        <v>199</v>
      </c>
      <c r="L476" s="19">
        <f t="shared" si="298"/>
        <v>44</v>
      </c>
      <c r="M476" s="19">
        <f t="shared" si="298"/>
        <v>6</v>
      </c>
      <c r="N476" s="19">
        <f t="shared" si="298"/>
        <v>42</v>
      </c>
      <c r="O476" s="19">
        <f t="shared" si="298"/>
        <v>38</v>
      </c>
      <c r="P476" s="19">
        <f t="shared" si="298"/>
        <v>21</v>
      </c>
      <c r="Q476" s="20">
        <f t="shared" si="287"/>
        <v>958</v>
      </c>
      <c r="R476" s="19">
        <f t="shared" si="299"/>
        <v>0</v>
      </c>
      <c r="S476" s="19">
        <f t="shared" si="299"/>
        <v>0</v>
      </c>
      <c r="T476" s="19">
        <f t="shared" si="299"/>
        <v>0</v>
      </c>
      <c r="U476" s="19">
        <f t="shared" si="299"/>
        <v>0</v>
      </c>
      <c r="V476" s="19">
        <f t="shared" si="299"/>
        <v>0</v>
      </c>
      <c r="W476" s="19">
        <f t="shared" si="299"/>
        <v>0</v>
      </c>
      <c r="X476" s="19">
        <f t="shared" si="299"/>
        <v>0</v>
      </c>
      <c r="Y476" s="20">
        <f t="shared" si="288"/>
        <v>0</v>
      </c>
      <c r="Z476" s="21">
        <f t="shared" si="289"/>
        <v>0.55208333333333348</v>
      </c>
      <c r="AA476" s="19">
        <f t="shared" si="300"/>
        <v>375</v>
      </c>
      <c r="AB476" s="19">
        <f t="shared" si="300"/>
        <v>54</v>
      </c>
      <c r="AC476" s="19">
        <f t="shared" si="300"/>
        <v>5</v>
      </c>
      <c r="AD476" s="19">
        <f t="shared" si="300"/>
        <v>1</v>
      </c>
      <c r="AE476" s="19">
        <f t="shared" si="300"/>
        <v>53</v>
      </c>
      <c r="AF476" s="19">
        <f t="shared" si="300"/>
        <v>40</v>
      </c>
      <c r="AG476" s="19">
        <f t="shared" si="300"/>
        <v>23</v>
      </c>
      <c r="AH476" s="20">
        <f t="shared" si="290"/>
        <v>551</v>
      </c>
      <c r="AI476" s="19">
        <f t="shared" si="301"/>
        <v>0</v>
      </c>
      <c r="AJ476" s="19">
        <f t="shared" si="301"/>
        <v>0</v>
      </c>
      <c r="AK476" s="19">
        <f t="shared" si="301"/>
        <v>0</v>
      </c>
      <c r="AL476" s="19">
        <f t="shared" si="301"/>
        <v>0</v>
      </c>
      <c r="AM476" s="19">
        <f t="shared" si="301"/>
        <v>0</v>
      </c>
      <c r="AN476" s="19">
        <f t="shared" si="301"/>
        <v>0</v>
      </c>
      <c r="AO476" s="19">
        <f t="shared" si="301"/>
        <v>0</v>
      </c>
      <c r="AP476" s="20">
        <f t="shared" si="291"/>
        <v>0</v>
      </c>
    </row>
    <row r="477" spans="1:42" ht="13.5" customHeight="1" x14ac:dyDescent="0.2">
      <c r="A477" s="22">
        <f t="shared" si="280"/>
        <v>0.56250000000000011</v>
      </c>
      <c r="B477" s="19">
        <f t="shared" si="297"/>
        <v>0</v>
      </c>
      <c r="C477" s="19">
        <f t="shared" si="297"/>
        <v>0</v>
      </c>
      <c r="D477" s="19">
        <f t="shared" si="297"/>
        <v>0</v>
      </c>
      <c r="E477" s="19">
        <f t="shared" si="297"/>
        <v>0</v>
      </c>
      <c r="F477" s="19">
        <f t="shared" si="297"/>
        <v>0</v>
      </c>
      <c r="G477" s="19">
        <f t="shared" si="297"/>
        <v>0</v>
      </c>
      <c r="H477" s="19">
        <f t="shared" si="297"/>
        <v>0</v>
      </c>
      <c r="I477" s="20">
        <f t="shared" si="286"/>
        <v>0</v>
      </c>
      <c r="J477" s="19">
        <f t="shared" si="298"/>
        <v>574</v>
      </c>
      <c r="K477" s="19">
        <f t="shared" si="298"/>
        <v>175</v>
      </c>
      <c r="L477" s="19">
        <f t="shared" si="298"/>
        <v>44</v>
      </c>
      <c r="M477" s="19">
        <f t="shared" si="298"/>
        <v>5</v>
      </c>
      <c r="N477" s="19">
        <f t="shared" si="298"/>
        <v>39</v>
      </c>
      <c r="O477" s="19">
        <f t="shared" si="298"/>
        <v>44</v>
      </c>
      <c r="P477" s="19">
        <f t="shared" si="298"/>
        <v>14</v>
      </c>
      <c r="Q477" s="20">
        <f t="shared" si="287"/>
        <v>895</v>
      </c>
      <c r="R477" s="19">
        <f t="shared" si="299"/>
        <v>0</v>
      </c>
      <c r="S477" s="19">
        <f t="shared" si="299"/>
        <v>0</v>
      </c>
      <c r="T477" s="19">
        <f t="shared" si="299"/>
        <v>0</v>
      </c>
      <c r="U477" s="19">
        <f t="shared" si="299"/>
        <v>0</v>
      </c>
      <c r="V477" s="19">
        <f t="shared" si="299"/>
        <v>0</v>
      </c>
      <c r="W477" s="19">
        <f t="shared" si="299"/>
        <v>0</v>
      </c>
      <c r="X477" s="19">
        <f t="shared" si="299"/>
        <v>0</v>
      </c>
      <c r="Y477" s="20">
        <f t="shared" si="288"/>
        <v>0</v>
      </c>
      <c r="Z477" s="22">
        <f t="shared" si="289"/>
        <v>0.56250000000000011</v>
      </c>
      <c r="AA477" s="19">
        <f t="shared" si="300"/>
        <v>403</v>
      </c>
      <c r="AB477" s="19">
        <f t="shared" si="300"/>
        <v>62</v>
      </c>
      <c r="AC477" s="19">
        <f t="shared" si="300"/>
        <v>7</v>
      </c>
      <c r="AD477" s="19">
        <f t="shared" si="300"/>
        <v>1</v>
      </c>
      <c r="AE477" s="19">
        <f t="shared" si="300"/>
        <v>59</v>
      </c>
      <c r="AF477" s="19">
        <f t="shared" si="300"/>
        <v>38</v>
      </c>
      <c r="AG477" s="19">
        <f t="shared" si="300"/>
        <v>23</v>
      </c>
      <c r="AH477" s="20">
        <f t="shared" si="290"/>
        <v>593</v>
      </c>
      <c r="AI477" s="19">
        <f t="shared" si="301"/>
        <v>0</v>
      </c>
      <c r="AJ477" s="19">
        <f t="shared" si="301"/>
        <v>0</v>
      </c>
      <c r="AK477" s="19">
        <f t="shared" si="301"/>
        <v>0</v>
      </c>
      <c r="AL477" s="19">
        <f t="shared" si="301"/>
        <v>0</v>
      </c>
      <c r="AM477" s="19">
        <f t="shared" si="301"/>
        <v>0</v>
      </c>
      <c r="AN477" s="19">
        <f t="shared" si="301"/>
        <v>0</v>
      </c>
      <c r="AO477" s="19">
        <f t="shared" si="301"/>
        <v>0</v>
      </c>
      <c r="AP477" s="20">
        <f t="shared" si="291"/>
        <v>0</v>
      </c>
    </row>
    <row r="478" spans="1:42" ht="13.5" customHeight="1" x14ac:dyDescent="0.2">
      <c r="A478" s="21">
        <f t="shared" si="280"/>
        <v>0.57291666666666674</v>
      </c>
      <c r="B478" s="19">
        <f t="shared" si="297"/>
        <v>0</v>
      </c>
      <c r="C478" s="19">
        <f t="shared" si="297"/>
        <v>0</v>
      </c>
      <c r="D478" s="19">
        <f t="shared" si="297"/>
        <v>0</v>
      </c>
      <c r="E478" s="19">
        <f t="shared" si="297"/>
        <v>0</v>
      </c>
      <c r="F478" s="19">
        <f t="shared" si="297"/>
        <v>0</v>
      </c>
      <c r="G478" s="19">
        <f t="shared" si="297"/>
        <v>0</v>
      </c>
      <c r="H478" s="19">
        <f t="shared" si="297"/>
        <v>0</v>
      </c>
      <c r="I478" s="20">
        <f t="shared" si="286"/>
        <v>0</v>
      </c>
      <c r="J478" s="19">
        <f t="shared" si="298"/>
        <v>562</v>
      </c>
      <c r="K478" s="19">
        <f t="shared" si="298"/>
        <v>170</v>
      </c>
      <c r="L478" s="19">
        <f t="shared" si="298"/>
        <v>45</v>
      </c>
      <c r="M478" s="19">
        <f t="shared" si="298"/>
        <v>6</v>
      </c>
      <c r="N478" s="19">
        <f t="shared" si="298"/>
        <v>43</v>
      </c>
      <c r="O478" s="19">
        <f t="shared" si="298"/>
        <v>44</v>
      </c>
      <c r="P478" s="19">
        <f t="shared" si="298"/>
        <v>13</v>
      </c>
      <c r="Q478" s="20">
        <f t="shared" si="287"/>
        <v>883</v>
      </c>
      <c r="R478" s="19">
        <f t="shared" si="299"/>
        <v>0</v>
      </c>
      <c r="S478" s="19">
        <f t="shared" si="299"/>
        <v>0</v>
      </c>
      <c r="T478" s="19">
        <f t="shared" si="299"/>
        <v>0</v>
      </c>
      <c r="U478" s="19">
        <f t="shared" si="299"/>
        <v>0</v>
      </c>
      <c r="V478" s="19">
        <f t="shared" si="299"/>
        <v>0</v>
      </c>
      <c r="W478" s="19">
        <f t="shared" si="299"/>
        <v>0</v>
      </c>
      <c r="X478" s="19">
        <f t="shared" si="299"/>
        <v>0</v>
      </c>
      <c r="Y478" s="20">
        <f t="shared" si="288"/>
        <v>0</v>
      </c>
      <c r="Z478" s="21">
        <f t="shared" si="289"/>
        <v>0.57291666666666674</v>
      </c>
      <c r="AA478" s="19">
        <f t="shared" si="300"/>
        <v>430</v>
      </c>
      <c r="AB478" s="19">
        <f t="shared" si="300"/>
        <v>66</v>
      </c>
      <c r="AC478" s="19">
        <f t="shared" si="300"/>
        <v>6</v>
      </c>
      <c r="AD478" s="19">
        <f t="shared" si="300"/>
        <v>1</v>
      </c>
      <c r="AE478" s="19">
        <f t="shared" si="300"/>
        <v>55</v>
      </c>
      <c r="AF478" s="19">
        <f t="shared" si="300"/>
        <v>31</v>
      </c>
      <c r="AG478" s="19">
        <f t="shared" si="300"/>
        <v>27</v>
      </c>
      <c r="AH478" s="20">
        <f t="shared" si="290"/>
        <v>616</v>
      </c>
      <c r="AI478" s="19">
        <f t="shared" si="301"/>
        <v>0</v>
      </c>
      <c r="AJ478" s="19">
        <f t="shared" si="301"/>
        <v>0</v>
      </c>
      <c r="AK478" s="19">
        <f t="shared" si="301"/>
        <v>0</v>
      </c>
      <c r="AL478" s="19">
        <f t="shared" si="301"/>
        <v>0</v>
      </c>
      <c r="AM478" s="19">
        <f t="shared" si="301"/>
        <v>0</v>
      </c>
      <c r="AN478" s="19">
        <f t="shared" si="301"/>
        <v>0</v>
      </c>
      <c r="AO478" s="19">
        <f t="shared" si="301"/>
        <v>0</v>
      </c>
      <c r="AP478" s="20">
        <f t="shared" si="291"/>
        <v>0</v>
      </c>
    </row>
    <row r="479" spans="1:42" ht="13.5" customHeight="1" x14ac:dyDescent="0.2">
      <c r="A479" s="21">
        <f t="shared" si="280"/>
        <v>0.58333333333333337</v>
      </c>
      <c r="B479" s="19">
        <f t="shared" si="297"/>
        <v>0</v>
      </c>
      <c r="C479" s="19">
        <f t="shared" si="297"/>
        <v>0</v>
      </c>
      <c r="D479" s="19">
        <f t="shared" si="297"/>
        <v>0</v>
      </c>
      <c r="E479" s="19">
        <f t="shared" si="297"/>
        <v>0</v>
      </c>
      <c r="F479" s="19">
        <f t="shared" si="297"/>
        <v>0</v>
      </c>
      <c r="G479" s="19">
        <f t="shared" si="297"/>
        <v>0</v>
      </c>
      <c r="H479" s="19">
        <f t="shared" si="297"/>
        <v>0</v>
      </c>
      <c r="I479" s="20">
        <f t="shared" si="286"/>
        <v>0</v>
      </c>
      <c r="J479" s="19">
        <f t="shared" si="298"/>
        <v>571</v>
      </c>
      <c r="K479" s="19">
        <f t="shared" si="298"/>
        <v>163</v>
      </c>
      <c r="L479" s="19">
        <f t="shared" si="298"/>
        <v>34</v>
      </c>
      <c r="M479" s="19">
        <f t="shared" si="298"/>
        <v>6</v>
      </c>
      <c r="N479" s="19">
        <f t="shared" si="298"/>
        <v>43</v>
      </c>
      <c r="O479" s="19">
        <f t="shared" si="298"/>
        <v>46</v>
      </c>
      <c r="P479" s="19">
        <f t="shared" si="298"/>
        <v>18</v>
      </c>
      <c r="Q479" s="20">
        <f t="shared" si="287"/>
        <v>881</v>
      </c>
      <c r="R479" s="19">
        <f t="shared" si="299"/>
        <v>0</v>
      </c>
      <c r="S479" s="19">
        <f t="shared" si="299"/>
        <v>0</v>
      </c>
      <c r="T479" s="19">
        <f t="shared" si="299"/>
        <v>0</v>
      </c>
      <c r="U479" s="19">
        <f t="shared" si="299"/>
        <v>0</v>
      </c>
      <c r="V479" s="19">
        <f t="shared" si="299"/>
        <v>0</v>
      </c>
      <c r="W479" s="19">
        <f t="shared" si="299"/>
        <v>0</v>
      </c>
      <c r="X479" s="19">
        <f t="shared" si="299"/>
        <v>0</v>
      </c>
      <c r="Y479" s="20">
        <f t="shared" si="288"/>
        <v>0</v>
      </c>
      <c r="Z479" s="21">
        <f t="shared" si="289"/>
        <v>0.58333333333333337</v>
      </c>
      <c r="AA479" s="19">
        <f t="shared" si="300"/>
        <v>424</v>
      </c>
      <c r="AB479" s="19">
        <f t="shared" si="300"/>
        <v>67</v>
      </c>
      <c r="AC479" s="19">
        <f t="shared" si="300"/>
        <v>8</v>
      </c>
      <c r="AD479" s="19">
        <f t="shared" si="300"/>
        <v>1</v>
      </c>
      <c r="AE479" s="19">
        <f t="shared" si="300"/>
        <v>56</v>
      </c>
      <c r="AF479" s="19">
        <f t="shared" si="300"/>
        <v>26</v>
      </c>
      <c r="AG479" s="19">
        <f t="shared" si="300"/>
        <v>27</v>
      </c>
      <c r="AH479" s="20">
        <f t="shared" si="290"/>
        <v>609</v>
      </c>
      <c r="AI479" s="19">
        <f t="shared" si="301"/>
        <v>0</v>
      </c>
      <c r="AJ479" s="19">
        <f t="shared" si="301"/>
        <v>0</v>
      </c>
      <c r="AK479" s="19">
        <f t="shared" si="301"/>
        <v>0</v>
      </c>
      <c r="AL479" s="19">
        <f t="shared" si="301"/>
        <v>0</v>
      </c>
      <c r="AM479" s="19">
        <f t="shared" si="301"/>
        <v>0</v>
      </c>
      <c r="AN479" s="19">
        <f t="shared" si="301"/>
        <v>0</v>
      </c>
      <c r="AO479" s="19">
        <f t="shared" si="301"/>
        <v>0</v>
      </c>
      <c r="AP479" s="20">
        <f t="shared" si="291"/>
        <v>0</v>
      </c>
    </row>
    <row r="480" spans="1:42" ht="13.5" customHeight="1" x14ac:dyDescent="0.2">
      <c r="A480" s="22">
        <f t="shared" si="280"/>
        <v>0.59375</v>
      </c>
      <c r="B480" s="19">
        <f t="shared" si="297"/>
        <v>0</v>
      </c>
      <c r="C480" s="19">
        <f t="shared" si="297"/>
        <v>0</v>
      </c>
      <c r="D480" s="19">
        <f t="shared" si="297"/>
        <v>0</v>
      </c>
      <c r="E480" s="19">
        <f t="shared" si="297"/>
        <v>0</v>
      </c>
      <c r="F480" s="19">
        <f t="shared" si="297"/>
        <v>0</v>
      </c>
      <c r="G480" s="19">
        <f t="shared" si="297"/>
        <v>0</v>
      </c>
      <c r="H480" s="19">
        <f t="shared" si="297"/>
        <v>0</v>
      </c>
      <c r="I480" s="20">
        <f t="shared" si="286"/>
        <v>0</v>
      </c>
      <c r="J480" s="19">
        <f t="shared" si="298"/>
        <v>596</v>
      </c>
      <c r="K480" s="19">
        <f t="shared" si="298"/>
        <v>173</v>
      </c>
      <c r="L480" s="19">
        <f t="shared" si="298"/>
        <v>37</v>
      </c>
      <c r="M480" s="19">
        <f t="shared" si="298"/>
        <v>8</v>
      </c>
      <c r="N480" s="19">
        <f t="shared" si="298"/>
        <v>44</v>
      </c>
      <c r="O480" s="19">
        <f t="shared" si="298"/>
        <v>49</v>
      </c>
      <c r="P480" s="19">
        <f t="shared" si="298"/>
        <v>20</v>
      </c>
      <c r="Q480" s="20">
        <f t="shared" si="287"/>
        <v>927</v>
      </c>
      <c r="R480" s="19">
        <f t="shared" si="299"/>
        <v>0</v>
      </c>
      <c r="S480" s="19">
        <f t="shared" si="299"/>
        <v>0</v>
      </c>
      <c r="T480" s="19">
        <f t="shared" si="299"/>
        <v>0</v>
      </c>
      <c r="U480" s="19">
        <f t="shared" si="299"/>
        <v>0</v>
      </c>
      <c r="V480" s="19">
        <f t="shared" si="299"/>
        <v>0</v>
      </c>
      <c r="W480" s="19">
        <f t="shared" si="299"/>
        <v>0</v>
      </c>
      <c r="X480" s="19">
        <f t="shared" si="299"/>
        <v>0</v>
      </c>
      <c r="Y480" s="20">
        <f t="shared" si="288"/>
        <v>0</v>
      </c>
      <c r="Z480" s="22">
        <f t="shared" si="289"/>
        <v>0.59375</v>
      </c>
      <c r="AA480" s="19">
        <f t="shared" si="300"/>
        <v>445</v>
      </c>
      <c r="AB480" s="19">
        <f t="shared" si="300"/>
        <v>73</v>
      </c>
      <c r="AC480" s="19">
        <f t="shared" si="300"/>
        <v>8</v>
      </c>
      <c r="AD480" s="19">
        <f t="shared" si="300"/>
        <v>0</v>
      </c>
      <c r="AE480" s="19">
        <f t="shared" si="300"/>
        <v>59</v>
      </c>
      <c r="AF480" s="19">
        <f t="shared" si="300"/>
        <v>25</v>
      </c>
      <c r="AG480" s="19">
        <f t="shared" si="300"/>
        <v>25</v>
      </c>
      <c r="AH480" s="20">
        <f t="shared" si="290"/>
        <v>635</v>
      </c>
      <c r="AI480" s="19">
        <f t="shared" si="301"/>
        <v>0</v>
      </c>
      <c r="AJ480" s="19">
        <f t="shared" si="301"/>
        <v>0</v>
      </c>
      <c r="AK480" s="19">
        <f t="shared" si="301"/>
        <v>0</v>
      </c>
      <c r="AL480" s="19">
        <f t="shared" si="301"/>
        <v>0</v>
      </c>
      <c r="AM480" s="19">
        <f t="shared" si="301"/>
        <v>0</v>
      </c>
      <c r="AN480" s="19">
        <f t="shared" si="301"/>
        <v>0</v>
      </c>
      <c r="AO480" s="19">
        <f t="shared" si="301"/>
        <v>0</v>
      </c>
      <c r="AP480" s="20">
        <f t="shared" si="291"/>
        <v>0</v>
      </c>
    </row>
    <row r="481" spans="1:42" ht="13.5" customHeight="1" x14ac:dyDescent="0.2">
      <c r="A481" s="21">
        <f t="shared" si="280"/>
        <v>0.60416666666666663</v>
      </c>
      <c r="B481" s="19">
        <f t="shared" ref="B481:H490" si="302">SUM(B420:B423)</f>
        <v>0</v>
      </c>
      <c r="C481" s="19">
        <f t="shared" si="302"/>
        <v>0</v>
      </c>
      <c r="D481" s="19">
        <f t="shared" si="302"/>
        <v>0</v>
      </c>
      <c r="E481" s="19">
        <f t="shared" si="302"/>
        <v>0</v>
      </c>
      <c r="F481" s="19">
        <f t="shared" si="302"/>
        <v>0</v>
      </c>
      <c r="G481" s="19">
        <f t="shared" si="302"/>
        <v>0</v>
      </c>
      <c r="H481" s="19">
        <f t="shared" si="302"/>
        <v>0</v>
      </c>
      <c r="I481" s="20">
        <f t="shared" si="286"/>
        <v>0</v>
      </c>
      <c r="J481" s="19">
        <f t="shared" ref="J481:P490" si="303">SUM(J420:J423)</f>
        <v>601</v>
      </c>
      <c r="K481" s="19">
        <f t="shared" si="303"/>
        <v>196</v>
      </c>
      <c r="L481" s="19">
        <f t="shared" si="303"/>
        <v>32</v>
      </c>
      <c r="M481" s="19">
        <f t="shared" si="303"/>
        <v>9</v>
      </c>
      <c r="N481" s="19">
        <f t="shared" si="303"/>
        <v>44</v>
      </c>
      <c r="O481" s="19">
        <f t="shared" si="303"/>
        <v>44</v>
      </c>
      <c r="P481" s="19">
        <f t="shared" si="303"/>
        <v>22</v>
      </c>
      <c r="Q481" s="20">
        <f t="shared" si="287"/>
        <v>948</v>
      </c>
      <c r="R481" s="19">
        <f t="shared" ref="R481:X490" si="304">SUM(R420:R423)</f>
        <v>0</v>
      </c>
      <c r="S481" s="19">
        <f t="shared" si="304"/>
        <v>0</v>
      </c>
      <c r="T481" s="19">
        <f t="shared" si="304"/>
        <v>0</v>
      </c>
      <c r="U481" s="19">
        <f t="shared" si="304"/>
        <v>0</v>
      </c>
      <c r="V481" s="19">
        <f t="shared" si="304"/>
        <v>0</v>
      </c>
      <c r="W481" s="19">
        <f t="shared" si="304"/>
        <v>0</v>
      </c>
      <c r="X481" s="19">
        <f t="shared" si="304"/>
        <v>0</v>
      </c>
      <c r="Y481" s="20">
        <f t="shared" si="288"/>
        <v>0</v>
      </c>
      <c r="Z481" s="21">
        <f t="shared" si="289"/>
        <v>0.60416666666666663</v>
      </c>
      <c r="AA481" s="19">
        <f t="shared" ref="AA481:AG490" si="305">SUM(AA420:AA423)</f>
        <v>434</v>
      </c>
      <c r="AB481" s="19">
        <f t="shared" si="305"/>
        <v>71</v>
      </c>
      <c r="AC481" s="19">
        <f t="shared" si="305"/>
        <v>9</v>
      </c>
      <c r="AD481" s="19">
        <f t="shared" si="305"/>
        <v>0</v>
      </c>
      <c r="AE481" s="19">
        <f t="shared" si="305"/>
        <v>53</v>
      </c>
      <c r="AF481" s="19">
        <f t="shared" si="305"/>
        <v>24</v>
      </c>
      <c r="AG481" s="19">
        <f t="shared" si="305"/>
        <v>25</v>
      </c>
      <c r="AH481" s="20">
        <f t="shared" si="290"/>
        <v>616</v>
      </c>
      <c r="AI481" s="19">
        <f t="shared" ref="AI481:AO490" si="306">SUM(AI420:AI423)</f>
        <v>0</v>
      </c>
      <c r="AJ481" s="19">
        <f t="shared" si="306"/>
        <v>0</v>
      </c>
      <c r="AK481" s="19">
        <f t="shared" si="306"/>
        <v>0</v>
      </c>
      <c r="AL481" s="19">
        <f t="shared" si="306"/>
        <v>0</v>
      </c>
      <c r="AM481" s="19">
        <f t="shared" si="306"/>
        <v>0</v>
      </c>
      <c r="AN481" s="19">
        <f t="shared" si="306"/>
        <v>0</v>
      </c>
      <c r="AO481" s="19">
        <f t="shared" si="306"/>
        <v>1</v>
      </c>
      <c r="AP481" s="20">
        <f t="shared" si="291"/>
        <v>1</v>
      </c>
    </row>
    <row r="482" spans="1:42" ht="13.5" customHeight="1" x14ac:dyDescent="0.2">
      <c r="A482" s="21">
        <f t="shared" si="280"/>
        <v>0.61458333333333326</v>
      </c>
      <c r="B482" s="19">
        <f t="shared" si="302"/>
        <v>0</v>
      </c>
      <c r="C482" s="19">
        <f t="shared" si="302"/>
        <v>0</v>
      </c>
      <c r="D482" s="19">
        <f t="shared" si="302"/>
        <v>0</v>
      </c>
      <c r="E482" s="19">
        <f t="shared" si="302"/>
        <v>0</v>
      </c>
      <c r="F482" s="19">
        <f t="shared" si="302"/>
        <v>0</v>
      </c>
      <c r="G482" s="19">
        <f t="shared" si="302"/>
        <v>0</v>
      </c>
      <c r="H482" s="19">
        <f t="shared" si="302"/>
        <v>0</v>
      </c>
      <c r="I482" s="20">
        <f t="shared" si="286"/>
        <v>0</v>
      </c>
      <c r="J482" s="19">
        <f t="shared" si="303"/>
        <v>634</v>
      </c>
      <c r="K482" s="19">
        <f t="shared" si="303"/>
        <v>216</v>
      </c>
      <c r="L482" s="19">
        <f t="shared" si="303"/>
        <v>33</v>
      </c>
      <c r="M482" s="19">
        <f t="shared" si="303"/>
        <v>7</v>
      </c>
      <c r="N482" s="19">
        <f t="shared" si="303"/>
        <v>43</v>
      </c>
      <c r="O482" s="19">
        <f t="shared" si="303"/>
        <v>51</v>
      </c>
      <c r="P482" s="19">
        <f t="shared" si="303"/>
        <v>23</v>
      </c>
      <c r="Q482" s="20">
        <f t="shared" si="287"/>
        <v>1007</v>
      </c>
      <c r="R482" s="19">
        <f t="shared" si="304"/>
        <v>0</v>
      </c>
      <c r="S482" s="19">
        <f t="shared" si="304"/>
        <v>0</v>
      </c>
      <c r="T482" s="19">
        <f t="shared" si="304"/>
        <v>0</v>
      </c>
      <c r="U482" s="19">
        <f t="shared" si="304"/>
        <v>0</v>
      </c>
      <c r="V482" s="19">
        <f t="shared" si="304"/>
        <v>0</v>
      </c>
      <c r="W482" s="19">
        <f t="shared" si="304"/>
        <v>0</v>
      </c>
      <c r="X482" s="19">
        <f t="shared" si="304"/>
        <v>0</v>
      </c>
      <c r="Y482" s="20">
        <f t="shared" si="288"/>
        <v>0</v>
      </c>
      <c r="Z482" s="21">
        <f t="shared" si="289"/>
        <v>0.61458333333333326</v>
      </c>
      <c r="AA482" s="19">
        <f t="shared" si="305"/>
        <v>439</v>
      </c>
      <c r="AB482" s="19">
        <f t="shared" si="305"/>
        <v>65</v>
      </c>
      <c r="AC482" s="19">
        <f t="shared" si="305"/>
        <v>12</v>
      </c>
      <c r="AD482" s="19">
        <f t="shared" si="305"/>
        <v>0</v>
      </c>
      <c r="AE482" s="19">
        <f t="shared" si="305"/>
        <v>53</v>
      </c>
      <c r="AF482" s="19">
        <f t="shared" si="305"/>
        <v>30</v>
      </c>
      <c r="AG482" s="19">
        <f t="shared" si="305"/>
        <v>31</v>
      </c>
      <c r="AH482" s="20">
        <f t="shared" si="290"/>
        <v>630</v>
      </c>
      <c r="AI482" s="19">
        <f t="shared" si="306"/>
        <v>0</v>
      </c>
      <c r="AJ482" s="19">
        <f t="shared" si="306"/>
        <v>0</v>
      </c>
      <c r="AK482" s="19">
        <f t="shared" si="306"/>
        <v>0</v>
      </c>
      <c r="AL482" s="19">
        <f t="shared" si="306"/>
        <v>0</v>
      </c>
      <c r="AM482" s="19">
        <f t="shared" si="306"/>
        <v>0</v>
      </c>
      <c r="AN482" s="19">
        <f t="shared" si="306"/>
        <v>0</v>
      </c>
      <c r="AO482" s="19">
        <f t="shared" si="306"/>
        <v>1</v>
      </c>
      <c r="AP482" s="20">
        <f t="shared" si="291"/>
        <v>1</v>
      </c>
    </row>
    <row r="483" spans="1:42" ht="13.5" customHeight="1" x14ac:dyDescent="0.2">
      <c r="A483" s="22">
        <f t="shared" ref="A483:A507" si="307">A356</f>
        <v>0.62499999999999989</v>
      </c>
      <c r="B483" s="19">
        <f t="shared" si="302"/>
        <v>0</v>
      </c>
      <c r="C483" s="19">
        <f t="shared" si="302"/>
        <v>0</v>
      </c>
      <c r="D483" s="19">
        <f t="shared" si="302"/>
        <v>0</v>
      </c>
      <c r="E483" s="19">
        <f t="shared" si="302"/>
        <v>0</v>
      </c>
      <c r="F483" s="19">
        <f t="shared" si="302"/>
        <v>0</v>
      </c>
      <c r="G483" s="19">
        <f t="shared" si="302"/>
        <v>0</v>
      </c>
      <c r="H483" s="19">
        <f t="shared" si="302"/>
        <v>0</v>
      </c>
      <c r="I483" s="20">
        <f t="shared" si="286"/>
        <v>0</v>
      </c>
      <c r="J483" s="19">
        <f t="shared" si="303"/>
        <v>621</v>
      </c>
      <c r="K483" s="19">
        <f t="shared" si="303"/>
        <v>221</v>
      </c>
      <c r="L483" s="19">
        <f t="shared" si="303"/>
        <v>35</v>
      </c>
      <c r="M483" s="19">
        <f t="shared" si="303"/>
        <v>5</v>
      </c>
      <c r="N483" s="19">
        <f t="shared" si="303"/>
        <v>37</v>
      </c>
      <c r="O483" s="19">
        <f t="shared" si="303"/>
        <v>44</v>
      </c>
      <c r="P483" s="19">
        <f t="shared" si="303"/>
        <v>25</v>
      </c>
      <c r="Q483" s="20">
        <f t="shared" si="287"/>
        <v>988</v>
      </c>
      <c r="R483" s="19">
        <f t="shared" si="304"/>
        <v>0</v>
      </c>
      <c r="S483" s="19">
        <f t="shared" si="304"/>
        <v>0</v>
      </c>
      <c r="T483" s="19">
        <f t="shared" si="304"/>
        <v>0</v>
      </c>
      <c r="U483" s="19">
        <f t="shared" si="304"/>
        <v>0</v>
      </c>
      <c r="V483" s="19">
        <f t="shared" si="304"/>
        <v>0</v>
      </c>
      <c r="W483" s="19">
        <f t="shared" si="304"/>
        <v>0</v>
      </c>
      <c r="X483" s="19">
        <f t="shared" si="304"/>
        <v>0</v>
      </c>
      <c r="Y483" s="20">
        <f t="shared" si="288"/>
        <v>0</v>
      </c>
      <c r="Z483" s="22">
        <f t="shared" si="289"/>
        <v>0.62499999999999989</v>
      </c>
      <c r="AA483" s="19">
        <f t="shared" si="305"/>
        <v>447</v>
      </c>
      <c r="AB483" s="19">
        <f t="shared" si="305"/>
        <v>59</v>
      </c>
      <c r="AC483" s="19">
        <f t="shared" si="305"/>
        <v>15</v>
      </c>
      <c r="AD483" s="19">
        <f t="shared" si="305"/>
        <v>0</v>
      </c>
      <c r="AE483" s="19">
        <f t="shared" si="305"/>
        <v>55</v>
      </c>
      <c r="AF483" s="19">
        <f t="shared" si="305"/>
        <v>33</v>
      </c>
      <c r="AG483" s="19">
        <f t="shared" si="305"/>
        <v>28</v>
      </c>
      <c r="AH483" s="20">
        <f t="shared" si="290"/>
        <v>637</v>
      </c>
      <c r="AI483" s="19">
        <f t="shared" si="306"/>
        <v>0</v>
      </c>
      <c r="AJ483" s="19">
        <f t="shared" si="306"/>
        <v>0</v>
      </c>
      <c r="AK483" s="19">
        <f t="shared" si="306"/>
        <v>0</v>
      </c>
      <c r="AL483" s="19">
        <f t="shared" si="306"/>
        <v>0</v>
      </c>
      <c r="AM483" s="19">
        <f t="shared" si="306"/>
        <v>0</v>
      </c>
      <c r="AN483" s="19">
        <f t="shared" si="306"/>
        <v>0</v>
      </c>
      <c r="AO483" s="19">
        <f t="shared" si="306"/>
        <v>1</v>
      </c>
      <c r="AP483" s="20">
        <f t="shared" si="291"/>
        <v>1</v>
      </c>
    </row>
    <row r="484" spans="1:42" ht="13.5" customHeight="1" x14ac:dyDescent="0.2">
      <c r="A484" s="21">
        <f t="shared" si="307"/>
        <v>0.63541666666666652</v>
      </c>
      <c r="B484" s="19">
        <f t="shared" si="302"/>
        <v>0</v>
      </c>
      <c r="C484" s="19">
        <f t="shared" si="302"/>
        <v>0</v>
      </c>
      <c r="D484" s="19">
        <f t="shared" si="302"/>
        <v>0</v>
      </c>
      <c r="E484" s="19">
        <f t="shared" si="302"/>
        <v>0</v>
      </c>
      <c r="F484" s="19">
        <f t="shared" si="302"/>
        <v>0</v>
      </c>
      <c r="G484" s="19">
        <f t="shared" si="302"/>
        <v>0</v>
      </c>
      <c r="H484" s="19">
        <f t="shared" si="302"/>
        <v>0</v>
      </c>
      <c r="I484" s="20">
        <f t="shared" si="286"/>
        <v>0</v>
      </c>
      <c r="J484" s="19">
        <f t="shared" si="303"/>
        <v>637</v>
      </c>
      <c r="K484" s="19">
        <f t="shared" si="303"/>
        <v>223</v>
      </c>
      <c r="L484" s="19">
        <f t="shared" si="303"/>
        <v>32</v>
      </c>
      <c r="M484" s="19">
        <f t="shared" si="303"/>
        <v>5</v>
      </c>
      <c r="N484" s="19">
        <f t="shared" si="303"/>
        <v>34</v>
      </c>
      <c r="O484" s="19">
        <f t="shared" si="303"/>
        <v>49</v>
      </c>
      <c r="P484" s="19">
        <f t="shared" si="303"/>
        <v>31</v>
      </c>
      <c r="Q484" s="20">
        <f t="shared" si="287"/>
        <v>1011</v>
      </c>
      <c r="R484" s="19">
        <f t="shared" si="304"/>
        <v>0</v>
      </c>
      <c r="S484" s="19">
        <f t="shared" si="304"/>
        <v>0</v>
      </c>
      <c r="T484" s="19">
        <f t="shared" si="304"/>
        <v>0</v>
      </c>
      <c r="U484" s="19">
        <f t="shared" si="304"/>
        <v>0</v>
      </c>
      <c r="V484" s="19">
        <f t="shared" si="304"/>
        <v>0</v>
      </c>
      <c r="W484" s="19">
        <f t="shared" si="304"/>
        <v>0</v>
      </c>
      <c r="X484" s="19">
        <f t="shared" si="304"/>
        <v>0</v>
      </c>
      <c r="Y484" s="20">
        <f t="shared" si="288"/>
        <v>0</v>
      </c>
      <c r="Z484" s="21">
        <f t="shared" si="289"/>
        <v>0.63541666666666652</v>
      </c>
      <c r="AA484" s="19">
        <f t="shared" si="305"/>
        <v>434</v>
      </c>
      <c r="AB484" s="19">
        <f t="shared" si="305"/>
        <v>48</v>
      </c>
      <c r="AC484" s="19">
        <f t="shared" si="305"/>
        <v>18</v>
      </c>
      <c r="AD484" s="19">
        <f t="shared" si="305"/>
        <v>0</v>
      </c>
      <c r="AE484" s="19">
        <f t="shared" si="305"/>
        <v>55</v>
      </c>
      <c r="AF484" s="19">
        <f t="shared" si="305"/>
        <v>28</v>
      </c>
      <c r="AG484" s="19">
        <f t="shared" si="305"/>
        <v>33</v>
      </c>
      <c r="AH484" s="20">
        <f t="shared" si="290"/>
        <v>616</v>
      </c>
      <c r="AI484" s="19">
        <f t="shared" si="306"/>
        <v>0</v>
      </c>
      <c r="AJ484" s="19">
        <f t="shared" si="306"/>
        <v>0</v>
      </c>
      <c r="AK484" s="19">
        <f t="shared" si="306"/>
        <v>0</v>
      </c>
      <c r="AL484" s="19">
        <f t="shared" si="306"/>
        <v>0</v>
      </c>
      <c r="AM484" s="19">
        <f t="shared" si="306"/>
        <v>0</v>
      </c>
      <c r="AN484" s="19">
        <f t="shared" si="306"/>
        <v>0</v>
      </c>
      <c r="AO484" s="19">
        <f t="shared" si="306"/>
        <v>1</v>
      </c>
      <c r="AP484" s="20">
        <f t="shared" si="291"/>
        <v>1</v>
      </c>
    </row>
    <row r="485" spans="1:42" ht="13.5" customHeight="1" x14ac:dyDescent="0.2">
      <c r="A485" s="21">
        <f t="shared" si="307"/>
        <v>0.64583333333333315</v>
      </c>
      <c r="B485" s="19">
        <f t="shared" si="302"/>
        <v>0</v>
      </c>
      <c r="C485" s="19">
        <f t="shared" si="302"/>
        <v>0</v>
      </c>
      <c r="D485" s="19">
        <f t="shared" si="302"/>
        <v>0</v>
      </c>
      <c r="E485" s="19">
        <f t="shared" si="302"/>
        <v>0</v>
      </c>
      <c r="F485" s="19">
        <f t="shared" si="302"/>
        <v>0</v>
      </c>
      <c r="G485" s="19">
        <f t="shared" si="302"/>
        <v>0</v>
      </c>
      <c r="H485" s="19">
        <f t="shared" si="302"/>
        <v>0</v>
      </c>
      <c r="I485" s="20">
        <f t="shared" si="286"/>
        <v>0</v>
      </c>
      <c r="J485" s="19">
        <f t="shared" si="303"/>
        <v>692</v>
      </c>
      <c r="K485" s="19">
        <f t="shared" si="303"/>
        <v>218</v>
      </c>
      <c r="L485" s="19">
        <f t="shared" si="303"/>
        <v>29</v>
      </c>
      <c r="M485" s="19">
        <f t="shared" si="303"/>
        <v>3</v>
      </c>
      <c r="N485" s="19">
        <f t="shared" si="303"/>
        <v>40</v>
      </c>
      <c r="O485" s="19">
        <f t="shared" si="303"/>
        <v>48</v>
      </c>
      <c r="P485" s="19">
        <f t="shared" si="303"/>
        <v>33</v>
      </c>
      <c r="Q485" s="20">
        <f t="shared" si="287"/>
        <v>1063</v>
      </c>
      <c r="R485" s="19">
        <f t="shared" si="304"/>
        <v>0</v>
      </c>
      <c r="S485" s="19">
        <f t="shared" si="304"/>
        <v>0</v>
      </c>
      <c r="T485" s="19">
        <f t="shared" si="304"/>
        <v>0</v>
      </c>
      <c r="U485" s="19">
        <f t="shared" si="304"/>
        <v>0</v>
      </c>
      <c r="V485" s="19">
        <f t="shared" si="304"/>
        <v>0</v>
      </c>
      <c r="W485" s="19">
        <f t="shared" si="304"/>
        <v>0</v>
      </c>
      <c r="X485" s="19">
        <f t="shared" si="304"/>
        <v>0</v>
      </c>
      <c r="Y485" s="20">
        <f t="shared" si="288"/>
        <v>0</v>
      </c>
      <c r="Z485" s="21">
        <f t="shared" si="289"/>
        <v>0.64583333333333315</v>
      </c>
      <c r="AA485" s="19">
        <f t="shared" si="305"/>
        <v>430</v>
      </c>
      <c r="AB485" s="19">
        <f t="shared" si="305"/>
        <v>35</v>
      </c>
      <c r="AC485" s="19">
        <f t="shared" si="305"/>
        <v>14</v>
      </c>
      <c r="AD485" s="19">
        <f t="shared" si="305"/>
        <v>0</v>
      </c>
      <c r="AE485" s="19">
        <f t="shared" si="305"/>
        <v>53</v>
      </c>
      <c r="AF485" s="19">
        <f t="shared" si="305"/>
        <v>32</v>
      </c>
      <c r="AG485" s="19">
        <f t="shared" si="305"/>
        <v>33</v>
      </c>
      <c r="AH485" s="20">
        <f t="shared" si="290"/>
        <v>597</v>
      </c>
      <c r="AI485" s="19">
        <f t="shared" si="306"/>
        <v>0</v>
      </c>
      <c r="AJ485" s="19">
        <f t="shared" si="306"/>
        <v>0</v>
      </c>
      <c r="AK485" s="19">
        <f t="shared" si="306"/>
        <v>0</v>
      </c>
      <c r="AL485" s="19">
        <f t="shared" si="306"/>
        <v>0</v>
      </c>
      <c r="AM485" s="19">
        <f t="shared" si="306"/>
        <v>0</v>
      </c>
      <c r="AN485" s="19">
        <f t="shared" si="306"/>
        <v>0</v>
      </c>
      <c r="AO485" s="19">
        <f t="shared" si="306"/>
        <v>0</v>
      </c>
      <c r="AP485" s="20">
        <f t="shared" si="291"/>
        <v>0</v>
      </c>
    </row>
    <row r="486" spans="1:42" ht="13.5" customHeight="1" x14ac:dyDescent="0.2">
      <c r="A486" s="22">
        <f t="shared" si="307"/>
        <v>0.65624999999999978</v>
      </c>
      <c r="B486" s="19">
        <f t="shared" si="302"/>
        <v>0</v>
      </c>
      <c r="C486" s="19">
        <f t="shared" si="302"/>
        <v>0</v>
      </c>
      <c r="D486" s="19">
        <f t="shared" si="302"/>
        <v>0</v>
      </c>
      <c r="E486" s="19">
        <f t="shared" si="302"/>
        <v>0</v>
      </c>
      <c r="F486" s="19">
        <f t="shared" si="302"/>
        <v>0</v>
      </c>
      <c r="G486" s="19">
        <f t="shared" si="302"/>
        <v>0</v>
      </c>
      <c r="H486" s="19">
        <f t="shared" si="302"/>
        <v>0</v>
      </c>
      <c r="I486" s="20">
        <f t="shared" si="286"/>
        <v>0</v>
      </c>
      <c r="J486" s="19">
        <f t="shared" si="303"/>
        <v>702</v>
      </c>
      <c r="K486" s="19">
        <f t="shared" si="303"/>
        <v>221</v>
      </c>
      <c r="L486" s="19">
        <f t="shared" si="303"/>
        <v>26</v>
      </c>
      <c r="M486" s="19">
        <f t="shared" si="303"/>
        <v>7</v>
      </c>
      <c r="N486" s="19">
        <f t="shared" si="303"/>
        <v>37</v>
      </c>
      <c r="O486" s="19">
        <f t="shared" si="303"/>
        <v>44</v>
      </c>
      <c r="P486" s="19">
        <f t="shared" si="303"/>
        <v>34</v>
      </c>
      <c r="Q486" s="20">
        <f t="shared" si="287"/>
        <v>1071</v>
      </c>
      <c r="R486" s="19">
        <f t="shared" si="304"/>
        <v>0</v>
      </c>
      <c r="S486" s="19">
        <f t="shared" si="304"/>
        <v>0</v>
      </c>
      <c r="T486" s="19">
        <f t="shared" si="304"/>
        <v>0</v>
      </c>
      <c r="U486" s="19">
        <f t="shared" si="304"/>
        <v>0</v>
      </c>
      <c r="V486" s="19">
        <f t="shared" si="304"/>
        <v>0</v>
      </c>
      <c r="W486" s="19">
        <f t="shared" si="304"/>
        <v>0</v>
      </c>
      <c r="X486" s="19">
        <f t="shared" si="304"/>
        <v>0</v>
      </c>
      <c r="Y486" s="20">
        <f t="shared" si="288"/>
        <v>0</v>
      </c>
      <c r="Z486" s="22">
        <f t="shared" si="289"/>
        <v>0.65624999999999978</v>
      </c>
      <c r="AA486" s="19">
        <f t="shared" si="305"/>
        <v>426</v>
      </c>
      <c r="AB486" s="19">
        <f t="shared" si="305"/>
        <v>41</v>
      </c>
      <c r="AC486" s="19">
        <f t="shared" si="305"/>
        <v>11</v>
      </c>
      <c r="AD486" s="19">
        <f t="shared" si="305"/>
        <v>0</v>
      </c>
      <c r="AE486" s="19">
        <f t="shared" si="305"/>
        <v>56</v>
      </c>
      <c r="AF486" s="19">
        <f t="shared" si="305"/>
        <v>30</v>
      </c>
      <c r="AG486" s="19">
        <f t="shared" si="305"/>
        <v>28</v>
      </c>
      <c r="AH486" s="20">
        <f t="shared" si="290"/>
        <v>592</v>
      </c>
      <c r="AI486" s="19">
        <f t="shared" si="306"/>
        <v>0</v>
      </c>
      <c r="AJ486" s="19">
        <f t="shared" si="306"/>
        <v>0</v>
      </c>
      <c r="AK486" s="19">
        <f t="shared" si="306"/>
        <v>0</v>
      </c>
      <c r="AL486" s="19">
        <f t="shared" si="306"/>
        <v>0</v>
      </c>
      <c r="AM486" s="19">
        <f t="shared" si="306"/>
        <v>0</v>
      </c>
      <c r="AN486" s="19">
        <f t="shared" si="306"/>
        <v>0</v>
      </c>
      <c r="AO486" s="19">
        <f t="shared" si="306"/>
        <v>0</v>
      </c>
      <c r="AP486" s="20">
        <f t="shared" si="291"/>
        <v>0</v>
      </c>
    </row>
    <row r="487" spans="1:42" ht="13.5" customHeight="1" x14ac:dyDescent="0.2">
      <c r="A487" s="21">
        <f t="shared" si="307"/>
        <v>0.66666666666666641</v>
      </c>
      <c r="B487" s="19">
        <f t="shared" si="302"/>
        <v>1</v>
      </c>
      <c r="C487" s="19">
        <f t="shared" si="302"/>
        <v>0</v>
      </c>
      <c r="D487" s="19">
        <f t="shared" si="302"/>
        <v>0</v>
      </c>
      <c r="E487" s="19">
        <f t="shared" si="302"/>
        <v>0</v>
      </c>
      <c r="F487" s="19">
        <f t="shared" si="302"/>
        <v>0</v>
      </c>
      <c r="G487" s="19">
        <f t="shared" si="302"/>
        <v>0</v>
      </c>
      <c r="H487" s="19">
        <f t="shared" si="302"/>
        <v>0</v>
      </c>
      <c r="I487" s="20">
        <f t="shared" si="286"/>
        <v>1</v>
      </c>
      <c r="J487" s="19">
        <f t="shared" si="303"/>
        <v>713</v>
      </c>
      <c r="K487" s="19">
        <f t="shared" si="303"/>
        <v>226</v>
      </c>
      <c r="L487" s="19">
        <f t="shared" si="303"/>
        <v>21</v>
      </c>
      <c r="M487" s="19">
        <f t="shared" si="303"/>
        <v>8</v>
      </c>
      <c r="N487" s="19">
        <f t="shared" si="303"/>
        <v>43</v>
      </c>
      <c r="O487" s="19">
        <f t="shared" si="303"/>
        <v>54</v>
      </c>
      <c r="P487" s="19">
        <f t="shared" si="303"/>
        <v>44</v>
      </c>
      <c r="Q487" s="20">
        <f t="shared" si="287"/>
        <v>1109</v>
      </c>
      <c r="R487" s="19">
        <f t="shared" si="304"/>
        <v>0</v>
      </c>
      <c r="S487" s="19">
        <f t="shared" si="304"/>
        <v>0</v>
      </c>
      <c r="T487" s="19">
        <f t="shared" si="304"/>
        <v>0</v>
      </c>
      <c r="U487" s="19">
        <f t="shared" si="304"/>
        <v>0</v>
      </c>
      <c r="V487" s="19">
        <f t="shared" si="304"/>
        <v>0</v>
      </c>
      <c r="W487" s="19">
        <f t="shared" si="304"/>
        <v>0</v>
      </c>
      <c r="X487" s="19">
        <f t="shared" si="304"/>
        <v>0</v>
      </c>
      <c r="Y487" s="20">
        <f t="shared" si="288"/>
        <v>0</v>
      </c>
      <c r="Z487" s="21">
        <f t="shared" si="289"/>
        <v>0.66666666666666641</v>
      </c>
      <c r="AA487" s="19">
        <f t="shared" si="305"/>
        <v>449</v>
      </c>
      <c r="AB487" s="19">
        <f t="shared" si="305"/>
        <v>45</v>
      </c>
      <c r="AC487" s="19">
        <f t="shared" si="305"/>
        <v>6</v>
      </c>
      <c r="AD487" s="19">
        <f t="shared" si="305"/>
        <v>0</v>
      </c>
      <c r="AE487" s="19">
        <f t="shared" si="305"/>
        <v>52</v>
      </c>
      <c r="AF487" s="19">
        <f t="shared" si="305"/>
        <v>31</v>
      </c>
      <c r="AG487" s="19">
        <f t="shared" si="305"/>
        <v>27</v>
      </c>
      <c r="AH487" s="20">
        <f t="shared" si="290"/>
        <v>610</v>
      </c>
      <c r="AI487" s="19">
        <f t="shared" si="306"/>
        <v>0</v>
      </c>
      <c r="AJ487" s="19">
        <f t="shared" si="306"/>
        <v>0</v>
      </c>
      <c r="AK487" s="19">
        <f t="shared" si="306"/>
        <v>0</v>
      </c>
      <c r="AL487" s="19">
        <f t="shared" si="306"/>
        <v>0</v>
      </c>
      <c r="AM487" s="19">
        <f t="shared" si="306"/>
        <v>0</v>
      </c>
      <c r="AN487" s="19">
        <f t="shared" si="306"/>
        <v>0</v>
      </c>
      <c r="AO487" s="19">
        <f t="shared" si="306"/>
        <v>0</v>
      </c>
      <c r="AP487" s="20">
        <f t="shared" si="291"/>
        <v>0</v>
      </c>
    </row>
    <row r="488" spans="1:42" ht="13.5" customHeight="1" x14ac:dyDescent="0.2">
      <c r="A488" s="21">
        <f t="shared" si="307"/>
        <v>0.67708333333333304</v>
      </c>
      <c r="B488" s="19">
        <f t="shared" si="302"/>
        <v>1</v>
      </c>
      <c r="C488" s="19">
        <f t="shared" si="302"/>
        <v>0</v>
      </c>
      <c r="D488" s="19">
        <f t="shared" si="302"/>
        <v>0</v>
      </c>
      <c r="E488" s="19">
        <f t="shared" si="302"/>
        <v>0</v>
      </c>
      <c r="F488" s="19">
        <f t="shared" si="302"/>
        <v>0</v>
      </c>
      <c r="G488" s="19">
        <f t="shared" si="302"/>
        <v>0</v>
      </c>
      <c r="H488" s="19">
        <f t="shared" si="302"/>
        <v>0</v>
      </c>
      <c r="I488" s="20">
        <f t="shared" si="286"/>
        <v>1</v>
      </c>
      <c r="J488" s="19">
        <f t="shared" si="303"/>
        <v>765</v>
      </c>
      <c r="K488" s="19">
        <f t="shared" si="303"/>
        <v>224</v>
      </c>
      <c r="L488" s="19">
        <f t="shared" si="303"/>
        <v>16</v>
      </c>
      <c r="M488" s="19">
        <f t="shared" si="303"/>
        <v>7</v>
      </c>
      <c r="N488" s="19">
        <f t="shared" si="303"/>
        <v>43</v>
      </c>
      <c r="O488" s="19">
        <f t="shared" si="303"/>
        <v>61</v>
      </c>
      <c r="P488" s="19">
        <f t="shared" si="303"/>
        <v>48</v>
      </c>
      <c r="Q488" s="20">
        <f t="shared" si="287"/>
        <v>1164</v>
      </c>
      <c r="R488" s="19">
        <f t="shared" si="304"/>
        <v>0</v>
      </c>
      <c r="S488" s="19">
        <f t="shared" si="304"/>
        <v>0</v>
      </c>
      <c r="T488" s="19">
        <f t="shared" si="304"/>
        <v>0</v>
      </c>
      <c r="U488" s="19">
        <f t="shared" si="304"/>
        <v>0</v>
      </c>
      <c r="V488" s="19">
        <f t="shared" si="304"/>
        <v>0</v>
      </c>
      <c r="W488" s="19">
        <f t="shared" si="304"/>
        <v>0</v>
      </c>
      <c r="X488" s="19">
        <f t="shared" si="304"/>
        <v>0</v>
      </c>
      <c r="Y488" s="20">
        <f t="shared" si="288"/>
        <v>0</v>
      </c>
      <c r="Z488" s="21">
        <f t="shared" si="289"/>
        <v>0.67708333333333304</v>
      </c>
      <c r="AA488" s="19">
        <f t="shared" si="305"/>
        <v>463</v>
      </c>
      <c r="AB488" s="19">
        <f t="shared" si="305"/>
        <v>52</v>
      </c>
      <c r="AC488" s="19">
        <f t="shared" si="305"/>
        <v>3</v>
      </c>
      <c r="AD488" s="19">
        <f t="shared" si="305"/>
        <v>0</v>
      </c>
      <c r="AE488" s="19">
        <f t="shared" si="305"/>
        <v>49</v>
      </c>
      <c r="AF488" s="19">
        <f t="shared" si="305"/>
        <v>42</v>
      </c>
      <c r="AG488" s="19">
        <f t="shared" si="305"/>
        <v>31</v>
      </c>
      <c r="AH488" s="20">
        <f t="shared" si="290"/>
        <v>640</v>
      </c>
      <c r="AI488" s="19">
        <f t="shared" si="306"/>
        <v>0</v>
      </c>
      <c r="AJ488" s="19">
        <f t="shared" si="306"/>
        <v>0</v>
      </c>
      <c r="AK488" s="19">
        <f t="shared" si="306"/>
        <v>0</v>
      </c>
      <c r="AL488" s="19">
        <f t="shared" si="306"/>
        <v>0</v>
      </c>
      <c r="AM488" s="19">
        <f t="shared" si="306"/>
        <v>0</v>
      </c>
      <c r="AN488" s="19">
        <f t="shared" si="306"/>
        <v>0</v>
      </c>
      <c r="AO488" s="19">
        <f t="shared" si="306"/>
        <v>0</v>
      </c>
      <c r="AP488" s="20">
        <f t="shared" si="291"/>
        <v>0</v>
      </c>
    </row>
    <row r="489" spans="1:42" ht="13.5" customHeight="1" x14ac:dyDescent="0.2">
      <c r="A489" s="22">
        <f t="shared" si="307"/>
        <v>0.68749999999999967</v>
      </c>
      <c r="B489" s="19">
        <f t="shared" si="302"/>
        <v>1</v>
      </c>
      <c r="C489" s="19">
        <f t="shared" si="302"/>
        <v>0</v>
      </c>
      <c r="D489" s="19">
        <f t="shared" si="302"/>
        <v>0</v>
      </c>
      <c r="E489" s="19">
        <f t="shared" si="302"/>
        <v>0</v>
      </c>
      <c r="F489" s="19">
        <f t="shared" si="302"/>
        <v>0</v>
      </c>
      <c r="G489" s="19">
        <f t="shared" si="302"/>
        <v>0</v>
      </c>
      <c r="H489" s="19">
        <f t="shared" si="302"/>
        <v>1</v>
      </c>
      <c r="I489" s="20">
        <f t="shared" si="286"/>
        <v>2</v>
      </c>
      <c r="J489" s="19">
        <f t="shared" si="303"/>
        <v>746</v>
      </c>
      <c r="K489" s="19">
        <f t="shared" si="303"/>
        <v>215</v>
      </c>
      <c r="L489" s="19">
        <f t="shared" si="303"/>
        <v>19</v>
      </c>
      <c r="M489" s="19">
        <f t="shared" si="303"/>
        <v>10</v>
      </c>
      <c r="N489" s="19">
        <f t="shared" si="303"/>
        <v>44</v>
      </c>
      <c r="O489" s="19">
        <f t="shared" si="303"/>
        <v>79</v>
      </c>
      <c r="P489" s="19">
        <f t="shared" si="303"/>
        <v>58</v>
      </c>
      <c r="Q489" s="20">
        <f t="shared" si="287"/>
        <v>1171</v>
      </c>
      <c r="R489" s="19">
        <f t="shared" si="304"/>
        <v>0</v>
      </c>
      <c r="S489" s="19">
        <f t="shared" si="304"/>
        <v>0</v>
      </c>
      <c r="T489" s="19">
        <f t="shared" si="304"/>
        <v>0</v>
      </c>
      <c r="U489" s="19">
        <f t="shared" si="304"/>
        <v>0</v>
      </c>
      <c r="V489" s="19">
        <f t="shared" si="304"/>
        <v>0</v>
      </c>
      <c r="W489" s="19">
        <f t="shared" si="304"/>
        <v>0</v>
      </c>
      <c r="X489" s="19">
        <f t="shared" si="304"/>
        <v>0</v>
      </c>
      <c r="Y489" s="20">
        <f t="shared" si="288"/>
        <v>0</v>
      </c>
      <c r="Z489" s="22">
        <f t="shared" si="289"/>
        <v>0.68749999999999967</v>
      </c>
      <c r="AA489" s="19">
        <f t="shared" si="305"/>
        <v>480</v>
      </c>
      <c r="AB489" s="19">
        <f t="shared" si="305"/>
        <v>53</v>
      </c>
      <c r="AC489" s="19">
        <f t="shared" si="305"/>
        <v>3</v>
      </c>
      <c r="AD489" s="19">
        <f t="shared" si="305"/>
        <v>0</v>
      </c>
      <c r="AE489" s="19">
        <f t="shared" si="305"/>
        <v>57</v>
      </c>
      <c r="AF489" s="19">
        <f t="shared" si="305"/>
        <v>39</v>
      </c>
      <c r="AG489" s="19">
        <f t="shared" si="305"/>
        <v>43</v>
      </c>
      <c r="AH489" s="20">
        <f t="shared" si="290"/>
        <v>675</v>
      </c>
      <c r="AI489" s="19">
        <f t="shared" si="306"/>
        <v>0</v>
      </c>
      <c r="AJ489" s="19">
        <f t="shared" si="306"/>
        <v>0</v>
      </c>
      <c r="AK489" s="19">
        <f t="shared" si="306"/>
        <v>0</v>
      </c>
      <c r="AL489" s="19">
        <f t="shared" si="306"/>
        <v>0</v>
      </c>
      <c r="AM489" s="19">
        <f t="shared" si="306"/>
        <v>0</v>
      </c>
      <c r="AN489" s="19">
        <f t="shared" si="306"/>
        <v>0</v>
      </c>
      <c r="AO489" s="19">
        <f t="shared" si="306"/>
        <v>0</v>
      </c>
      <c r="AP489" s="20">
        <f t="shared" si="291"/>
        <v>0</v>
      </c>
    </row>
    <row r="490" spans="1:42" ht="13.5" customHeight="1" x14ac:dyDescent="0.2">
      <c r="A490" s="21">
        <f t="shared" si="307"/>
        <v>0.6979166666666663</v>
      </c>
      <c r="B490" s="19">
        <f t="shared" si="302"/>
        <v>1</v>
      </c>
      <c r="C490" s="19">
        <f t="shared" si="302"/>
        <v>0</v>
      </c>
      <c r="D490" s="19">
        <f t="shared" si="302"/>
        <v>0</v>
      </c>
      <c r="E490" s="19">
        <f t="shared" si="302"/>
        <v>0</v>
      </c>
      <c r="F490" s="19">
        <f t="shared" si="302"/>
        <v>0</v>
      </c>
      <c r="G490" s="19">
        <f t="shared" si="302"/>
        <v>0</v>
      </c>
      <c r="H490" s="19">
        <f t="shared" si="302"/>
        <v>1</v>
      </c>
      <c r="I490" s="20">
        <f t="shared" si="286"/>
        <v>2</v>
      </c>
      <c r="J490" s="19">
        <f t="shared" si="303"/>
        <v>768</v>
      </c>
      <c r="K490" s="19">
        <f t="shared" si="303"/>
        <v>204</v>
      </c>
      <c r="L490" s="19">
        <f t="shared" si="303"/>
        <v>17</v>
      </c>
      <c r="M490" s="19">
        <f t="shared" si="303"/>
        <v>7</v>
      </c>
      <c r="N490" s="19">
        <f t="shared" si="303"/>
        <v>41</v>
      </c>
      <c r="O490" s="19">
        <f t="shared" si="303"/>
        <v>86</v>
      </c>
      <c r="P490" s="19">
        <f t="shared" si="303"/>
        <v>76</v>
      </c>
      <c r="Q490" s="20">
        <f t="shared" si="287"/>
        <v>1199</v>
      </c>
      <c r="R490" s="19">
        <f t="shared" si="304"/>
        <v>0</v>
      </c>
      <c r="S490" s="19">
        <f t="shared" si="304"/>
        <v>0</v>
      </c>
      <c r="T490" s="19">
        <f t="shared" si="304"/>
        <v>0</v>
      </c>
      <c r="U490" s="19">
        <f t="shared" si="304"/>
        <v>0</v>
      </c>
      <c r="V490" s="19">
        <f t="shared" si="304"/>
        <v>0</v>
      </c>
      <c r="W490" s="19">
        <f t="shared" si="304"/>
        <v>0</v>
      </c>
      <c r="X490" s="19">
        <f t="shared" si="304"/>
        <v>0</v>
      </c>
      <c r="Y490" s="20">
        <f t="shared" si="288"/>
        <v>0</v>
      </c>
      <c r="Z490" s="21">
        <f t="shared" si="289"/>
        <v>0.6979166666666663</v>
      </c>
      <c r="AA490" s="19">
        <f t="shared" si="305"/>
        <v>472</v>
      </c>
      <c r="AB490" s="19">
        <f t="shared" si="305"/>
        <v>40</v>
      </c>
      <c r="AC490" s="19">
        <f t="shared" si="305"/>
        <v>3</v>
      </c>
      <c r="AD490" s="19">
        <f t="shared" si="305"/>
        <v>1</v>
      </c>
      <c r="AE490" s="19">
        <f t="shared" si="305"/>
        <v>54</v>
      </c>
      <c r="AF490" s="19">
        <f t="shared" si="305"/>
        <v>46</v>
      </c>
      <c r="AG490" s="19">
        <f t="shared" si="305"/>
        <v>48</v>
      </c>
      <c r="AH490" s="20">
        <f t="shared" si="290"/>
        <v>664</v>
      </c>
      <c r="AI490" s="19">
        <f t="shared" si="306"/>
        <v>0</v>
      </c>
      <c r="AJ490" s="19">
        <f t="shared" si="306"/>
        <v>0</v>
      </c>
      <c r="AK490" s="19">
        <f t="shared" si="306"/>
        <v>0</v>
      </c>
      <c r="AL490" s="19">
        <f t="shared" si="306"/>
        <v>0</v>
      </c>
      <c r="AM490" s="19">
        <f t="shared" si="306"/>
        <v>0</v>
      </c>
      <c r="AN490" s="19">
        <f t="shared" si="306"/>
        <v>0</v>
      </c>
      <c r="AO490" s="19">
        <f t="shared" si="306"/>
        <v>0</v>
      </c>
      <c r="AP490" s="20">
        <f t="shared" si="291"/>
        <v>0</v>
      </c>
    </row>
    <row r="491" spans="1:42" ht="13.5" customHeight="1" x14ac:dyDescent="0.2">
      <c r="A491" s="21">
        <f t="shared" si="307"/>
        <v>0.70833333333333293</v>
      </c>
      <c r="B491" s="19">
        <f t="shared" ref="B491:H500" si="308">SUM(B430:B433)</f>
        <v>0</v>
      </c>
      <c r="C491" s="19">
        <f t="shared" si="308"/>
        <v>0</v>
      </c>
      <c r="D491" s="19">
        <f t="shared" si="308"/>
        <v>0</v>
      </c>
      <c r="E491" s="19">
        <f t="shared" si="308"/>
        <v>0</v>
      </c>
      <c r="F491" s="19">
        <f t="shared" si="308"/>
        <v>0</v>
      </c>
      <c r="G491" s="19">
        <f t="shared" si="308"/>
        <v>0</v>
      </c>
      <c r="H491" s="19">
        <f t="shared" si="308"/>
        <v>2</v>
      </c>
      <c r="I491" s="20">
        <f t="shared" si="286"/>
        <v>2</v>
      </c>
      <c r="J491" s="19">
        <f t="shared" ref="J491:P500" si="309">SUM(J430:J433)</f>
        <v>787</v>
      </c>
      <c r="K491" s="19">
        <f t="shared" si="309"/>
        <v>186</v>
      </c>
      <c r="L491" s="19">
        <f t="shared" si="309"/>
        <v>17</v>
      </c>
      <c r="M491" s="19">
        <f t="shared" si="309"/>
        <v>5</v>
      </c>
      <c r="N491" s="19">
        <f t="shared" si="309"/>
        <v>41</v>
      </c>
      <c r="O491" s="19">
        <f t="shared" si="309"/>
        <v>95</v>
      </c>
      <c r="P491" s="19">
        <f t="shared" si="309"/>
        <v>89</v>
      </c>
      <c r="Q491" s="20">
        <f t="shared" si="287"/>
        <v>1220</v>
      </c>
      <c r="R491" s="19">
        <f t="shared" ref="R491:X500" si="310">SUM(R430:R433)</f>
        <v>0</v>
      </c>
      <c r="S491" s="19">
        <f t="shared" si="310"/>
        <v>0</v>
      </c>
      <c r="T491" s="19">
        <f t="shared" si="310"/>
        <v>0</v>
      </c>
      <c r="U491" s="19">
        <f t="shared" si="310"/>
        <v>0</v>
      </c>
      <c r="V491" s="19">
        <f t="shared" si="310"/>
        <v>0</v>
      </c>
      <c r="W491" s="19">
        <f t="shared" si="310"/>
        <v>0</v>
      </c>
      <c r="X491" s="19">
        <f t="shared" si="310"/>
        <v>0</v>
      </c>
      <c r="Y491" s="20">
        <f t="shared" si="288"/>
        <v>0</v>
      </c>
      <c r="Z491" s="21">
        <f t="shared" si="289"/>
        <v>0.70833333333333293</v>
      </c>
      <c r="AA491" s="19">
        <f t="shared" ref="AA491:AG500" si="311">SUM(AA430:AA433)</f>
        <v>458</v>
      </c>
      <c r="AB491" s="19">
        <f t="shared" si="311"/>
        <v>35</v>
      </c>
      <c r="AC491" s="19">
        <f t="shared" si="311"/>
        <v>3</v>
      </c>
      <c r="AD491" s="19">
        <f t="shared" si="311"/>
        <v>1</v>
      </c>
      <c r="AE491" s="19">
        <f t="shared" si="311"/>
        <v>51</v>
      </c>
      <c r="AF491" s="19">
        <f t="shared" si="311"/>
        <v>45</v>
      </c>
      <c r="AG491" s="19">
        <f t="shared" si="311"/>
        <v>61</v>
      </c>
      <c r="AH491" s="20">
        <f t="shared" si="290"/>
        <v>654</v>
      </c>
      <c r="AI491" s="19">
        <f t="shared" ref="AI491:AO500" si="312">SUM(AI430:AI433)</f>
        <v>0</v>
      </c>
      <c r="AJ491" s="19">
        <f t="shared" si="312"/>
        <v>0</v>
      </c>
      <c r="AK491" s="19">
        <f t="shared" si="312"/>
        <v>0</v>
      </c>
      <c r="AL491" s="19">
        <f t="shared" si="312"/>
        <v>0</v>
      </c>
      <c r="AM491" s="19">
        <f t="shared" si="312"/>
        <v>0</v>
      </c>
      <c r="AN491" s="19">
        <f t="shared" si="312"/>
        <v>0</v>
      </c>
      <c r="AO491" s="19">
        <f t="shared" si="312"/>
        <v>0</v>
      </c>
      <c r="AP491" s="20">
        <f t="shared" si="291"/>
        <v>0</v>
      </c>
    </row>
    <row r="492" spans="1:42" ht="13.5" customHeight="1" x14ac:dyDescent="0.2">
      <c r="A492" s="22">
        <f t="shared" si="307"/>
        <v>0.71874999999999956</v>
      </c>
      <c r="B492" s="19">
        <f t="shared" si="308"/>
        <v>0</v>
      </c>
      <c r="C492" s="19">
        <f t="shared" si="308"/>
        <v>0</v>
      </c>
      <c r="D492" s="19">
        <f t="shared" si="308"/>
        <v>0</v>
      </c>
      <c r="E492" s="19">
        <f t="shared" si="308"/>
        <v>0</v>
      </c>
      <c r="F492" s="19">
        <f t="shared" si="308"/>
        <v>0</v>
      </c>
      <c r="G492" s="19">
        <f t="shared" si="308"/>
        <v>0</v>
      </c>
      <c r="H492" s="19">
        <f t="shared" si="308"/>
        <v>2</v>
      </c>
      <c r="I492" s="20">
        <f t="shared" si="286"/>
        <v>2</v>
      </c>
      <c r="J492" s="19">
        <f t="shared" si="309"/>
        <v>777</v>
      </c>
      <c r="K492" s="19">
        <f t="shared" si="309"/>
        <v>172</v>
      </c>
      <c r="L492" s="19">
        <f t="shared" si="309"/>
        <v>16</v>
      </c>
      <c r="M492" s="19">
        <f t="shared" si="309"/>
        <v>4</v>
      </c>
      <c r="N492" s="19">
        <f t="shared" si="309"/>
        <v>45</v>
      </c>
      <c r="O492" s="19">
        <f t="shared" si="309"/>
        <v>103</v>
      </c>
      <c r="P492" s="19">
        <f t="shared" si="309"/>
        <v>103</v>
      </c>
      <c r="Q492" s="20">
        <f t="shared" si="287"/>
        <v>1220</v>
      </c>
      <c r="R492" s="19">
        <f t="shared" si="310"/>
        <v>0</v>
      </c>
      <c r="S492" s="19">
        <f t="shared" si="310"/>
        <v>0</v>
      </c>
      <c r="T492" s="19">
        <f t="shared" si="310"/>
        <v>0</v>
      </c>
      <c r="U492" s="19">
        <f t="shared" si="310"/>
        <v>0</v>
      </c>
      <c r="V492" s="19">
        <f t="shared" si="310"/>
        <v>0</v>
      </c>
      <c r="W492" s="19">
        <f t="shared" si="310"/>
        <v>0</v>
      </c>
      <c r="X492" s="19">
        <f t="shared" si="310"/>
        <v>0</v>
      </c>
      <c r="Y492" s="20">
        <f t="shared" si="288"/>
        <v>0</v>
      </c>
      <c r="Z492" s="22">
        <f t="shared" si="289"/>
        <v>0.71874999999999956</v>
      </c>
      <c r="AA492" s="19">
        <f t="shared" si="311"/>
        <v>448</v>
      </c>
      <c r="AB492" s="19">
        <f t="shared" si="311"/>
        <v>31</v>
      </c>
      <c r="AC492" s="19">
        <f t="shared" si="311"/>
        <v>3</v>
      </c>
      <c r="AD492" s="19">
        <f t="shared" si="311"/>
        <v>1</v>
      </c>
      <c r="AE492" s="19">
        <f t="shared" si="311"/>
        <v>54</v>
      </c>
      <c r="AF492" s="19">
        <f t="shared" si="311"/>
        <v>41</v>
      </c>
      <c r="AG492" s="19">
        <f t="shared" si="311"/>
        <v>63</v>
      </c>
      <c r="AH492" s="20">
        <f t="shared" si="290"/>
        <v>641</v>
      </c>
      <c r="AI492" s="19">
        <f t="shared" si="312"/>
        <v>0</v>
      </c>
      <c r="AJ492" s="19">
        <f t="shared" si="312"/>
        <v>0</v>
      </c>
      <c r="AK492" s="19">
        <f t="shared" si="312"/>
        <v>0</v>
      </c>
      <c r="AL492" s="19">
        <f t="shared" si="312"/>
        <v>0</v>
      </c>
      <c r="AM492" s="19">
        <f t="shared" si="312"/>
        <v>0</v>
      </c>
      <c r="AN492" s="19">
        <f t="shared" si="312"/>
        <v>0</v>
      </c>
      <c r="AO492" s="19">
        <f t="shared" si="312"/>
        <v>0</v>
      </c>
      <c r="AP492" s="20">
        <f t="shared" si="291"/>
        <v>0</v>
      </c>
    </row>
    <row r="493" spans="1:42" ht="13.5" customHeight="1" x14ac:dyDescent="0.2">
      <c r="A493" s="21">
        <f t="shared" si="307"/>
        <v>0.72916666666666619</v>
      </c>
      <c r="B493" s="19">
        <f t="shared" si="308"/>
        <v>0</v>
      </c>
      <c r="C493" s="19">
        <f t="shared" si="308"/>
        <v>0</v>
      </c>
      <c r="D493" s="19">
        <f t="shared" si="308"/>
        <v>0</v>
      </c>
      <c r="E493" s="19">
        <f t="shared" si="308"/>
        <v>0</v>
      </c>
      <c r="F493" s="19">
        <f t="shared" si="308"/>
        <v>0</v>
      </c>
      <c r="G493" s="19">
        <f t="shared" si="308"/>
        <v>0</v>
      </c>
      <c r="H493" s="19">
        <f t="shared" si="308"/>
        <v>1</v>
      </c>
      <c r="I493" s="20">
        <f t="shared" si="286"/>
        <v>1</v>
      </c>
      <c r="J493" s="19">
        <f t="shared" si="309"/>
        <v>826</v>
      </c>
      <c r="K493" s="19">
        <f t="shared" si="309"/>
        <v>162</v>
      </c>
      <c r="L493" s="19">
        <f t="shared" si="309"/>
        <v>18</v>
      </c>
      <c r="M493" s="19">
        <f t="shared" si="309"/>
        <v>1</v>
      </c>
      <c r="N493" s="19">
        <f t="shared" si="309"/>
        <v>42</v>
      </c>
      <c r="O493" s="19">
        <f t="shared" si="309"/>
        <v>101</v>
      </c>
      <c r="P493" s="19">
        <f t="shared" si="309"/>
        <v>125</v>
      </c>
      <c r="Q493" s="20">
        <f t="shared" si="287"/>
        <v>1275</v>
      </c>
      <c r="R493" s="19">
        <f t="shared" si="310"/>
        <v>0</v>
      </c>
      <c r="S493" s="19">
        <f t="shared" si="310"/>
        <v>0</v>
      </c>
      <c r="T493" s="19">
        <f t="shared" si="310"/>
        <v>0</v>
      </c>
      <c r="U493" s="19">
        <f t="shared" si="310"/>
        <v>0</v>
      </c>
      <c r="V493" s="19">
        <f t="shared" si="310"/>
        <v>0</v>
      </c>
      <c r="W493" s="19">
        <f t="shared" si="310"/>
        <v>0</v>
      </c>
      <c r="X493" s="19">
        <f t="shared" si="310"/>
        <v>0</v>
      </c>
      <c r="Y493" s="20">
        <f t="shared" si="288"/>
        <v>0</v>
      </c>
      <c r="Z493" s="21">
        <f t="shared" si="289"/>
        <v>0.72916666666666619</v>
      </c>
      <c r="AA493" s="19">
        <f t="shared" si="311"/>
        <v>442</v>
      </c>
      <c r="AB493" s="19">
        <f t="shared" si="311"/>
        <v>30</v>
      </c>
      <c r="AC493" s="19">
        <f t="shared" si="311"/>
        <v>2</v>
      </c>
      <c r="AD493" s="19">
        <f t="shared" si="311"/>
        <v>1</v>
      </c>
      <c r="AE493" s="19">
        <f t="shared" si="311"/>
        <v>54</v>
      </c>
      <c r="AF493" s="19">
        <f t="shared" si="311"/>
        <v>44</v>
      </c>
      <c r="AG493" s="19">
        <f t="shared" si="311"/>
        <v>53</v>
      </c>
      <c r="AH493" s="20">
        <f t="shared" si="290"/>
        <v>626</v>
      </c>
      <c r="AI493" s="19">
        <f t="shared" si="312"/>
        <v>0</v>
      </c>
      <c r="AJ493" s="19">
        <f t="shared" si="312"/>
        <v>0</v>
      </c>
      <c r="AK493" s="19">
        <f t="shared" si="312"/>
        <v>0</v>
      </c>
      <c r="AL493" s="19">
        <f t="shared" si="312"/>
        <v>0</v>
      </c>
      <c r="AM493" s="19">
        <f t="shared" si="312"/>
        <v>0</v>
      </c>
      <c r="AN493" s="19">
        <f t="shared" si="312"/>
        <v>0</v>
      </c>
      <c r="AO493" s="19">
        <f t="shared" si="312"/>
        <v>0</v>
      </c>
      <c r="AP493" s="20">
        <f t="shared" si="291"/>
        <v>0</v>
      </c>
    </row>
    <row r="494" spans="1:42" ht="13.5" customHeight="1" x14ac:dyDescent="0.2">
      <c r="A494" s="21">
        <f t="shared" si="307"/>
        <v>0.73958333333333282</v>
      </c>
      <c r="B494" s="19">
        <f t="shared" si="308"/>
        <v>0</v>
      </c>
      <c r="C494" s="19">
        <f t="shared" si="308"/>
        <v>0</v>
      </c>
      <c r="D494" s="19">
        <f t="shared" si="308"/>
        <v>0</v>
      </c>
      <c r="E494" s="19">
        <f t="shared" si="308"/>
        <v>0</v>
      </c>
      <c r="F494" s="19">
        <f t="shared" si="308"/>
        <v>0</v>
      </c>
      <c r="G494" s="19">
        <f t="shared" si="308"/>
        <v>0</v>
      </c>
      <c r="H494" s="19">
        <f t="shared" si="308"/>
        <v>1</v>
      </c>
      <c r="I494" s="20">
        <f t="shared" si="286"/>
        <v>1</v>
      </c>
      <c r="J494" s="19">
        <f t="shared" si="309"/>
        <v>798</v>
      </c>
      <c r="K494" s="19">
        <f t="shared" si="309"/>
        <v>131</v>
      </c>
      <c r="L494" s="19">
        <f t="shared" si="309"/>
        <v>16</v>
      </c>
      <c r="M494" s="19">
        <f t="shared" si="309"/>
        <v>1</v>
      </c>
      <c r="N494" s="19">
        <f t="shared" si="309"/>
        <v>45</v>
      </c>
      <c r="O494" s="19">
        <f t="shared" si="309"/>
        <v>99</v>
      </c>
      <c r="P494" s="19">
        <f t="shared" si="309"/>
        <v>126</v>
      </c>
      <c r="Q494" s="20">
        <f t="shared" si="287"/>
        <v>1216</v>
      </c>
      <c r="R494" s="19">
        <f t="shared" si="310"/>
        <v>0</v>
      </c>
      <c r="S494" s="19">
        <f t="shared" si="310"/>
        <v>0</v>
      </c>
      <c r="T494" s="19">
        <f t="shared" si="310"/>
        <v>0</v>
      </c>
      <c r="U494" s="19">
        <f t="shared" si="310"/>
        <v>0</v>
      </c>
      <c r="V494" s="19">
        <f t="shared" si="310"/>
        <v>0</v>
      </c>
      <c r="W494" s="19">
        <f t="shared" si="310"/>
        <v>0</v>
      </c>
      <c r="X494" s="19">
        <f t="shared" si="310"/>
        <v>0</v>
      </c>
      <c r="Y494" s="20">
        <f t="shared" si="288"/>
        <v>0</v>
      </c>
      <c r="Z494" s="21">
        <f t="shared" si="289"/>
        <v>0.73958333333333282</v>
      </c>
      <c r="AA494" s="19">
        <f t="shared" si="311"/>
        <v>463</v>
      </c>
      <c r="AB494" s="19">
        <f t="shared" si="311"/>
        <v>32</v>
      </c>
      <c r="AC494" s="19">
        <f t="shared" si="311"/>
        <v>0</v>
      </c>
      <c r="AD494" s="19">
        <f t="shared" si="311"/>
        <v>0</v>
      </c>
      <c r="AE494" s="19">
        <f t="shared" si="311"/>
        <v>57</v>
      </c>
      <c r="AF494" s="19">
        <f t="shared" si="311"/>
        <v>36</v>
      </c>
      <c r="AG494" s="19">
        <f t="shared" si="311"/>
        <v>57</v>
      </c>
      <c r="AH494" s="20">
        <f t="shared" si="290"/>
        <v>645</v>
      </c>
      <c r="AI494" s="19">
        <f t="shared" si="312"/>
        <v>0</v>
      </c>
      <c r="AJ494" s="19">
        <f t="shared" si="312"/>
        <v>0</v>
      </c>
      <c r="AK494" s="19">
        <f t="shared" si="312"/>
        <v>0</v>
      </c>
      <c r="AL494" s="19">
        <f t="shared" si="312"/>
        <v>0</v>
      </c>
      <c r="AM494" s="19">
        <f t="shared" si="312"/>
        <v>0</v>
      </c>
      <c r="AN494" s="19">
        <f t="shared" si="312"/>
        <v>0</v>
      </c>
      <c r="AO494" s="19">
        <f t="shared" si="312"/>
        <v>0</v>
      </c>
      <c r="AP494" s="20">
        <f t="shared" si="291"/>
        <v>0</v>
      </c>
    </row>
    <row r="495" spans="1:42" ht="13.5" customHeight="1" x14ac:dyDescent="0.2">
      <c r="A495" s="21">
        <f t="shared" si="307"/>
        <v>0.74999999999999944</v>
      </c>
      <c r="B495" s="19">
        <f t="shared" si="308"/>
        <v>0</v>
      </c>
      <c r="C495" s="19">
        <f t="shared" si="308"/>
        <v>0</v>
      </c>
      <c r="D495" s="19">
        <f t="shared" si="308"/>
        <v>0</v>
      </c>
      <c r="E495" s="19">
        <f t="shared" si="308"/>
        <v>0</v>
      </c>
      <c r="F495" s="19">
        <f t="shared" si="308"/>
        <v>0</v>
      </c>
      <c r="G495" s="19">
        <f t="shared" si="308"/>
        <v>0</v>
      </c>
      <c r="H495" s="19">
        <f t="shared" si="308"/>
        <v>0</v>
      </c>
      <c r="I495" s="20">
        <f t="shared" ref="I495:I507" si="313">SUM(B495:H495)</f>
        <v>0</v>
      </c>
      <c r="J495" s="19">
        <f t="shared" si="309"/>
        <v>835</v>
      </c>
      <c r="K495" s="19">
        <f t="shared" si="309"/>
        <v>120</v>
      </c>
      <c r="L495" s="19">
        <f t="shared" si="309"/>
        <v>17</v>
      </c>
      <c r="M495" s="19">
        <f t="shared" si="309"/>
        <v>1</v>
      </c>
      <c r="N495" s="19">
        <f t="shared" si="309"/>
        <v>43</v>
      </c>
      <c r="O495" s="19">
        <f t="shared" si="309"/>
        <v>89</v>
      </c>
      <c r="P495" s="19">
        <f t="shared" si="309"/>
        <v>121</v>
      </c>
      <c r="Q495" s="20">
        <f t="shared" ref="Q495:Q507" si="314">SUM(J495:P495)</f>
        <v>1226</v>
      </c>
      <c r="R495" s="19">
        <f t="shared" si="310"/>
        <v>0</v>
      </c>
      <c r="S495" s="19">
        <f t="shared" si="310"/>
        <v>0</v>
      </c>
      <c r="T495" s="19">
        <f t="shared" si="310"/>
        <v>0</v>
      </c>
      <c r="U495" s="19">
        <f t="shared" si="310"/>
        <v>0</v>
      </c>
      <c r="V495" s="19">
        <f t="shared" si="310"/>
        <v>0</v>
      </c>
      <c r="W495" s="19">
        <f t="shared" si="310"/>
        <v>0</v>
      </c>
      <c r="X495" s="19">
        <f t="shared" si="310"/>
        <v>0</v>
      </c>
      <c r="Y495" s="20">
        <f t="shared" ref="Y495:Y507" si="315">SUM(R495:X495)</f>
        <v>0</v>
      </c>
      <c r="Z495" s="21">
        <f t="shared" ref="Z495:Z507" si="316">A495</f>
        <v>0.74999999999999944</v>
      </c>
      <c r="AA495" s="19">
        <f t="shared" si="311"/>
        <v>464</v>
      </c>
      <c r="AB495" s="19">
        <f t="shared" si="311"/>
        <v>28</v>
      </c>
      <c r="AC495" s="19">
        <f t="shared" si="311"/>
        <v>1</v>
      </c>
      <c r="AD495" s="19">
        <f t="shared" si="311"/>
        <v>0</v>
      </c>
      <c r="AE495" s="19">
        <f t="shared" si="311"/>
        <v>66</v>
      </c>
      <c r="AF495" s="19">
        <f t="shared" si="311"/>
        <v>43</v>
      </c>
      <c r="AG495" s="19">
        <f t="shared" si="311"/>
        <v>58</v>
      </c>
      <c r="AH495" s="20">
        <f t="shared" ref="AH495:AH507" si="317">SUM(AA495:AG495)</f>
        <v>660</v>
      </c>
      <c r="AI495" s="19">
        <f t="shared" si="312"/>
        <v>0</v>
      </c>
      <c r="AJ495" s="19">
        <f t="shared" si="312"/>
        <v>0</v>
      </c>
      <c r="AK495" s="19">
        <f t="shared" si="312"/>
        <v>0</v>
      </c>
      <c r="AL495" s="19">
        <f t="shared" si="312"/>
        <v>0</v>
      </c>
      <c r="AM495" s="19">
        <f t="shared" si="312"/>
        <v>0</v>
      </c>
      <c r="AN495" s="19">
        <f t="shared" si="312"/>
        <v>0</v>
      </c>
      <c r="AO495" s="19">
        <f t="shared" si="312"/>
        <v>0</v>
      </c>
      <c r="AP495" s="20">
        <f t="shared" ref="AP495:AP507" si="318">SUM(AI495:AO495)</f>
        <v>0</v>
      </c>
    </row>
    <row r="496" spans="1:42" ht="13.5" customHeight="1" x14ac:dyDescent="0.2">
      <c r="A496" s="21">
        <f t="shared" si="307"/>
        <v>0.76041666666666607</v>
      </c>
      <c r="B496" s="19">
        <f t="shared" si="308"/>
        <v>0</v>
      </c>
      <c r="C496" s="19">
        <f t="shared" si="308"/>
        <v>0</v>
      </c>
      <c r="D496" s="19">
        <f t="shared" si="308"/>
        <v>0</v>
      </c>
      <c r="E496" s="19">
        <f t="shared" si="308"/>
        <v>0</v>
      </c>
      <c r="F496" s="19">
        <f t="shared" si="308"/>
        <v>0</v>
      </c>
      <c r="G496" s="19">
        <f t="shared" si="308"/>
        <v>0</v>
      </c>
      <c r="H496" s="19">
        <f t="shared" si="308"/>
        <v>0</v>
      </c>
      <c r="I496" s="20">
        <f t="shared" si="313"/>
        <v>0</v>
      </c>
      <c r="J496" s="19">
        <f t="shared" si="309"/>
        <v>803</v>
      </c>
      <c r="K496" s="19">
        <f t="shared" si="309"/>
        <v>99</v>
      </c>
      <c r="L496" s="19">
        <f t="shared" si="309"/>
        <v>19</v>
      </c>
      <c r="M496" s="19">
        <f t="shared" si="309"/>
        <v>1</v>
      </c>
      <c r="N496" s="19">
        <f t="shared" si="309"/>
        <v>45</v>
      </c>
      <c r="O496" s="19">
        <f t="shared" si="309"/>
        <v>74</v>
      </c>
      <c r="P496" s="19">
        <f t="shared" si="309"/>
        <v>108</v>
      </c>
      <c r="Q496" s="20">
        <f t="shared" si="314"/>
        <v>1149</v>
      </c>
      <c r="R496" s="19">
        <f t="shared" si="310"/>
        <v>0</v>
      </c>
      <c r="S496" s="19">
        <f t="shared" si="310"/>
        <v>0</v>
      </c>
      <c r="T496" s="19">
        <f t="shared" si="310"/>
        <v>0</v>
      </c>
      <c r="U496" s="19">
        <f t="shared" si="310"/>
        <v>0</v>
      </c>
      <c r="V496" s="19">
        <f t="shared" si="310"/>
        <v>0</v>
      </c>
      <c r="W496" s="19">
        <f t="shared" si="310"/>
        <v>0</v>
      </c>
      <c r="X496" s="19">
        <f t="shared" si="310"/>
        <v>0</v>
      </c>
      <c r="Y496" s="20">
        <f t="shared" si="315"/>
        <v>0</v>
      </c>
      <c r="Z496" s="21">
        <f t="shared" si="316"/>
        <v>0.76041666666666607</v>
      </c>
      <c r="AA496" s="19">
        <f t="shared" si="311"/>
        <v>426</v>
      </c>
      <c r="AB496" s="19">
        <f t="shared" si="311"/>
        <v>24</v>
      </c>
      <c r="AC496" s="19">
        <f t="shared" si="311"/>
        <v>3</v>
      </c>
      <c r="AD496" s="19">
        <f t="shared" si="311"/>
        <v>0</v>
      </c>
      <c r="AE496" s="19">
        <f t="shared" si="311"/>
        <v>63</v>
      </c>
      <c r="AF496" s="19">
        <f t="shared" si="311"/>
        <v>44</v>
      </c>
      <c r="AG496" s="19">
        <f t="shared" si="311"/>
        <v>59</v>
      </c>
      <c r="AH496" s="20">
        <f t="shared" si="317"/>
        <v>619</v>
      </c>
      <c r="AI496" s="19">
        <f t="shared" si="312"/>
        <v>0</v>
      </c>
      <c r="AJ496" s="19">
        <f t="shared" si="312"/>
        <v>0</v>
      </c>
      <c r="AK496" s="19">
        <f t="shared" si="312"/>
        <v>0</v>
      </c>
      <c r="AL496" s="19">
        <f t="shared" si="312"/>
        <v>0</v>
      </c>
      <c r="AM496" s="19">
        <f t="shared" si="312"/>
        <v>0</v>
      </c>
      <c r="AN496" s="19">
        <f t="shared" si="312"/>
        <v>0</v>
      </c>
      <c r="AO496" s="19">
        <f t="shared" si="312"/>
        <v>0</v>
      </c>
      <c r="AP496" s="20">
        <f t="shared" si="318"/>
        <v>0</v>
      </c>
    </row>
    <row r="497" spans="1:42" ht="13.5" customHeight="1" x14ac:dyDescent="0.2">
      <c r="A497" s="21">
        <f t="shared" si="307"/>
        <v>0.7708333333333327</v>
      </c>
      <c r="B497" s="19">
        <f t="shared" si="308"/>
        <v>0</v>
      </c>
      <c r="C497" s="19">
        <f t="shared" si="308"/>
        <v>0</v>
      </c>
      <c r="D497" s="19">
        <f t="shared" si="308"/>
        <v>0</v>
      </c>
      <c r="E497" s="19">
        <f t="shared" si="308"/>
        <v>0</v>
      </c>
      <c r="F497" s="19">
        <f t="shared" si="308"/>
        <v>0</v>
      </c>
      <c r="G497" s="19">
        <f t="shared" si="308"/>
        <v>0</v>
      </c>
      <c r="H497" s="19">
        <f t="shared" si="308"/>
        <v>0</v>
      </c>
      <c r="I497" s="20">
        <f t="shared" si="313"/>
        <v>0</v>
      </c>
      <c r="J497" s="19">
        <f t="shared" si="309"/>
        <v>749</v>
      </c>
      <c r="K497" s="19">
        <f t="shared" si="309"/>
        <v>91</v>
      </c>
      <c r="L497" s="19">
        <f t="shared" si="309"/>
        <v>14</v>
      </c>
      <c r="M497" s="19">
        <f t="shared" si="309"/>
        <v>4</v>
      </c>
      <c r="N497" s="19">
        <f t="shared" si="309"/>
        <v>47</v>
      </c>
      <c r="O497" s="19">
        <f t="shared" si="309"/>
        <v>65</v>
      </c>
      <c r="P497" s="19">
        <f t="shared" si="309"/>
        <v>88</v>
      </c>
      <c r="Q497" s="20">
        <f t="shared" si="314"/>
        <v>1058</v>
      </c>
      <c r="R497" s="19">
        <f t="shared" si="310"/>
        <v>0</v>
      </c>
      <c r="S497" s="19">
        <f t="shared" si="310"/>
        <v>0</v>
      </c>
      <c r="T497" s="19">
        <f t="shared" si="310"/>
        <v>0</v>
      </c>
      <c r="U497" s="19">
        <f t="shared" si="310"/>
        <v>0</v>
      </c>
      <c r="V497" s="19">
        <f t="shared" si="310"/>
        <v>0</v>
      </c>
      <c r="W497" s="19">
        <f t="shared" si="310"/>
        <v>0</v>
      </c>
      <c r="X497" s="19">
        <f t="shared" si="310"/>
        <v>1</v>
      </c>
      <c r="Y497" s="20">
        <f t="shared" si="315"/>
        <v>1</v>
      </c>
      <c r="Z497" s="21">
        <f t="shared" si="316"/>
        <v>0.7708333333333327</v>
      </c>
      <c r="AA497" s="19">
        <f t="shared" si="311"/>
        <v>399</v>
      </c>
      <c r="AB497" s="19">
        <f t="shared" si="311"/>
        <v>25</v>
      </c>
      <c r="AC497" s="19">
        <f t="shared" si="311"/>
        <v>4</v>
      </c>
      <c r="AD497" s="19">
        <f t="shared" si="311"/>
        <v>0</v>
      </c>
      <c r="AE497" s="19">
        <f t="shared" si="311"/>
        <v>53</v>
      </c>
      <c r="AF497" s="19">
        <f t="shared" si="311"/>
        <v>43</v>
      </c>
      <c r="AG497" s="19">
        <f t="shared" si="311"/>
        <v>58</v>
      </c>
      <c r="AH497" s="20">
        <f t="shared" si="317"/>
        <v>582</v>
      </c>
      <c r="AI497" s="19">
        <f t="shared" si="312"/>
        <v>0</v>
      </c>
      <c r="AJ497" s="19">
        <f t="shared" si="312"/>
        <v>0</v>
      </c>
      <c r="AK497" s="19">
        <f t="shared" si="312"/>
        <v>0</v>
      </c>
      <c r="AL497" s="19">
        <f t="shared" si="312"/>
        <v>0</v>
      </c>
      <c r="AM497" s="19">
        <f t="shared" si="312"/>
        <v>0</v>
      </c>
      <c r="AN497" s="19">
        <f t="shared" si="312"/>
        <v>0</v>
      </c>
      <c r="AO497" s="19">
        <f t="shared" si="312"/>
        <v>1</v>
      </c>
      <c r="AP497" s="20">
        <f t="shared" si="318"/>
        <v>1</v>
      </c>
    </row>
    <row r="498" spans="1:42" ht="13.5" customHeight="1" x14ac:dyDescent="0.2">
      <c r="A498" s="21">
        <f t="shared" si="307"/>
        <v>0.78124999999999933</v>
      </c>
      <c r="B498" s="19">
        <f t="shared" si="308"/>
        <v>0</v>
      </c>
      <c r="C498" s="19">
        <f t="shared" si="308"/>
        <v>1</v>
      </c>
      <c r="D498" s="19">
        <f t="shared" si="308"/>
        <v>0</v>
      </c>
      <c r="E498" s="19">
        <f t="shared" si="308"/>
        <v>0</v>
      </c>
      <c r="F498" s="19">
        <f t="shared" si="308"/>
        <v>0</v>
      </c>
      <c r="G498" s="19">
        <f t="shared" si="308"/>
        <v>0</v>
      </c>
      <c r="H498" s="19">
        <f t="shared" si="308"/>
        <v>0</v>
      </c>
      <c r="I498" s="20">
        <f t="shared" si="313"/>
        <v>1</v>
      </c>
      <c r="J498" s="19">
        <f t="shared" si="309"/>
        <v>764</v>
      </c>
      <c r="K498" s="19">
        <f t="shared" si="309"/>
        <v>88</v>
      </c>
      <c r="L498" s="19">
        <f t="shared" si="309"/>
        <v>14</v>
      </c>
      <c r="M498" s="19">
        <f t="shared" si="309"/>
        <v>3</v>
      </c>
      <c r="N498" s="19">
        <f t="shared" si="309"/>
        <v>47</v>
      </c>
      <c r="O498" s="19">
        <f t="shared" si="309"/>
        <v>57</v>
      </c>
      <c r="P498" s="19">
        <f t="shared" si="309"/>
        <v>82</v>
      </c>
      <c r="Q498" s="20">
        <f t="shared" si="314"/>
        <v>1055</v>
      </c>
      <c r="R498" s="19">
        <f t="shared" si="310"/>
        <v>0</v>
      </c>
      <c r="S498" s="19">
        <f t="shared" si="310"/>
        <v>0</v>
      </c>
      <c r="T498" s="19">
        <f t="shared" si="310"/>
        <v>0</v>
      </c>
      <c r="U498" s="19">
        <f t="shared" si="310"/>
        <v>0</v>
      </c>
      <c r="V498" s="19">
        <f t="shared" si="310"/>
        <v>0</v>
      </c>
      <c r="W498" s="19">
        <f t="shared" si="310"/>
        <v>0</v>
      </c>
      <c r="X498" s="19">
        <f t="shared" si="310"/>
        <v>1</v>
      </c>
      <c r="Y498" s="20">
        <f t="shared" si="315"/>
        <v>1</v>
      </c>
      <c r="Z498" s="21">
        <f t="shared" si="316"/>
        <v>0.78124999999999933</v>
      </c>
      <c r="AA498" s="19">
        <f t="shared" si="311"/>
        <v>380</v>
      </c>
      <c r="AB498" s="19">
        <f t="shared" si="311"/>
        <v>24</v>
      </c>
      <c r="AC498" s="19">
        <f t="shared" si="311"/>
        <v>7</v>
      </c>
      <c r="AD498" s="19">
        <f t="shared" si="311"/>
        <v>1</v>
      </c>
      <c r="AE498" s="19">
        <f t="shared" si="311"/>
        <v>45</v>
      </c>
      <c r="AF498" s="19">
        <f t="shared" si="311"/>
        <v>45</v>
      </c>
      <c r="AG498" s="19">
        <f t="shared" si="311"/>
        <v>49</v>
      </c>
      <c r="AH498" s="20">
        <f t="shared" si="317"/>
        <v>551</v>
      </c>
      <c r="AI498" s="19">
        <f t="shared" si="312"/>
        <v>0</v>
      </c>
      <c r="AJ498" s="19">
        <f t="shared" si="312"/>
        <v>0</v>
      </c>
      <c r="AK498" s="19">
        <f t="shared" si="312"/>
        <v>0</v>
      </c>
      <c r="AL498" s="19">
        <f t="shared" si="312"/>
        <v>0</v>
      </c>
      <c r="AM498" s="19">
        <f t="shared" si="312"/>
        <v>0</v>
      </c>
      <c r="AN498" s="19">
        <f t="shared" si="312"/>
        <v>0</v>
      </c>
      <c r="AO498" s="19">
        <f t="shared" si="312"/>
        <v>1</v>
      </c>
      <c r="AP498" s="20">
        <f t="shared" si="318"/>
        <v>1</v>
      </c>
    </row>
    <row r="499" spans="1:42" ht="13.5" customHeight="1" x14ac:dyDescent="0.2">
      <c r="A499" s="21">
        <f t="shared" si="307"/>
        <v>0.79166666666666596</v>
      </c>
      <c r="B499" s="19">
        <f t="shared" si="308"/>
        <v>0</v>
      </c>
      <c r="C499" s="19">
        <f t="shared" si="308"/>
        <v>1</v>
      </c>
      <c r="D499" s="19">
        <f t="shared" si="308"/>
        <v>0</v>
      </c>
      <c r="E499" s="19">
        <f t="shared" si="308"/>
        <v>0</v>
      </c>
      <c r="F499" s="19">
        <f t="shared" si="308"/>
        <v>0</v>
      </c>
      <c r="G499" s="19">
        <f t="shared" si="308"/>
        <v>0</v>
      </c>
      <c r="H499" s="19">
        <f t="shared" si="308"/>
        <v>0</v>
      </c>
      <c r="I499" s="20">
        <f t="shared" si="313"/>
        <v>1</v>
      </c>
      <c r="J499" s="19">
        <f t="shared" si="309"/>
        <v>740</v>
      </c>
      <c r="K499" s="19">
        <f t="shared" si="309"/>
        <v>79</v>
      </c>
      <c r="L499" s="19">
        <f t="shared" si="309"/>
        <v>15</v>
      </c>
      <c r="M499" s="19">
        <f t="shared" si="309"/>
        <v>3</v>
      </c>
      <c r="N499" s="19">
        <f t="shared" si="309"/>
        <v>45</v>
      </c>
      <c r="O499" s="19">
        <f t="shared" si="309"/>
        <v>51</v>
      </c>
      <c r="P499" s="19">
        <f t="shared" si="309"/>
        <v>76</v>
      </c>
      <c r="Q499" s="20">
        <f t="shared" si="314"/>
        <v>1009</v>
      </c>
      <c r="R499" s="19">
        <f t="shared" si="310"/>
        <v>0</v>
      </c>
      <c r="S499" s="19">
        <f t="shared" si="310"/>
        <v>0</v>
      </c>
      <c r="T499" s="19">
        <f t="shared" si="310"/>
        <v>0</v>
      </c>
      <c r="U499" s="19">
        <f t="shared" si="310"/>
        <v>0</v>
      </c>
      <c r="V499" s="19">
        <f t="shared" si="310"/>
        <v>0</v>
      </c>
      <c r="W499" s="19">
        <f t="shared" si="310"/>
        <v>0</v>
      </c>
      <c r="X499" s="19">
        <f t="shared" si="310"/>
        <v>1</v>
      </c>
      <c r="Y499" s="20">
        <f t="shared" si="315"/>
        <v>1</v>
      </c>
      <c r="Z499" s="21">
        <f t="shared" si="316"/>
        <v>0.79166666666666596</v>
      </c>
      <c r="AA499" s="19">
        <f t="shared" si="311"/>
        <v>369</v>
      </c>
      <c r="AB499" s="19">
        <f t="shared" si="311"/>
        <v>22</v>
      </c>
      <c r="AC499" s="19">
        <f t="shared" si="311"/>
        <v>7</v>
      </c>
      <c r="AD499" s="19">
        <f t="shared" si="311"/>
        <v>1</v>
      </c>
      <c r="AE499" s="19">
        <f t="shared" si="311"/>
        <v>41</v>
      </c>
      <c r="AF499" s="19">
        <f t="shared" si="311"/>
        <v>40</v>
      </c>
      <c r="AG499" s="19">
        <f t="shared" si="311"/>
        <v>39</v>
      </c>
      <c r="AH499" s="20">
        <f t="shared" si="317"/>
        <v>519</v>
      </c>
      <c r="AI499" s="19">
        <f t="shared" si="312"/>
        <v>0</v>
      </c>
      <c r="AJ499" s="19">
        <f t="shared" si="312"/>
        <v>0</v>
      </c>
      <c r="AK499" s="19">
        <f t="shared" si="312"/>
        <v>0</v>
      </c>
      <c r="AL499" s="19">
        <f t="shared" si="312"/>
        <v>0</v>
      </c>
      <c r="AM499" s="19">
        <f t="shared" si="312"/>
        <v>0</v>
      </c>
      <c r="AN499" s="19">
        <f t="shared" si="312"/>
        <v>0</v>
      </c>
      <c r="AO499" s="19">
        <f t="shared" si="312"/>
        <v>1</v>
      </c>
      <c r="AP499" s="20">
        <f t="shared" si="318"/>
        <v>1</v>
      </c>
    </row>
    <row r="500" spans="1:42" ht="13.5" customHeight="1" x14ac:dyDescent="0.2">
      <c r="A500" s="21">
        <f t="shared" si="307"/>
        <v>0.80208333333333259</v>
      </c>
      <c r="B500" s="19">
        <f t="shared" si="308"/>
        <v>0</v>
      </c>
      <c r="C500" s="19">
        <f t="shared" si="308"/>
        <v>1</v>
      </c>
      <c r="D500" s="19">
        <f t="shared" si="308"/>
        <v>0</v>
      </c>
      <c r="E500" s="19">
        <f t="shared" si="308"/>
        <v>0</v>
      </c>
      <c r="F500" s="19">
        <f t="shared" si="308"/>
        <v>0</v>
      </c>
      <c r="G500" s="19">
        <f t="shared" si="308"/>
        <v>0</v>
      </c>
      <c r="H500" s="19">
        <f t="shared" si="308"/>
        <v>0</v>
      </c>
      <c r="I500" s="20">
        <f t="shared" si="313"/>
        <v>1</v>
      </c>
      <c r="J500" s="19">
        <f t="shared" si="309"/>
        <v>754</v>
      </c>
      <c r="K500" s="19">
        <f t="shared" si="309"/>
        <v>85</v>
      </c>
      <c r="L500" s="19">
        <f t="shared" si="309"/>
        <v>12</v>
      </c>
      <c r="M500" s="19">
        <f t="shared" si="309"/>
        <v>4</v>
      </c>
      <c r="N500" s="19">
        <f t="shared" si="309"/>
        <v>40</v>
      </c>
      <c r="O500" s="19">
        <f t="shared" si="309"/>
        <v>52</v>
      </c>
      <c r="P500" s="19">
        <f t="shared" si="309"/>
        <v>74</v>
      </c>
      <c r="Q500" s="20">
        <f t="shared" si="314"/>
        <v>1021</v>
      </c>
      <c r="R500" s="19">
        <f t="shared" si="310"/>
        <v>0</v>
      </c>
      <c r="S500" s="19">
        <f t="shared" si="310"/>
        <v>0</v>
      </c>
      <c r="T500" s="19">
        <f t="shared" si="310"/>
        <v>0</v>
      </c>
      <c r="U500" s="19">
        <f t="shared" si="310"/>
        <v>0</v>
      </c>
      <c r="V500" s="19">
        <f t="shared" si="310"/>
        <v>0</v>
      </c>
      <c r="W500" s="19">
        <f t="shared" si="310"/>
        <v>0</v>
      </c>
      <c r="X500" s="19">
        <f t="shared" si="310"/>
        <v>1</v>
      </c>
      <c r="Y500" s="20">
        <f t="shared" si="315"/>
        <v>1</v>
      </c>
      <c r="Z500" s="21">
        <f t="shared" si="316"/>
        <v>0.80208333333333259</v>
      </c>
      <c r="AA500" s="19">
        <f t="shared" si="311"/>
        <v>390</v>
      </c>
      <c r="AB500" s="19">
        <f t="shared" si="311"/>
        <v>28</v>
      </c>
      <c r="AC500" s="19">
        <f t="shared" si="311"/>
        <v>6</v>
      </c>
      <c r="AD500" s="19">
        <f t="shared" si="311"/>
        <v>1</v>
      </c>
      <c r="AE500" s="19">
        <f t="shared" si="311"/>
        <v>43</v>
      </c>
      <c r="AF500" s="19">
        <f t="shared" si="311"/>
        <v>45</v>
      </c>
      <c r="AG500" s="19">
        <f t="shared" si="311"/>
        <v>37</v>
      </c>
      <c r="AH500" s="20">
        <f t="shared" si="317"/>
        <v>550</v>
      </c>
      <c r="AI500" s="19">
        <f t="shared" si="312"/>
        <v>0</v>
      </c>
      <c r="AJ500" s="19">
        <f t="shared" si="312"/>
        <v>0</v>
      </c>
      <c r="AK500" s="19">
        <f t="shared" si="312"/>
        <v>0</v>
      </c>
      <c r="AL500" s="19">
        <f t="shared" si="312"/>
        <v>0</v>
      </c>
      <c r="AM500" s="19">
        <f t="shared" si="312"/>
        <v>0</v>
      </c>
      <c r="AN500" s="19">
        <f t="shared" si="312"/>
        <v>0</v>
      </c>
      <c r="AO500" s="19">
        <f t="shared" si="312"/>
        <v>1</v>
      </c>
      <c r="AP500" s="20">
        <f t="shared" si="318"/>
        <v>1</v>
      </c>
    </row>
    <row r="501" spans="1:42" ht="13.5" customHeight="1" x14ac:dyDescent="0.2">
      <c r="A501" s="21">
        <f t="shared" si="307"/>
        <v>0.81249999999999922</v>
      </c>
      <c r="B501" s="19">
        <f t="shared" ref="B501:H507" si="319">SUM(B440:B443)</f>
        <v>0</v>
      </c>
      <c r="C501" s="19">
        <f t="shared" si="319"/>
        <v>1</v>
      </c>
      <c r="D501" s="19">
        <f t="shared" si="319"/>
        <v>0</v>
      </c>
      <c r="E501" s="19">
        <f t="shared" si="319"/>
        <v>0</v>
      </c>
      <c r="F501" s="19">
        <f t="shared" si="319"/>
        <v>0</v>
      </c>
      <c r="G501" s="19">
        <f t="shared" si="319"/>
        <v>0</v>
      </c>
      <c r="H501" s="19">
        <f t="shared" si="319"/>
        <v>0</v>
      </c>
      <c r="I501" s="20">
        <f t="shared" si="313"/>
        <v>1</v>
      </c>
      <c r="J501" s="19">
        <f t="shared" ref="J501:P507" si="320">SUM(J440:J443)</f>
        <v>783</v>
      </c>
      <c r="K501" s="19">
        <f t="shared" si="320"/>
        <v>76</v>
      </c>
      <c r="L501" s="19">
        <f t="shared" si="320"/>
        <v>11</v>
      </c>
      <c r="M501" s="19">
        <f t="shared" si="320"/>
        <v>2</v>
      </c>
      <c r="N501" s="19">
        <f t="shared" si="320"/>
        <v>37</v>
      </c>
      <c r="O501" s="19">
        <f t="shared" si="320"/>
        <v>58</v>
      </c>
      <c r="P501" s="19">
        <f t="shared" si="320"/>
        <v>61</v>
      </c>
      <c r="Q501" s="20">
        <f t="shared" si="314"/>
        <v>1028</v>
      </c>
      <c r="R501" s="19">
        <f t="shared" ref="R501:X507" si="321">SUM(R440:R443)</f>
        <v>0</v>
      </c>
      <c r="S501" s="19">
        <f t="shared" si="321"/>
        <v>0</v>
      </c>
      <c r="T501" s="19">
        <f t="shared" si="321"/>
        <v>0</v>
      </c>
      <c r="U501" s="19">
        <f t="shared" si="321"/>
        <v>0</v>
      </c>
      <c r="V501" s="19">
        <f t="shared" si="321"/>
        <v>0</v>
      </c>
      <c r="W501" s="19">
        <f t="shared" si="321"/>
        <v>0</v>
      </c>
      <c r="X501" s="19">
        <f t="shared" si="321"/>
        <v>0</v>
      </c>
      <c r="Y501" s="20">
        <f t="shared" si="315"/>
        <v>0</v>
      </c>
      <c r="Z501" s="21">
        <f t="shared" si="316"/>
        <v>0.81249999999999922</v>
      </c>
      <c r="AA501" s="19">
        <f t="shared" ref="AA501:AG507" si="322">SUM(AA440:AA443)</f>
        <v>400</v>
      </c>
      <c r="AB501" s="19">
        <f t="shared" si="322"/>
        <v>24</v>
      </c>
      <c r="AC501" s="19">
        <f t="shared" si="322"/>
        <v>5</v>
      </c>
      <c r="AD501" s="19">
        <f t="shared" si="322"/>
        <v>1</v>
      </c>
      <c r="AE501" s="19">
        <f t="shared" si="322"/>
        <v>49</v>
      </c>
      <c r="AF501" s="19">
        <f t="shared" si="322"/>
        <v>43</v>
      </c>
      <c r="AG501" s="19">
        <f t="shared" si="322"/>
        <v>34</v>
      </c>
      <c r="AH501" s="20">
        <f t="shared" si="317"/>
        <v>556</v>
      </c>
      <c r="AI501" s="19">
        <f t="shared" ref="AI501:AO507" si="323">SUM(AI440:AI443)</f>
        <v>0</v>
      </c>
      <c r="AJ501" s="19">
        <f t="shared" si="323"/>
        <v>0</v>
      </c>
      <c r="AK501" s="19">
        <f t="shared" si="323"/>
        <v>0</v>
      </c>
      <c r="AL501" s="19">
        <f t="shared" si="323"/>
        <v>0</v>
      </c>
      <c r="AM501" s="19">
        <f t="shared" si="323"/>
        <v>0</v>
      </c>
      <c r="AN501" s="19">
        <f t="shared" si="323"/>
        <v>0</v>
      </c>
      <c r="AO501" s="19">
        <f t="shared" si="323"/>
        <v>0</v>
      </c>
      <c r="AP501" s="20">
        <f t="shared" si="318"/>
        <v>0</v>
      </c>
    </row>
    <row r="502" spans="1:42" ht="13.5" customHeight="1" x14ac:dyDescent="0.2">
      <c r="A502" s="21">
        <f t="shared" si="307"/>
        <v>0.82291666666666585</v>
      </c>
      <c r="B502" s="19">
        <f t="shared" si="319"/>
        <v>0</v>
      </c>
      <c r="C502" s="19">
        <f t="shared" si="319"/>
        <v>0</v>
      </c>
      <c r="D502" s="19">
        <f t="shared" si="319"/>
        <v>0</v>
      </c>
      <c r="E502" s="19">
        <f t="shared" si="319"/>
        <v>0</v>
      </c>
      <c r="F502" s="19">
        <f t="shared" si="319"/>
        <v>0</v>
      </c>
      <c r="G502" s="19">
        <f t="shared" si="319"/>
        <v>0</v>
      </c>
      <c r="H502" s="19">
        <f t="shared" si="319"/>
        <v>0</v>
      </c>
      <c r="I502" s="20">
        <f t="shared" si="313"/>
        <v>0</v>
      </c>
      <c r="J502" s="19">
        <f t="shared" si="320"/>
        <v>742</v>
      </c>
      <c r="K502" s="19">
        <f t="shared" si="320"/>
        <v>66</v>
      </c>
      <c r="L502" s="19">
        <f t="shared" si="320"/>
        <v>12</v>
      </c>
      <c r="M502" s="19">
        <f t="shared" si="320"/>
        <v>2</v>
      </c>
      <c r="N502" s="19">
        <f t="shared" si="320"/>
        <v>40</v>
      </c>
      <c r="O502" s="19">
        <f t="shared" si="320"/>
        <v>64</v>
      </c>
      <c r="P502" s="19">
        <f t="shared" si="320"/>
        <v>52</v>
      </c>
      <c r="Q502" s="20">
        <f t="shared" si="314"/>
        <v>978</v>
      </c>
      <c r="R502" s="19">
        <f t="shared" si="321"/>
        <v>0</v>
      </c>
      <c r="S502" s="19">
        <f t="shared" si="321"/>
        <v>0</v>
      </c>
      <c r="T502" s="19">
        <f t="shared" si="321"/>
        <v>0</v>
      </c>
      <c r="U502" s="19">
        <f t="shared" si="321"/>
        <v>0</v>
      </c>
      <c r="V502" s="19">
        <f t="shared" si="321"/>
        <v>0</v>
      </c>
      <c r="W502" s="19">
        <f t="shared" si="321"/>
        <v>0</v>
      </c>
      <c r="X502" s="19">
        <f t="shared" si="321"/>
        <v>0</v>
      </c>
      <c r="Y502" s="20">
        <f t="shared" si="315"/>
        <v>0</v>
      </c>
      <c r="Z502" s="21">
        <f t="shared" si="316"/>
        <v>0.82291666666666585</v>
      </c>
      <c r="AA502" s="19">
        <f t="shared" si="322"/>
        <v>382</v>
      </c>
      <c r="AB502" s="19">
        <f t="shared" si="322"/>
        <v>25</v>
      </c>
      <c r="AC502" s="19">
        <f t="shared" si="322"/>
        <v>2</v>
      </c>
      <c r="AD502" s="19">
        <f t="shared" si="322"/>
        <v>0</v>
      </c>
      <c r="AE502" s="19">
        <f t="shared" si="322"/>
        <v>47</v>
      </c>
      <c r="AF502" s="19">
        <f t="shared" si="322"/>
        <v>45</v>
      </c>
      <c r="AG502" s="19">
        <f t="shared" si="322"/>
        <v>29</v>
      </c>
      <c r="AH502" s="20">
        <f t="shared" si="317"/>
        <v>530</v>
      </c>
      <c r="AI502" s="19">
        <f t="shared" si="323"/>
        <v>0</v>
      </c>
      <c r="AJ502" s="19">
        <f t="shared" si="323"/>
        <v>0</v>
      </c>
      <c r="AK502" s="19">
        <f t="shared" si="323"/>
        <v>0</v>
      </c>
      <c r="AL502" s="19">
        <f t="shared" si="323"/>
        <v>0</v>
      </c>
      <c r="AM502" s="19">
        <f t="shared" si="323"/>
        <v>0</v>
      </c>
      <c r="AN502" s="19">
        <f t="shared" si="323"/>
        <v>0</v>
      </c>
      <c r="AO502" s="19">
        <f t="shared" si="323"/>
        <v>0</v>
      </c>
      <c r="AP502" s="20">
        <f t="shared" si="318"/>
        <v>0</v>
      </c>
    </row>
    <row r="503" spans="1:42" ht="13.5" customHeight="1" x14ac:dyDescent="0.2">
      <c r="A503" s="21">
        <f t="shared" si="307"/>
        <v>0.83333333333333248</v>
      </c>
      <c r="B503" s="19">
        <f t="shared" si="319"/>
        <v>0</v>
      </c>
      <c r="C503" s="19">
        <f t="shared" si="319"/>
        <v>0</v>
      </c>
      <c r="D503" s="19">
        <f t="shared" si="319"/>
        <v>0</v>
      </c>
      <c r="E503" s="19">
        <f t="shared" si="319"/>
        <v>0</v>
      </c>
      <c r="F503" s="19">
        <f t="shared" si="319"/>
        <v>0</v>
      </c>
      <c r="G503" s="19">
        <f t="shared" si="319"/>
        <v>0</v>
      </c>
      <c r="H503" s="19">
        <f t="shared" si="319"/>
        <v>0</v>
      </c>
      <c r="I503" s="20">
        <f t="shared" si="313"/>
        <v>0</v>
      </c>
      <c r="J503" s="19">
        <f t="shared" si="320"/>
        <v>694</v>
      </c>
      <c r="K503" s="19">
        <f t="shared" si="320"/>
        <v>64</v>
      </c>
      <c r="L503" s="19">
        <f t="shared" si="320"/>
        <v>11</v>
      </c>
      <c r="M503" s="19">
        <f t="shared" si="320"/>
        <v>3</v>
      </c>
      <c r="N503" s="19">
        <f t="shared" si="320"/>
        <v>36</v>
      </c>
      <c r="O503" s="19">
        <f t="shared" si="320"/>
        <v>69</v>
      </c>
      <c r="P503" s="19">
        <f t="shared" si="320"/>
        <v>41</v>
      </c>
      <c r="Q503" s="20">
        <f t="shared" si="314"/>
        <v>918</v>
      </c>
      <c r="R503" s="19">
        <f t="shared" si="321"/>
        <v>0</v>
      </c>
      <c r="S503" s="19">
        <f t="shared" si="321"/>
        <v>0</v>
      </c>
      <c r="T503" s="19">
        <f t="shared" si="321"/>
        <v>0</v>
      </c>
      <c r="U503" s="19">
        <f t="shared" si="321"/>
        <v>0</v>
      </c>
      <c r="V503" s="19">
        <f t="shared" si="321"/>
        <v>0</v>
      </c>
      <c r="W503" s="19">
        <f t="shared" si="321"/>
        <v>0</v>
      </c>
      <c r="X503" s="19">
        <f t="shared" si="321"/>
        <v>0</v>
      </c>
      <c r="Y503" s="20">
        <f t="shared" si="315"/>
        <v>0</v>
      </c>
      <c r="Z503" s="21">
        <f t="shared" si="316"/>
        <v>0.83333333333333248</v>
      </c>
      <c r="AA503" s="19">
        <f t="shared" si="322"/>
        <v>381</v>
      </c>
      <c r="AB503" s="19">
        <f t="shared" si="322"/>
        <v>25</v>
      </c>
      <c r="AC503" s="19">
        <f t="shared" si="322"/>
        <v>1</v>
      </c>
      <c r="AD503" s="19">
        <f t="shared" si="322"/>
        <v>0</v>
      </c>
      <c r="AE503" s="19">
        <f t="shared" si="322"/>
        <v>43</v>
      </c>
      <c r="AF503" s="19">
        <f t="shared" si="322"/>
        <v>49</v>
      </c>
      <c r="AG503" s="19">
        <f t="shared" si="322"/>
        <v>25</v>
      </c>
      <c r="AH503" s="20">
        <f t="shared" si="317"/>
        <v>524</v>
      </c>
      <c r="AI503" s="19">
        <f t="shared" si="323"/>
        <v>0</v>
      </c>
      <c r="AJ503" s="19">
        <f t="shared" si="323"/>
        <v>0</v>
      </c>
      <c r="AK503" s="19">
        <f t="shared" si="323"/>
        <v>0</v>
      </c>
      <c r="AL503" s="19">
        <f t="shared" si="323"/>
        <v>0</v>
      </c>
      <c r="AM503" s="19">
        <f t="shared" si="323"/>
        <v>0</v>
      </c>
      <c r="AN503" s="19">
        <f t="shared" si="323"/>
        <v>0</v>
      </c>
      <c r="AO503" s="19">
        <f t="shared" si="323"/>
        <v>0</v>
      </c>
      <c r="AP503" s="20">
        <f t="shared" si="318"/>
        <v>0</v>
      </c>
    </row>
    <row r="504" spans="1:42" ht="13.5" customHeight="1" x14ac:dyDescent="0.2">
      <c r="A504" s="21">
        <f t="shared" si="307"/>
        <v>0.84374999999999911</v>
      </c>
      <c r="B504" s="19">
        <f t="shared" si="319"/>
        <v>0</v>
      </c>
      <c r="C504" s="19">
        <f t="shared" si="319"/>
        <v>0</v>
      </c>
      <c r="D504" s="19">
        <f t="shared" si="319"/>
        <v>0</v>
      </c>
      <c r="E504" s="19">
        <f t="shared" si="319"/>
        <v>0</v>
      </c>
      <c r="F504" s="19">
        <f t="shared" si="319"/>
        <v>0</v>
      </c>
      <c r="G504" s="19">
        <f t="shared" si="319"/>
        <v>0</v>
      </c>
      <c r="H504" s="19">
        <f t="shared" si="319"/>
        <v>0</v>
      </c>
      <c r="I504" s="20">
        <f t="shared" si="313"/>
        <v>0</v>
      </c>
      <c r="J504" s="19">
        <f t="shared" si="320"/>
        <v>628</v>
      </c>
      <c r="K504" s="19">
        <f t="shared" si="320"/>
        <v>52</v>
      </c>
      <c r="L504" s="19">
        <f t="shared" si="320"/>
        <v>13</v>
      </c>
      <c r="M504" s="19">
        <f t="shared" si="320"/>
        <v>3</v>
      </c>
      <c r="N504" s="19">
        <f t="shared" si="320"/>
        <v>40</v>
      </c>
      <c r="O504" s="19">
        <f t="shared" si="320"/>
        <v>65</v>
      </c>
      <c r="P504" s="19">
        <f t="shared" si="320"/>
        <v>29</v>
      </c>
      <c r="Q504" s="20">
        <f t="shared" si="314"/>
        <v>830</v>
      </c>
      <c r="R504" s="19">
        <f t="shared" si="321"/>
        <v>0</v>
      </c>
      <c r="S504" s="19">
        <f t="shared" si="321"/>
        <v>0</v>
      </c>
      <c r="T504" s="19">
        <f t="shared" si="321"/>
        <v>0</v>
      </c>
      <c r="U504" s="19">
        <f t="shared" si="321"/>
        <v>0</v>
      </c>
      <c r="V504" s="19">
        <f t="shared" si="321"/>
        <v>0</v>
      </c>
      <c r="W504" s="19">
        <f t="shared" si="321"/>
        <v>0</v>
      </c>
      <c r="X504" s="19">
        <f t="shared" si="321"/>
        <v>0</v>
      </c>
      <c r="Y504" s="20">
        <f t="shared" si="315"/>
        <v>0</v>
      </c>
      <c r="Z504" s="21">
        <f t="shared" si="316"/>
        <v>0.84374999999999911</v>
      </c>
      <c r="AA504" s="19">
        <f t="shared" si="322"/>
        <v>364</v>
      </c>
      <c r="AB504" s="19">
        <f t="shared" si="322"/>
        <v>18</v>
      </c>
      <c r="AC504" s="19">
        <f t="shared" si="322"/>
        <v>0</v>
      </c>
      <c r="AD504" s="19">
        <f t="shared" si="322"/>
        <v>0</v>
      </c>
      <c r="AE504" s="19">
        <f t="shared" si="322"/>
        <v>40</v>
      </c>
      <c r="AF504" s="19">
        <f t="shared" si="322"/>
        <v>42</v>
      </c>
      <c r="AG504" s="19">
        <f t="shared" si="322"/>
        <v>18</v>
      </c>
      <c r="AH504" s="20">
        <f t="shared" si="317"/>
        <v>482</v>
      </c>
      <c r="AI504" s="19">
        <f t="shared" si="323"/>
        <v>0</v>
      </c>
      <c r="AJ504" s="19">
        <f t="shared" si="323"/>
        <v>0</v>
      </c>
      <c r="AK504" s="19">
        <f t="shared" si="323"/>
        <v>0</v>
      </c>
      <c r="AL504" s="19">
        <f t="shared" si="323"/>
        <v>0</v>
      </c>
      <c r="AM504" s="19">
        <f t="shared" si="323"/>
        <v>0</v>
      </c>
      <c r="AN504" s="19">
        <f t="shared" si="323"/>
        <v>0</v>
      </c>
      <c r="AO504" s="19">
        <f t="shared" si="323"/>
        <v>0</v>
      </c>
      <c r="AP504" s="20">
        <f t="shared" si="318"/>
        <v>0</v>
      </c>
    </row>
    <row r="505" spans="1:42" ht="13.5" customHeight="1" x14ac:dyDescent="0.2">
      <c r="A505" s="21">
        <f t="shared" si="307"/>
        <v>0.85416666666666574</v>
      </c>
      <c r="B505" s="19">
        <f t="shared" si="319"/>
        <v>0</v>
      </c>
      <c r="C505" s="19">
        <f t="shared" si="319"/>
        <v>0</v>
      </c>
      <c r="D505" s="19">
        <f t="shared" si="319"/>
        <v>0</v>
      </c>
      <c r="E505" s="19">
        <f t="shared" si="319"/>
        <v>0</v>
      </c>
      <c r="F505" s="19">
        <f t="shared" si="319"/>
        <v>0</v>
      </c>
      <c r="G505" s="19">
        <f t="shared" si="319"/>
        <v>0</v>
      </c>
      <c r="H505" s="19">
        <f t="shared" si="319"/>
        <v>0</v>
      </c>
      <c r="I505" s="20">
        <f t="shared" si="313"/>
        <v>0</v>
      </c>
      <c r="J505" s="19">
        <f t="shared" si="320"/>
        <v>567</v>
      </c>
      <c r="K505" s="19">
        <f t="shared" si="320"/>
        <v>43</v>
      </c>
      <c r="L505" s="19">
        <f t="shared" si="320"/>
        <v>11</v>
      </c>
      <c r="M505" s="19">
        <f t="shared" si="320"/>
        <v>3</v>
      </c>
      <c r="N505" s="19">
        <f t="shared" si="320"/>
        <v>36</v>
      </c>
      <c r="O505" s="19">
        <f t="shared" si="320"/>
        <v>60</v>
      </c>
      <c r="P505" s="19">
        <f t="shared" si="320"/>
        <v>33</v>
      </c>
      <c r="Q505" s="20">
        <f t="shared" si="314"/>
        <v>753</v>
      </c>
      <c r="R505" s="19">
        <f t="shared" si="321"/>
        <v>0</v>
      </c>
      <c r="S505" s="19">
        <f t="shared" si="321"/>
        <v>0</v>
      </c>
      <c r="T505" s="19">
        <f t="shared" si="321"/>
        <v>0</v>
      </c>
      <c r="U505" s="19">
        <f t="shared" si="321"/>
        <v>0</v>
      </c>
      <c r="V505" s="19">
        <f t="shared" si="321"/>
        <v>0</v>
      </c>
      <c r="W505" s="19">
        <f t="shared" si="321"/>
        <v>0</v>
      </c>
      <c r="X505" s="19">
        <f t="shared" si="321"/>
        <v>1</v>
      </c>
      <c r="Y505" s="20">
        <f t="shared" si="315"/>
        <v>1</v>
      </c>
      <c r="Z505" s="21">
        <f t="shared" si="316"/>
        <v>0.85416666666666574</v>
      </c>
      <c r="AA505" s="19">
        <f t="shared" si="322"/>
        <v>357</v>
      </c>
      <c r="AB505" s="19">
        <f t="shared" si="322"/>
        <v>18</v>
      </c>
      <c r="AC505" s="19">
        <f t="shared" si="322"/>
        <v>1</v>
      </c>
      <c r="AD505" s="19">
        <f t="shared" si="322"/>
        <v>0</v>
      </c>
      <c r="AE505" s="19">
        <f t="shared" si="322"/>
        <v>38</v>
      </c>
      <c r="AF505" s="19">
        <f t="shared" si="322"/>
        <v>43</v>
      </c>
      <c r="AG505" s="19">
        <f t="shared" si="322"/>
        <v>21</v>
      </c>
      <c r="AH505" s="20">
        <f t="shared" si="317"/>
        <v>478</v>
      </c>
      <c r="AI505" s="19">
        <f t="shared" si="323"/>
        <v>0</v>
      </c>
      <c r="AJ505" s="19">
        <f t="shared" si="323"/>
        <v>0</v>
      </c>
      <c r="AK505" s="19">
        <f t="shared" si="323"/>
        <v>0</v>
      </c>
      <c r="AL505" s="19">
        <f t="shared" si="323"/>
        <v>0</v>
      </c>
      <c r="AM505" s="19">
        <f t="shared" si="323"/>
        <v>0</v>
      </c>
      <c r="AN505" s="19">
        <f t="shared" si="323"/>
        <v>0</v>
      </c>
      <c r="AO505" s="19">
        <f t="shared" si="323"/>
        <v>1</v>
      </c>
      <c r="AP505" s="20">
        <f t="shared" si="318"/>
        <v>1</v>
      </c>
    </row>
    <row r="506" spans="1:42" ht="13.5" customHeight="1" x14ac:dyDescent="0.2">
      <c r="A506" s="21">
        <f t="shared" si="307"/>
        <v>0.86458333333333237</v>
      </c>
      <c r="B506" s="19">
        <f t="shared" si="319"/>
        <v>1</v>
      </c>
      <c r="C506" s="19">
        <f t="shared" si="319"/>
        <v>0</v>
      </c>
      <c r="D506" s="19">
        <f t="shared" si="319"/>
        <v>0</v>
      </c>
      <c r="E506" s="19">
        <f t="shared" si="319"/>
        <v>0</v>
      </c>
      <c r="F506" s="19">
        <f t="shared" si="319"/>
        <v>0</v>
      </c>
      <c r="G506" s="19">
        <f t="shared" si="319"/>
        <v>0</v>
      </c>
      <c r="H506" s="19">
        <f t="shared" si="319"/>
        <v>0</v>
      </c>
      <c r="I506" s="20">
        <f t="shared" si="313"/>
        <v>1</v>
      </c>
      <c r="J506" s="19">
        <f t="shared" si="320"/>
        <v>554</v>
      </c>
      <c r="K506" s="19">
        <f t="shared" si="320"/>
        <v>39</v>
      </c>
      <c r="L506" s="19">
        <f t="shared" si="320"/>
        <v>9</v>
      </c>
      <c r="M506" s="19">
        <f t="shared" si="320"/>
        <v>3</v>
      </c>
      <c r="N506" s="19">
        <f t="shared" si="320"/>
        <v>31</v>
      </c>
      <c r="O506" s="19">
        <f t="shared" si="320"/>
        <v>51</v>
      </c>
      <c r="P506" s="19">
        <f t="shared" si="320"/>
        <v>29</v>
      </c>
      <c r="Q506" s="20">
        <f t="shared" si="314"/>
        <v>716</v>
      </c>
      <c r="R506" s="19">
        <f t="shared" si="321"/>
        <v>0</v>
      </c>
      <c r="S506" s="19">
        <f t="shared" si="321"/>
        <v>0</v>
      </c>
      <c r="T506" s="19">
        <f t="shared" si="321"/>
        <v>0</v>
      </c>
      <c r="U506" s="19">
        <f t="shared" si="321"/>
        <v>0</v>
      </c>
      <c r="V506" s="19">
        <f t="shared" si="321"/>
        <v>0</v>
      </c>
      <c r="W506" s="19">
        <f t="shared" si="321"/>
        <v>0</v>
      </c>
      <c r="X506" s="19">
        <f t="shared" si="321"/>
        <v>1</v>
      </c>
      <c r="Y506" s="20">
        <f t="shared" si="315"/>
        <v>1</v>
      </c>
      <c r="Z506" s="21">
        <f t="shared" si="316"/>
        <v>0.86458333333333237</v>
      </c>
      <c r="AA506" s="19">
        <f t="shared" si="322"/>
        <v>368</v>
      </c>
      <c r="AB506" s="19">
        <f t="shared" si="322"/>
        <v>18</v>
      </c>
      <c r="AC506" s="19">
        <f t="shared" si="322"/>
        <v>4</v>
      </c>
      <c r="AD506" s="19">
        <f t="shared" si="322"/>
        <v>0</v>
      </c>
      <c r="AE506" s="19">
        <f t="shared" si="322"/>
        <v>40</v>
      </c>
      <c r="AF506" s="19">
        <f t="shared" si="322"/>
        <v>46</v>
      </c>
      <c r="AG506" s="19">
        <f t="shared" si="322"/>
        <v>21</v>
      </c>
      <c r="AH506" s="20">
        <f t="shared" si="317"/>
        <v>497</v>
      </c>
      <c r="AI506" s="19">
        <f t="shared" si="323"/>
        <v>0</v>
      </c>
      <c r="AJ506" s="19">
        <f t="shared" si="323"/>
        <v>0</v>
      </c>
      <c r="AK506" s="19">
        <f t="shared" si="323"/>
        <v>0</v>
      </c>
      <c r="AL506" s="19">
        <f t="shared" si="323"/>
        <v>0</v>
      </c>
      <c r="AM506" s="19">
        <f t="shared" si="323"/>
        <v>0</v>
      </c>
      <c r="AN506" s="19">
        <f t="shared" si="323"/>
        <v>0</v>
      </c>
      <c r="AO506" s="19">
        <f t="shared" si="323"/>
        <v>1</v>
      </c>
      <c r="AP506" s="20">
        <f t="shared" si="318"/>
        <v>1</v>
      </c>
    </row>
    <row r="507" spans="1:42" ht="13.5" customHeight="1" thickBot="1" x14ac:dyDescent="0.25">
      <c r="A507" s="50">
        <f t="shared" si="307"/>
        <v>0.874999999999999</v>
      </c>
      <c r="B507" s="24">
        <f t="shared" si="319"/>
        <v>1</v>
      </c>
      <c r="C507" s="24">
        <f t="shared" si="319"/>
        <v>0</v>
      </c>
      <c r="D507" s="24">
        <f t="shared" si="319"/>
        <v>0</v>
      </c>
      <c r="E507" s="24">
        <f t="shared" si="319"/>
        <v>0</v>
      </c>
      <c r="F507" s="24">
        <f t="shared" si="319"/>
        <v>0</v>
      </c>
      <c r="G507" s="24">
        <f t="shared" si="319"/>
        <v>0</v>
      </c>
      <c r="H507" s="24">
        <f t="shared" si="319"/>
        <v>0</v>
      </c>
      <c r="I507" s="25">
        <f t="shared" si="313"/>
        <v>1</v>
      </c>
      <c r="J507" s="24">
        <f t="shared" si="320"/>
        <v>570</v>
      </c>
      <c r="K507" s="24">
        <f t="shared" si="320"/>
        <v>34</v>
      </c>
      <c r="L507" s="24">
        <f t="shared" si="320"/>
        <v>9</v>
      </c>
      <c r="M507" s="24">
        <f t="shared" si="320"/>
        <v>2</v>
      </c>
      <c r="N507" s="24">
        <f t="shared" si="320"/>
        <v>36</v>
      </c>
      <c r="O507" s="24">
        <f t="shared" si="320"/>
        <v>49</v>
      </c>
      <c r="P507" s="24">
        <f t="shared" si="320"/>
        <v>28</v>
      </c>
      <c r="Q507" s="25">
        <f t="shared" si="314"/>
        <v>728</v>
      </c>
      <c r="R507" s="24">
        <f t="shared" si="321"/>
        <v>0</v>
      </c>
      <c r="S507" s="24">
        <f t="shared" si="321"/>
        <v>0</v>
      </c>
      <c r="T507" s="24">
        <f t="shared" si="321"/>
        <v>0</v>
      </c>
      <c r="U507" s="24">
        <f t="shared" si="321"/>
        <v>0</v>
      </c>
      <c r="V507" s="24">
        <f t="shared" si="321"/>
        <v>0</v>
      </c>
      <c r="W507" s="24">
        <f t="shared" si="321"/>
        <v>0</v>
      </c>
      <c r="X507" s="24">
        <f t="shared" si="321"/>
        <v>1</v>
      </c>
      <c r="Y507" s="25">
        <f t="shared" si="315"/>
        <v>1</v>
      </c>
      <c r="Z507" s="50">
        <f t="shared" si="316"/>
        <v>0.874999999999999</v>
      </c>
      <c r="AA507" s="24">
        <f t="shared" si="322"/>
        <v>341</v>
      </c>
      <c r="AB507" s="24">
        <f t="shared" si="322"/>
        <v>21</v>
      </c>
      <c r="AC507" s="24">
        <f t="shared" si="322"/>
        <v>4</v>
      </c>
      <c r="AD507" s="24">
        <f t="shared" si="322"/>
        <v>0</v>
      </c>
      <c r="AE507" s="24">
        <f t="shared" si="322"/>
        <v>38</v>
      </c>
      <c r="AF507" s="24">
        <f t="shared" si="322"/>
        <v>48</v>
      </c>
      <c r="AG507" s="24">
        <f t="shared" si="322"/>
        <v>21</v>
      </c>
      <c r="AH507" s="25">
        <f t="shared" si="317"/>
        <v>473</v>
      </c>
      <c r="AI507" s="24">
        <f t="shared" si="323"/>
        <v>0</v>
      </c>
      <c r="AJ507" s="24">
        <f t="shared" si="323"/>
        <v>0</v>
      </c>
      <c r="AK507" s="24">
        <f t="shared" si="323"/>
        <v>0</v>
      </c>
      <c r="AL507" s="24">
        <f t="shared" si="323"/>
        <v>0</v>
      </c>
      <c r="AM507" s="24">
        <f t="shared" si="323"/>
        <v>0</v>
      </c>
      <c r="AN507" s="24">
        <f t="shared" si="323"/>
        <v>0</v>
      </c>
      <c r="AO507" s="24">
        <f t="shared" si="323"/>
        <v>1</v>
      </c>
      <c r="AP507" s="25">
        <f t="shared" si="318"/>
        <v>1</v>
      </c>
    </row>
    <row r="508" spans="1:42" ht="13.5" customHeight="1" thickTop="1" x14ac:dyDescent="0.2"/>
    <row r="509" spans="1:42" ht="27.75" customHeight="1" x14ac:dyDescent="0.2">
      <c r="A509" s="10" t="s">
        <v>7</v>
      </c>
      <c r="B509" s="11"/>
      <c r="Z509" s="10" t="s">
        <v>7</v>
      </c>
      <c r="AA509" s="10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</row>
    <row r="510" spans="1:42" ht="13.5" customHeight="1" x14ac:dyDescent="0.2">
      <c r="A510" s="12"/>
      <c r="Z510" s="10"/>
      <c r="AA510" s="10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</row>
    <row r="511" spans="1:42" ht="13.5" customHeight="1" x14ac:dyDescent="0.2">
      <c r="A511" s="96" t="s">
        <v>36</v>
      </c>
      <c r="B511" s="13"/>
      <c r="C511" s="13" t="str">
        <f>$C$3</f>
        <v>Norman Rourke Pryme Limited</v>
      </c>
      <c r="D511" s="13"/>
      <c r="E511" s="13"/>
      <c r="F511" s="96" t="s">
        <v>20</v>
      </c>
      <c r="G511" s="13"/>
      <c r="H511" s="15" t="str">
        <f>$H$3</f>
        <v>16.05.2019</v>
      </c>
      <c r="I511" s="13"/>
      <c r="K511" s="13"/>
      <c r="L511" s="13"/>
      <c r="M511" s="13"/>
      <c r="N511" s="13"/>
      <c r="O511" s="13"/>
      <c r="Z511" s="96" t="s">
        <v>36</v>
      </c>
      <c r="AA511" s="13"/>
      <c r="AB511" s="13" t="str">
        <f>$C$3</f>
        <v>Norman Rourke Pryme Limited</v>
      </c>
      <c r="AC511" s="13"/>
      <c r="AD511" s="13"/>
      <c r="AE511" s="96" t="s">
        <v>20</v>
      </c>
      <c r="AF511" s="13"/>
      <c r="AG511" s="15" t="str">
        <f>$H$3</f>
        <v>16.05.2019</v>
      </c>
      <c r="AH511" s="13"/>
      <c r="AI511" s="11"/>
      <c r="AJ511" s="13"/>
      <c r="AK511" s="13"/>
      <c r="AL511" s="13"/>
      <c r="AM511" s="11"/>
      <c r="AN511" s="11"/>
      <c r="AO511" s="11"/>
      <c r="AP511" s="11"/>
    </row>
    <row r="512" spans="1:42" ht="13.5" customHeight="1" x14ac:dyDescent="0.2">
      <c r="A512" s="96" t="s">
        <v>15</v>
      </c>
      <c r="B512" s="13"/>
      <c r="C512" s="13" t="str">
        <f>$C$4</f>
        <v>ID04572</v>
      </c>
      <c r="D512" s="13"/>
      <c r="E512" s="13"/>
      <c r="F512" s="96" t="s">
        <v>14</v>
      </c>
      <c r="G512" s="13"/>
      <c r="H512" s="15" t="str">
        <f>$H$4</f>
        <v>A5 Edgware Road / A4205 Praed Street / A501 Chapel Street</v>
      </c>
      <c r="I512" s="13"/>
      <c r="K512" s="13"/>
      <c r="L512" s="13"/>
      <c r="M512" s="39"/>
      <c r="N512" s="13"/>
      <c r="O512" s="39" t="s">
        <v>63</v>
      </c>
      <c r="P512" s="13" t="str">
        <f>$P$4</f>
        <v>A5 Edgware Road (NW)</v>
      </c>
      <c r="S512" s="39" t="s">
        <v>65</v>
      </c>
      <c r="T512" s="13" t="str">
        <f>$T$4</f>
        <v>A5 Edgware Road (SE)</v>
      </c>
      <c r="Z512" s="96" t="s">
        <v>15</v>
      </c>
      <c r="AA512" s="13"/>
      <c r="AB512" s="13" t="str">
        <f>$C$4</f>
        <v>ID04572</v>
      </c>
      <c r="AC512" s="13"/>
      <c r="AD512" s="13"/>
      <c r="AE512" s="96" t="s">
        <v>14</v>
      </c>
      <c r="AF512" s="13"/>
      <c r="AG512" s="15" t="str">
        <f>$H$4</f>
        <v>A5 Edgware Road / A4205 Praed Street / A501 Chapel Street</v>
      </c>
      <c r="AH512" s="13"/>
      <c r="AI512" s="11"/>
      <c r="AJ512" s="13"/>
      <c r="AK512" s="11"/>
      <c r="AL512" s="39"/>
      <c r="AM512" s="13"/>
      <c r="AN512" s="11"/>
      <c r="AO512" s="11"/>
      <c r="AP512" s="11"/>
    </row>
    <row r="513" spans="1:43" ht="13.5" customHeight="1" x14ac:dyDescent="0.2">
      <c r="A513" s="96" t="s">
        <v>13</v>
      </c>
      <c r="B513" s="13"/>
      <c r="C513" s="13" t="str">
        <f>$C$5</f>
        <v>Site 1</v>
      </c>
      <c r="D513" s="13"/>
      <c r="E513" s="13"/>
      <c r="F513" s="96" t="s">
        <v>21</v>
      </c>
      <c r="G513" s="13"/>
      <c r="H513" s="15" t="str">
        <f>$H$5</f>
        <v>Crossroads</v>
      </c>
      <c r="I513" s="13"/>
      <c r="K513" s="13"/>
      <c r="L513" s="13"/>
      <c r="M513" s="39"/>
      <c r="N513" s="13"/>
      <c r="O513" s="39" t="s">
        <v>64</v>
      </c>
      <c r="P513" s="13" t="str">
        <f>$P$5</f>
        <v>A501 Chapel Street (NE)</v>
      </c>
      <c r="S513" s="39" t="s">
        <v>69</v>
      </c>
      <c r="T513" s="13" t="str">
        <f>$T$5</f>
        <v>A4205 Praed Street (SW)</v>
      </c>
      <c r="Z513" s="96" t="s">
        <v>13</v>
      </c>
      <c r="AA513" s="13"/>
      <c r="AB513" s="13" t="str">
        <f>$C$5</f>
        <v>Site 1</v>
      </c>
      <c r="AC513" s="13"/>
      <c r="AD513" s="13"/>
      <c r="AE513" s="96" t="s">
        <v>21</v>
      </c>
      <c r="AF513" s="13"/>
      <c r="AG513" s="15" t="str">
        <f>$H$5</f>
        <v>Crossroads</v>
      </c>
      <c r="AH513" s="13"/>
      <c r="AI513" s="11"/>
      <c r="AJ513" s="13"/>
      <c r="AK513" s="11"/>
      <c r="AL513" s="39"/>
      <c r="AM513" s="13"/>
      <c r="AN513" s="11"/>
      <c r="AO513" s="11"/>
      <c r="AP513" s="11"/>
    </row>
    <row r="514" spans="1:43" ht="13.5" customHeight="1" thickBot="1" x14ac:dyDescent="0.25">
      <c r="Z514" s="12"/>
      <c r="AQ514" s="150"/>
    </row>
    <row r="515" spans="1:43" ht="13.5" customHeight="1" thickTop="1" thickBot="1" x14ac:dyDescent="0.25">
      <c r="B515" s="363" t="s">
        <v>124</v>
      </c>
      <c r="C515" s="364"/>
      <c r="D515" s="364"/>
      <c r="E515" s="364"/>
      <c r="F515" s="364"/>
      <c r="G515" s="364"/>
      <c r="H515" s="364"/>
      <c r="I515" s="365"/>
      <c r="J515" s="363" t="s">
        <v>54</v>
      </c>
      <c r="K515" s="364"/>
      <c r="L515" s="364"/>
      <c r="M515" s="364"/>
      <c r="N515" s="364"/>
      <c r="O515" s="364"/>
      <c r="P515" s="364"/>
      <c r="Q515" s="365"/>
      <c r="R515" s="363" t="s">
        <v>55</v>
      </c>
      <c r="S515" s="364"/>
      <c r="T515" s="364"/>
      <c r="U515" s="364"/>
      <c r="V515" s="364"/>
      <c r="W515" s="364"/>
      <c r="X515" s="364"/>
      <c r="Y515" s="365"/>
      <c r="Z515" s="26"/>
      <c r="AA515" s="360" t="s">
        <v>61</v>
      </c>
      <c r="AB515" s="361"/>
      <c r="AC515" s="361"/>
      <c r="AD515" s="361"/>
      <c r="AE515" s="361"/>
      <c r="AF515" s="361"/>
      <c r="AG515" s="361"/>
      <c r="AH515" s="362"/>
      <c r="AI515" s="28"/>
      <c r="AJ515" s="28"/>
      <c r="AK515" s="28"/>
      <c r="AL515" s="28"/>
      <c r="AM515" s="28"/>
      <c r="AN515" s="28"/>
      <c r="AO515" s="28"/>
      <c r="AP515" s="28"/>
      <c r="AQ515" s="150"/>
    </row>
    <row r="516" spans="1:43" s="135" customFormat="1" ht="13.5" customHeight="1" thickTop="1" thickBot="1" x14ac:dyDescent="0.25">
      <c r="A516" s="54" t="s">
        <v>0</v>
      </c>
      <c r="B516" s="17" t="s">
        <v>2</v>
      </c>
      <c r="C516" s="17" t="s">
        <v>12</v>
      </c>
      <c r="D516" s="17" t="s">
        <v>10</v>
      </c>
      <c r="E516" s="17" t="s">
        <v>11</v>
      </c>
      <c r="F516" s="17" t="s">
        <v>4</v>
      </c>
      <c r="G516" s="17" t="s">
        <v>9</v>
      </c>
      <c r="H516" s="17" t="s">
        <v>3</v>
      </c>
      <c r="I516" s="17" t="s">
        <v>8</v>
      </c>
      <c r="J516" s="17" t="s">
        <v>2</v>
      </c>
      <c r="K516" s="17" t="s">
        <v>12</v>
      </c>
      <c r="L516" s="17" t="s">
        <v>10</v>
      </c>
      <c r="M516" s="17" t="s">
        <v>11</v>
      </c>
      <c r="N516" s="17" t="s">
        <v>4</v>
      </c>
      <c r="O516" s="17" t="s">
        <v>9</v>
      </c>
      <c r="P516" s="17" t="s">
        <v>3</v>
      </c>
      <c r="Q516" s="17" t="s">
        <v>8</v>
      </c>
      <c r="R516" s="17" t="s">
        <v>2</v>
      </c>
      <c r="S516" s="17" t="s">
        <v>12</v>
      </c>
      <c r="T516" s="17" t="s">
        <v>10</v>
      </c>
      <c r="U516" s="17" t="s">
        <v>11</v>
      </c>
      <c r="V516" s="17" t="s">
        <v>4</v>
      </c>
      <c r="W516" s="17" t="s">
        <v>9</v>
      </c>
      <c r="X516" s="17" t="s">
        <v>3</v>
      </c>
      <c r="Y516" s="17" t="s">
        <v>8</v>
      </c>
      <c r="Z516" s="54" t="s">
        <v>0</v>
      </c>
      <c r="AA516" s="17" t="s">
        <v>2</v>
      </c>
      <c r="AB516" s="17" t="s">
        <v>12</v>
      </c>
      <c r="AC516" s="17" t="s">
        <v>10</v>
      </c>
      <c r="AD516" s="17" t="s">
        <v>11</v>
      </c>
      <c r="AE516" s="17" t="s">
        <v>4</v>
      </c>
      <c r="AF516" s="17" t="s">
        <v>9</v>
      </c>
      <c r="AG516" s="17" t="s">
        <v>3</v>
      </c>
      <c r="AH516" s="17" t="s">
        <v>8</v>
      </c>
      <c r="AI516" s="28"/>
      <c r="AJ516" s="28"/>
      <c r="AK516" s="28"/>
      <c r="AL516" s="28"/>
      <c r="AM516" s="28"/>
      <c r="AN516" s="28"/>
      <c r="AO516" s="28"/>
      <c r="AP516" s="28"/>
      <c r="AQ516" s="40"/>
    </row>
    <row r="517" spans="1:43" s="135" customFormat="1" ht="13.5" customHeight="1" thickTop="1" x14ac:dyDescent="0.2">
      <c r="A517" s="18">
        <f t="shared" ref="A517:A548" si="324">A390</f>
        <v>0.29166666666666669</v>
      </c>
      <c r="B517" s="246"/>
      <c r="C517" s="246"/>
      <c r="D517" s="246"/>
      <c r="E517" s="246"/>
      <c r="F517" s="246"/>
      <c r="G517" s="246"/>
      <c r="H517" s="246"/>
      <c r="I517" s="149">
        <f t="shared" ref="I517:I576" si="325">SUM(B517:H517)</f>
        <v>0</v>
      </c>
      <c r="J517" s="35">
        <v>5</v>
      </c>
      <c r="K517" s="35">
        <v>0</v>
      </c>
      <c r="L517" s="35">
        <v>0</v>
      </c>
      <c r="M517" s="35">
        <v>0</v>
      </c>
      <c r="N517" s="35">
        <v>6</v>
      </c>
      <c r="O517" s="35">
        <v>0</v>
      </c>
      <c r="P517" s="35">
        <v>11</v>
      </c>
      <c r="Q517" s="149">
        <f t="shared" ref="Q517:Q576" si="326">SUM(J517:P517)</f>
        <v>22</v>
      </c>
      <c r="R517" s="35">
        <v>23</v>
      </c>
      <c r="S517" s="35">
        <v>5</v>
      </c>
      <c r="T517" s="35">
        <v>1</v>
      </c>
      <c r="U517" s="35">
        <v>1</v>
      </c>
      <c r="V517" s="35">
        <v>4</v>
      </c>
      <c r="W517" s="35">
        <v>0</v>
      </c>
      <c r="X517" s="35">
        <v>18</v>
      </c>
      <c r="Y517" s="149">
        <f t="shared" ref="Y517:Y576" si="327">SUM(R517:X517)</f>
        <v>52</v>
      </c>
      <c r="Z517" s="18">
        <f>A517</f>
        <v>0.29166666666666669</v>
      </c>
      <c r="AA517" s="29">
        <f t="shared" ref="AA517:AG526" si="328">AA390+AA263+AA136+AA9</f>
        <v>314</v>
      </c>
      <c r="AB517" s="29">
        <f t="shared" si="328"/>
        <v>141</v>
      </c>
      <c r="AC517" s="29">
        <f t="shared" si="328"/>
        <v>27</v>
      </c>
      <c r="AD517" s="29">
        <f t="shared" si="328"/>
        <v>6</v>
      </c>
      <c r="AE517" s="29">
        <f t="shared" si="328"/>
        <v>30</v>
      </c>
      <c r="AF517" s="29">
        <f t="shared" si="328"/>
        <v>23</v>
      </c>
      <c r="AG517" s="29">
        <f t="shared" si="328"/>
        <v>54</v>
      </c>
      <c r="AH517" s="149">
        <f t="shared" ref="AH517:AH576" si="329">SUM(AA517:AG517)</f>
        <v>595</v>
      </c>
      <c r="AI517" s="28"/>
      <c r="AJ517" s="28"/>
      <c r="AK517" s="28"/>
      <c r="AL517" s="28"/>
      <c r="AM517" s="28"/>
      <c r="AN517" s="28"/>
      <c r="AO517" s="28"/>
      <c r="AP517" s="28"/>
      <c r="AQ517" s="40"/>
    </row>
    <row r="518" spans="1:43" ht="13.5" customHeight="1" x14ac:dyDescent="0.2">
      <c r="A518" s="21">
        <f t="shared" si="324"/>
        <v>0.30208333333333337</v>
      </c>
      <c r="B518" s="246"/>
      <c r="C518" s="246"/>
      <c r="D518" s="246"/>
      <c r="E518" s="246"/>
      <c r="F518" s="246"/>
      <c r="G518" s="246"/>
      <c r="H518" s="246"/>
      <c r="I518" s="149">
        <f t="shared" si="325"/>
        <v>0</v>
      </c>
      <c r="J518" s="35">
        <v>10</v>
      </c>
      <c r="K518" s="35">
        <v>2</v>
      </c>
      <c r="L518" s="35">
        <v>1</v>
      </c>
      <c r="M518" s="35">
        <v>0</v>
      </c>
      <c r="N518" s="35">
        <v>5</v>
      </c>
      <c r="O518" s="35">
        <v>0</v>
      </c>
      <c r="P518" s="35">
        <v>4</v>
      </c>
      <c r="Q518" s="149">
        <f t="shared" si="326"/>
        <v>22</v>
      </c>
      <c r="R518" s="35">
        <v>14</v>
      </c>
      <c r="S518" s="35">
        <v>6</v>
      </c>
      <c r="T518" s="35">
        <v>2</v>
      </c>
      <c r="U518" s="35">
        <v>0</v>
      </c>
      <c r="V518" s="35">
        <v>3</v>
      </c>
      <c r="W518" s="35">
        <v>0</v>
      </c>
      <c r="X518" s="35">
        <v>9</v>
      </c>
      <c r="Y518" s="149">
        <f t="shared" si="327"/>
        <v>34</v>
      </c>
      <c r="Z518" s="21">
        <f t="shared" ref="Z518:Z576" si="330">A518</f>
        <v>0.30208333333333337</v>
      </c>
      <c r="AA518" s="19">
        <f t="shared" si="328"/>
        <v>318</v>
      </c>
      <c r="AB518" s="19">
        <f t="shared" si="328"/>
        <v>150</v>
      </c>
      <c r="AC518" s="19">
        <f t="shared" si="328"/>
        <v>25</v>
      </c>
      <c r="AD518" s="19">
        <f t="shared" si="328"/>
        <v>1</v>
      </c>
      <c r="AE518" s="19">
        <f t="shared" si="328"/>
        <v>30</v>
      </c>
      <c r="AF518" s="19">
        <f t="shared" si="328"/>
        <v>33</v>
      </c>
      <c r="AG518" s="19">
        <f t="shared" si="328"/>
        <v>53</v>
      </c>
      <c r="AH518" s="149">
        <f t="shared" si="329"/>
        <v>610</v>
      </c>
      <c r="AI518" s="28"/>
      <c r="AJ518" s="28"/>
      <c r="AK518" s="28"/>
      <c r="AL518" s="28"/>
      <c r="AM518" s="28"/>
      <c r="AN518" s="28"/>
      <c r="AO518" s="28"/>
      <c r="AP518" s="28"/>
      <c r="AQ518" s="139"/>
    </row>
    <row r="519" spans="1:43" ht="13.5" customHeight="1" x14ac:dyDescent="0.2">
      <c r="A519" s="22">
        <f t="shared" si="324"/>
        <v>0.31250000000000006</v>
      </c>
      <c r="B519" s="246"/>
      <c r="C519" s="246"/>
      <c r="D519" s="246"/>
      <c r="E519" s="246"/>
      <c r="F519" s="246"/>
      <c r="G519" s="246"/>
      <c r="H519" s="246"/>
      <c r="I519" s="149">
        <f t="shared" si="325"/>
        <v>0</v>
      </c>
      <c r="J519" s="35">
        <v>3</v>
      </c>
      <c r="K519" s="35">
        <v>0</v>
      </c>
      <c r="L519" s="35">
        <v>0</v>
      </c>
      <c r="M519" s="35">
        <v>0</v>
      </c>
      <c r="N519" s="35">
        <v>7</v>
      </c>
      <c r="O519" s="35">
        <v>0</v>
      </c>
      <c r="P519" s="35">
        <v>9</v>
      </c>
      <c r="Q519" s="149">
        <f t="shared" si="326"/>
        <v>19</v>
      </c>
      <c r="R519" s="35">
        <v>7</v>
      </c>
      <c r="S519" s="35">
        <v>6</v>
      </c>
      <c r="T519" s="35">
        <v>3</v>
      </c>
      <c r="U519" s="35">
        <v>1</v>
      </c>
      <c r="V519" s="35">
        <v>5</v>
      </c>
      <c r="W519" s="35">
        <v>1</v>
      </c>
      <c r="X519" s="35">
        <v>16</v>
      </c>
      <c r="Y519" s="149">
        <f t="shared" si="327"/>
        <v>39</v>
      </c>
      <c r="Z519" s="22">
        <f t="shared" si="330"/>
        <v>0.31250000000000006</v>
      </c>
      <c r="AA519" s="19">
        <f t="shared" si="328"/>
        <v>342</v>
      </c>
      <c r="AB519" s="19">
        <f t="shared" si="328"/>
        <v>160</v>
      </c>
      <c r="AC519" s="19">
        <f t="shared" si="328"/>
        <v>24</v>
      </c>
      <c r="AD519" s="19">
        <f t="shared" si="328"/>
        <v>3</v>
      </c>
      <c r="AE519" s="19">
        <f t="shared" si="328"/>
        <v>33</v>
      </c>
      <c r="AF519" s="19">
        <f t="shared" si="328"/>
        <v>30</v>
      </c>
      <c r="AG519" s="19">
        <f t="shared" si="328"/>
        <v>82</v>
      </c>
      <c r="AH519" s="149">
        <f t="shared" si="329"/>
        <v>674</v>
      </c>
      <c r="AI519" s="28"/>
      <c r="AJ519" s="28"/>
      <c r="AK519" s="28"/>
      <c r="AL519" s="28"/>
      <c r="AM519" s="28"/>
      <c r="AN519" s="28"/>
      <c r="AO519" s="28"/>
      <c r="AP519" s="28"/>
      <c r="AQ519" s="139"/>
    </row>
    <row r="520" spans="1:43" ht="13.5" customHeight="1" x14ac:dyDescent="0.2">
      <c r="A520" s="21">
        <f t="shared" si="324"/>
        <v>0.32291666666666674</v>
      </c>
      <c r="B520" s="246"/>
      <c r="C520" s="246"/>
      <c r="D520" s="246"/>
      <c r="E520" s="246"/>
      <c r="F520" s="246"/>
      <c r="G520" s="246"/>
      <c r="H520" s="246"/>
      <c r="I520" s="149">
        <f t="shared" si="325"/>
        <v>0</v>
      </c>
      <c r="J520" s="35">
        <v>5</v>
      </c>
      <c r="K520" s="35">
        <v>1</v>
      </c>
      <c r="L520" s="35">
        <v>0</v>
      </c>
      <c r="M520" s="35">
        <v>0</v>
      </c>
      <c r="N520" s="35">
        <v>10</v>
      </c>
      <c r="O520" s="35">
        <v>0</v>
      </c>
      <c r="P520" s="35">
        <v>6</v>
      </c>
      <c r="Q520" s="149">
        <f t="shared" si="326"/>
        <v>22</v>
      </c>
      <c r="R520" s="35">
        <v>33</v>
      </c>
      <c r="S520" s="35">
        <v>6</v>
      </c>
      <c r="T520" s="35">
        <v>1</v>
      </c>
      <c r="U520" s="35">
        <v>0</v>
      </c>
      <c r="V520" s="35">
        <v>3</v>
      </c>
      <c r="W520" s="35">
        <v>0</v>
      </c>
      <c r="X520" s="35">
        <v>12</v>
      </c>
      <c r="Y520" s="149">
        <f t="shared" si="327"/>
        <v>55</v>
      </c>
      <c r="Z520" s="21">
        <f t="shared" si="330"/>
        <v>0.32291666666666674</v>
      </c>
      <c r="AA520" s="19">
        <f t="shared" si="328"/>
        <v>398</v>
      </c>
      <c r="AB520" s="19">
        <f t="shared" si="328"/>
        <v>130</v>
      </c>
      <c r="AC520" s="19">
        <f t="shared" si="328"/>
        <v>19</v>
      </c>
      <c r="AD520" s="19">
        <f t="shared" si="328"/>
        <v>4</v>
      </c>
      <c r="AE520" s="19">
        <f t="shared" si="328"/>
        <v>33</v>
      </c>
      <c r="AF520" s="19">
        <f t="shared" si="328"/>
        <v>23</v>
      </c>
      <c r="AG520" s="19">
        <f t="shared" si="328"/>
        <v>52</v>
      </c>
      <c r="AH520" s="149">
        <f t="shared" si="329"/>
        <v>659</v>
      </c>
      <c r="AI520" s="28"/>
      <c r="AJ520" s="28"/>
      <c r="AK520" s="28"/>
      <c r="AL520" s="28"/>
      <c r="AM520" s="28"/>
      <c r="AN520" s="28"/>
      <c r="AO520" s="28"/>
      <c r="AP520" s="28"/>
      <c r="AQ520" s="139"/>
    </row>
    <row r="521" spans="1:43" ht="13.5" customHeight="1" x14ac:dyDescent="0.2">
      <c r="A521" s="22">
        <f t="shared" si="324"/>
        <v>0.33333333333333343</v>
      </c>
      <c r="B521" s="246"/>
      <c r="C521" s="246"/>
      <c r="D521" s="246"/>
      <c r="E521" s="246"/>
      <c r="F521" s="246"/>
      <c r="G521" s="246"/>
      <c r="H521" s="246"/>
      <c r="I521" s="149">
        <f t="shared" si="325"/>
        <v>0</v>
      </c>
      <c r="J521" s="35">
        <v>3</v>
      </c>
      <c r="K521" s="35">
        <v>5</v>
      </c>
      <c r="L521" s="35">
        <v>2</v>
      </c>
      <c r="M521" s="35">
        <v>0</v>
      </c>
      <c r="N521" s="35">
        <v>7</v>
      </c>
      <c r="O521" s="35">
        <v>2</v>
      </c>
      <c r="P521" s="35">
        <v>13</v>
      </c>
      <c r="Q521" s="149">
        <f t="shared" si="326"/>
        <v>32</v>
      </c>
      <c r="R521" s="35">
        <v>32</v>
      </c>
      <c r="S521" s="35">
        <v>10</v>
      </c>
      <c r="T521" s="35">
        <v>0</v>
      </c>
      <c r="U521" s="35">
        <v>0</v>
      </c>
      <c r="V521" s="35">
        <v>5</v>
      </c>
      <c r="W521" s="35">
        <v>1</v>
      </c>
      <c r="X521" s="35">
        <v>19</v>
      </c>
      <c r="Y521" s="149">
        <f t="shared" si="327"/>
        <v>67</v>
      </c>
      <c r="Z521" s="22">
        <f t="shared" si="330"/>
        <v>0.33333333333333343</v>
      </c>
      <c r="AA521" s="19">
        <f t="shared" si="328"/>
        <v>351</v>
      </c>
      <c r="AB521" s="19">
        <f t="shared" si="328"/>
        <v>144</v>
      </c>
      <c r="AC521" s="19">
        <f t="shared" si="328"/>
        <v>20</v>
      </c>
      <c r="AD521" s="19">
        <f t="shared" si="328"/>
        <v>3</v>
      </c>
      <c r="AE521" s="19">
        <f t="shared" si="328"/>
        <v>33</v>
      </c>
      <c r="AF521" s="19">
        <f t="shared" si="328"/>
        <v>30</v>
      </c>
      <c r="AG521" s="19">
        <f t="shared" si="328"/>
        <v>71</v>
      </c>
      <c r="AH521" s="149">
        <f t="shared" si="329"/>
        <v>652</v>
      </c>
      <c r="AI521" s="28"/>
      <c r="AJ521" s="28"/>
      <c r="AK521" s="28"/>
      <c r="AL521" s="28"/>
      <c r="AM521" s="28"/>
      <c r="AN521" s="28"/>
      <c r="AO521" s="28"/>
      <c r="AP521" s="28"/>
      <c r="AQ521" s="139"/>
    </row>
    <row r="522" spans="1:43" ht="13.5" customHeight="1" x14ac:dyDescent="0.2">
      <c r="A522" s="22">
        <f t="shared" si="324"/>
        <v>0.34375000000000011</v>
      </c>
      <c r="B522" s="246"/>
      <c r="C522" s="246"/>
      <c r="D522" s="246"/>
      <c r="E522" s="246"/>
      <c r="F522" s="246"/>
      <c r="G522" s="246"/>
      <c r="H522" s="246"/>
      <c r="I522" s="149">
        <f t="shared" si="325"/>
        <v>0</v>
      </c>
      <c r="J522" s="35">
        <v>11</v>
      </c>
      <c r="K522" s="35">
        <v>3</v>
      </c>
      <c r="L522" s="35">
        <v>0</v>
      </c>
      <c r="M522" s="35">
        <v>0</v>
      </c>
      <c r="N522" s="35">
        <v>10</v>
      </c>
      <c r="O522" s="35">
        <v>0</v>
      </c>
      <c r="P522" s="35">
        <v>6</v>
      </c>
      <c r="Q522" s="149">
        <f t="shared" si="326"/>
        <v>30</v>
      </c>
      <c r="R522" s="35">
        <v>27</v>
      </c>
      <c r="S522" s="35">
        <v>7</v>
      </c>
      <c r="T522" s="35">
        <v>3</v>
      </c>
      <c r="U522" s="35">
        <v>0</v>
      </c>
      <c r="V522" s="35">
        <v>4</v>
      </c>
      <c r="W522" s="35">
        <v>1</v>
      </c>
      <c r="X522" s="35">
        <v>19</v>
      </c>
      <c r="Y522" s="149">
        <f t="shared" si="327"/>
        <v>61</v>
      </c>
      <c r="Z522" s="22">
        <f t="shared" si="330"/>
        <v>0.34375000000000011</v>
      </c>
      <c r="AA522" s="19">
        <f t="shared" si="328"/>
        <v>373</v>
      </c>
      <c r="AB522" s="19">
        <f t="shared" si="328"/>
        <v>104</v>
      </c>
      <c r="AC522" s="19">
        <f t="shared" si="328"/>
        <v>19</v>
      </c>
      <c r="AD522" s="19">
        <f t="shared" si="328"/>
        <v>6</v>
      </c>
      <c r="AE522" s="19">
        <f t="shared" si="328"/>
        <v>34</v>
      </c>
      <c r="AF522" s="19">
        <f t="shared" si="328"/>
        <v>30</v>
      </c>
      <c r="AG522" s="19">
        <f t="shared" si="328"/>
        <v>73</v>
      </c>
      <c r="AH522" s="149">
        <f t="shared" si="329"/>
        <v>639</v>
      </c>
      <c r="AI522" s="28"/>
      <c r="AJ522" s="28"/>
      <c r="AK522" s="28"/>
      <c r="AL522" s="28"/>
      <c r="AM522" s="28"/>
      <c r="AN522" s="28"/>
      <c r="AO522" s="28"/>
      <c r="AP522" s="28"/>
      <c r="AQ522" s="139"/>
    </row>
    <row r="523" spans="1:43" ht="13.5" customHeight="1" x14ac:dyDescent="0.2">
      <c r="A523" s="22">
        <f t="shared" si="324"/>
        <v>0.3541666666666668</v>
      </c>
      <c r="B523" s="246"/>
      <c r="C523" s="246"/>
      <c r="D523" s="246"/>
      <c r="E523" s="246"/>
      <c r="F523" s="246"/>
      <c r="G523" s="246"/>
      <c r="H523" s="246"/>
      <c r="I523" s="149">
        <f t="shared" si="325"/>
        <v>0</v>
      </c>
      <c r="J523" s="35">
        <v>18</v>
      </c>
      <c r="K523" s="35">
        <v>4</v>
      </c>
      <c r="L523" s="35">
        <v>2</v>
      </c>
      <c r="M523" s="35">
        <v>0</v>
      </c>
      <c r="N523" s="35">
        <v>8</v>
      </c>
      <c r="O523" s="35">
        <v>0</v>
      </c>
      <c r="P523" s="35">
        <v>9</v>
      </c>
      <c r="Q523" s="149">
        <f t="shared" si="326"/>
        <v>41</v>
      </c>
      <c r="R523" s="35">
        <v>42</v>
      </c>
      <c r="S523" s="35">
        <v>15</v>
      </c>
      <c r="T523" s="35">
        <v>0</v>
      </c>
      <c r="U523" s="35">
        <v>0</v>
      </c>
      <c r="V523" s="35">
        <v>6</v>
      </c>
      <c r="W523" s="35">
        <v>1</v>
      </c>
      <c r="X523" s="35">
        <v>25</v>
      </c>
      <c r="Y523" s="149">
        <f t="shared" si="327"/>
        <v>89</v>
      </c>
      <c r="Z523" s="22">
        <f t="shared" si="330"/>
        <v>0.3541666666666668</v>
      </c>
      <c r="AA523" s="19">
        <f t="shared" si="328"/>
        <v>413</v>
      </c>
      <c r="AB523" s="19">
        <f t="shared" si="328"/>
        <v>135</v>
      </c>
      <c r="AC523" s="19">
        <f t="shared" si="328"/>
        <v>21</v>
      </c>
      <c r="AD523" s="19">
        <f t="shared" si="328"/>
        <v>8</v>
      </c>
      <c r="AE523" s="19">
        <f t="shared" si="328"/>
        <v>35</v>
      </c>
      <c r="AF523" s="19">
        <f t="shared" si="328"/>
        <v>31</v>
      </c>
      <c r="AG523" s="19">
        <f t="shared" si="328"/>
        <v>80</v>
      </c>
      <c r="AH523" s="149">
        <f t="shared" si="329"/>
        <v>723</v>
      </c>
      <c r="AI523" s="28"/>
      <c r="AJ523" s="28"/>
      <c r="AK523" s="28"/>
      <c r="AL523" s="28"/>
      <c r="AM523" s="28"/>
      <c r="AN523" s="28"/>
      <c r="AO523" s="28"/>
      <c r="AP523" s="28"/>
      <c r="AQ523" s="139"/>
    </row>
    <row r="524" spans="1:43" ht="13.5" customHeight="1" x14ac:dyDescent="0.2">
      <c r="A524" s="22">
        <f t="shared" si="324"/>
        <v>0.36458333333333348</v>
      </c>
      <c r="B524" s="246"/>
      <c r="C524" s="246"/>
      <c r="D524" s="246"/>
      <c r="E524" s="246"/>
      <c r="F524" s="246"/>
      <c r="G524" s="246"/>
      <c r="H524" s="246"/>
      <c r="I524" s="149">
        <f t="shared" si="325"/>
        <v>0</v>
      </c>
      <c r="J524" s="35">
        <v>12</v>
      </c>
      <c r="K524" s="35">
        <v>0</v>
      </c>
      <c r="L524" s="35">
        <v>0</v>
      </c>
      <c r="M524" s="35">
        <v>0</v>
      </c>
      <c r="N524" s="35">
        <v>12</v>
      </c>
      <c r="O524" s="35">
        <v>1</v>
      </c>
      <c r="P524" s="35">
        <v>6</v>
      </c>
      <c r="Q524" s="149">
        <f t="shared" si="326"/>
        <v>31</v>
      </c>
      <c r="R524" s="35">
        <v>24</v>
      </c>
      <c r="S524" s="35">
        <v>3</v>
      </c>
      <c r="T524" s="35">
        <v>1</v>
      </c>
      <c r="U524" s="35">
        <v>0</v>
      </c>
      <c r="V524" s="35">
        <v>4</v>
      </c>
      <c r="W524" s="35">
        <v>1</v>
      </c>
      <c r="X524" s="35">
        <v>24</v>
      </c>
      <c r="Y524" s="149">
        <f t="shared" si="327"/>
        <v>57</v>
      </c>
      <c r="Z524" s="22">
        <f t="shared" si="330"/>
        <v>0.36458333333333348</v>
      </c>
      <c r="AA524" s="19">
        <f t="shared" si="328"/>
        <v>395</v>
      </c>
      <c r="AB524" s="19">
        <f t="shared" si="328"/>
        <v>94</v>
      </c>
      <c r="AC524" s="19">
        <f t="shared" si="328"/>
        <v>24</v>
      </c>
      <c r="AD524" s="19">
        <f t="shared" si="328"/>
        <v>7</v>
      </c>
      <c r="AE524" s="19">
        <f t="shared" si="328"/>
        <v>35</v>
      </c>
      <c r="AF524" s="19">
        <f t="shared" si="328"/>
        <v>23</v>
      </c>
      <c r="AG524" s="19">
        <f t="shared" si="328"/>
        <v>72</v>
      </c>
      <c r="AH524" s="149">
        <f t="shared" si="329"/>
        <v>650</v>
      </c>
      <c r="AI524" s="28"/>
      <c r="AJ524" s="28"/>
      <c r="AK524" s="28"/>
      <c r="AL524" s="28"/>
      <c r="AM524" s="28"/>
      <c r="AN524" s="28"/>
      <c r="AO524" s="28"/>
      <c r="AP524" s="28"/>
      <c r="AQ524" s="139"/>
    </row>
    <row r="525" spans="1:43" ht="13.5" customHeight="1" x14ac:dyDescent="0.2">
      <c r="A525" s="22">
        <f t="shared" si="324"/>
        <v>0.37500000000000017</v>
      </c>
      <c r="B525" s="246"/>
      <c r="C525" s="246"/>
      <c r="D525" s="246"/>
      <c r="E525" s="246"/>
      <c r="F525" s="246"/>
      <c r="G525" s="246"/>
      <c r="H525" s="246"/>
      <c r="I525" s="149">
        <f t="shared" si="325"/>
        <v>0</v>
      </c>
      <c r="J525" s="35">
        <v>13</v>
      </c>
      <c r="K525" s="35">
        <v>2</v>
      </c>
      <c r="L525" s="35">
        <v>0</v>
      </c>
      <c r="M525" s="35">
        <v>0</v>
      </c>
      <c r="N525" s="35">
        <v>15</v>
      </c>
      <c r="O525" s="35">
        <v>0</v>
      </c>
      <c r="P525" s="35">
        <v>6</v>
      </c>
      <c r="Q525" s="149">
        <f t="shared" si="326"/>
        <v>36</v>
      </c>
      <c r="R525" s="35">
        <v>22</v>
      </c>
      <c r="S525" s="35">
        <v>5</v>
      </c>
      <c r="T525" s="35">
        <v>3</v>
      </c>
      <c r="U525" s="35">
        <v>0</v>
      </c>
      <c r="V525" s="35">
        <v>4</v>
      </c>
      <c r="W525" s="35">
        <v>0</v>
      </c>
      <c r="X525" s="35">
        <v>17</v>
      </c>
      <c r="Y525" s="149">
        <f t="shared" si="327"/>
        <v>51</v>
      </c>
      <c r="Z525" s="22">
        <f t="shared" si="330"/>
        <v>0.37500000000000017</v>
      </c>
      <c r="AA525" s="19">
        <f t="shared" si="328"/>
        <v>376</v>
      </c>
      <c r="AB525" s="19">
        <f t="shared" si="328"/>
        <v>110</v>
      </c>
      <c r="AC525" s="19">
        <f t="shared" si="328"/>
        <v>17</v>
      </c>
      <c r="AD525" s="19">
        <f t="shared" si="328"/>
        <v>3</v>
      </c>
      <c r="AE525" s="19">
        <f t="shared" si="328"/>
        <v>37</v>
      </c>
      <c r="AF525" s="19">
        <f t="shared" si="328"/>
        <v>20</v>
      </c>
      <c r="AG525" s="19">
        <f t="shared" si="328"/>
        <v>61</v>
      </c>
      <c r="AH525" s="149">
        <f t="shared" si="329"/>
        <v>624</v>
      </c>
      <c r="AI525" s="28"/>
      <c r="AJ525" s="28"/>
      <c r="AK525" s="28"/>
      <c r="AL525" s="28"/>
      <c r="AM525" s="28"/>
      <c r="AN525" s="28"/>
      <c r="AO525" s="28"/>
      <c r="AP525" s="28"/>
      <c r="AQ525" s="139"/>
    </row>
    <row r="526" spans="1:43" ht="13.5" customHeight="1" x14ac:dyDescent="0.2">
      <c r="A526" s="18">
        <f t="shared" si="324"/>
        <v>0.38541666666666685</v>
      </c>
      <c r="B526" s="246"/>
      <c r="C526" s="246"/>
      <c r="D526" s="246"/>
      <c r="E526" s="246"/>
      <c r="F526" s="246"/>
      <c r="G526" s="246"/>
      <c r="H526" s="246"/>
      <c r="I526" s="149">
        <f t="shared" si="325"/>
        <v>0</v>
      </c>
      <c r="J526" s="35">
        <v>18</v>
      </c>
      <c r="K526" s="35">
        <v>3</v>
      </c>
      <c r="L526" s="35">
        <v>1</v>
      </c>
      <c r="M526" s="35">
        <v>0</v>
      </c>
      <c r="N526" s="35">
        <v>7</v>
      </c>
      <c r="O526" s="35">
        <v>0</v>
      </c>
      <c r="P526" s="35">
        <v>2</v>
      </c>
      <c r="Q526" s="149">
        <f t="shared" si="326"/>
        <v>31</v>
      </c>
      <c r="R526" s="35">
        <v>36</v>
      </c>
      <c r="S526" s="35">
        <v>6</v>
      </c>
      <c r="T526" s="35">
        <v>1</v>
      </c>
      <c r="U526" s="35">
        <v>0</v>
      </c>
      <c r="V526" s="35">
        <v>8</v>
      </c>
      <c r="W526" s="35">
        <v>2</v>
      </c>
      <c r="X526" s="35">
        <v>10</v>
      </c>
      <c r="Y526" s="149">
        <f t="shared" si="327"/>
        <v>63</v>
      </c>
      <c r="Z526" s="22">
        <f t="shared" si="330"/>
        <v>0.38541666666666685</v>
      </c>
      <c r="AA526" s="19">
        <f t="shared" si="328"/>
        <v>399</v>
      </c>
      <c r="AB526" s="19">
        <f t="shared" si="328"/>
        <v>101</v>
      </c>
      <c r="AC526" s="19">
        <f t="shared" si="328"/>
        <v>30</v>
      </c>
      <c r="AD526" s="19">
        <f t="shared" si="328"/>
        <v>3</v>
      </c>
      <c r="AE526" s="19">
        <f t="shared" si="328"/>
        <v>33</v>
      </c>
      <c r="AF526" s="19">
        <f t="shared" si="328"/>
        <v>29</v>
      </c>
      <c r="AG526" s="19">
        <f t="shared" si="328"/>
        <v>39</v>
      </c>
      <c r="AH526" s="149">
        <f t="shared" si="329"/>
        <v>634</v>
      </c>
      <c r="AI526" s="28"/>
      <c r="AJ526" s="28"/>
      <c r="AK526" s="28"/>
      <c r="AL526" s="28"/>
      <c r="AM526" s="28"/>
      <c r="AN526" s="28"/>
      <c r="AO526" s="28"/>
      <c r="AP526" s="28"/>
      <c r="AQ526" s="139"/>
    </row>
    <row r="527" spans="1:43" ht="13.5" customHeight="1" x14ac:dyDescent="0.2">
      <c r="A527" s="21">
        <f t="shared" si="324"/>
        <v>0.39583333333333354</v>
      </c>
      <c r="B527" s="246"/>
      <c r="C527" s="246"/>
      <c r="D527" s="246"/>
      <c r="E527" s="246"/>
      <c r="F527" s="246"/>
      <c r="G527" s="246"/>
      <c r="H527" s="246"/>
      <c r="I527" s="149">
        <f t="shared" si="325"/>
        <v>0</v>
      </c>
      <c r="J527" s="35">
        <v>9</v>
      </c>
      <c r="K527" s="35">
        <v>4</v>
      </c>
      <c r="L527" s="35">
        <v>2</v>
      </c>
      <c r="M527" s="35">
        <v>1</v>
      </c>
      <c r="N527" s="35">
        <v>10</v>
      </c>
      <c r="O527" s="35">
        <v>0</v>
      </c>
      <c r="P527" s="35">
        <v>7</v>
      </c>
      <c r="Q527" s="149">
        <f t="shared" si="326"/>
        <v>33</v>
      </c>
      <c r="R527" s="35">
        <v>18</v>
      </c>
      <c r="S527" s="35">
        <v>8</v>
      </c>
      <c r="T527" s="35">
        <v>0</v>
      </c>
      <c r="U527" s="35">
        <v>0</v>
      </c>
      <c r="V527" s="35">
        <v>3</v>
      </c>
      <c r="W527" s="35">
        <v>1</v>
      </c>
      <c r="X527" s="35">
        <v>10</v>
      </c>
      <c r="Y527" s="149">
        <f t="shared" si="327"/>
        <v>40</v>
      </c>
      <c r="Z527" s="18">
        <f t="shared" si="330"/>
        <v>0.39583333333333354</v>
      </c>
      <c r="AA527" s="19">
        <f t="shared" ref="AA527:AG536" si="331">AA400+AA273+AA146+AA19</f>
        <v>368</v>
      </c>
      <c r="AB527" s="19">
        <f t="shared" si="331"/>
        <v>100</v>
      </c>
      <c r="AC527" s="19">
        <f t="shared" si="331"/>
        <v>30</v>
      </c>
      <c r="AD527" s="19">
        <f t="shared" si="331"/>
        <v>5</v>
      </c>
      <c r="AE527" s="19">
        <f t="shared" si="331"/>
        <v>33</v>
      </c>
      <c r="AF527" s="19">
        <f t="shared" si="331"/>
        <v>25</v>
      </c>
      <c r="AG527" s="19">
        <f t="shared" si="331"/>
        <v>42</v>
      </c>
      <c r="AH527" s="149">
        <f t="shared" si="329"/>
        <v>603</v>
      </c>
      <c r="AI527" s="28"/>
      <c r="AJ527" s="28"/>
      <c r="AK527" s="28"/>
      <c r="AL527" s="28"/>
      <c r="AM527" s="28"/>
      <c r="AN527" s="28"/>
      <c r="AO527" s="28"/>
      <c r="AP527" s="28"/>
      <c r="AQ527" s="139"/>
    </row>
    <row r="528" spans="1:43" ht="13.5" customHeight="1" x14ac:dyDescent="0.2">
      <c r="A528" s="22">
        <f t="shared" si="324"/>
        <v>0.40625000000000022</v>
      </c>
      <c r="B528" s="246"/>
      <c r="C528" s="246"/>
      <c r="D528" s="246"/>
      <c r="E528" s="246"/>
      <c r="F528" s="246"/>
      <c r="G528" s="246"/>
      <c r="H528" s="246"/>
      <c r="I528" s="149">
        <f t="shared" si="325"/>
        <v>0</v>
      </c>
      <c r="J528" s="35">
        <v>17</v>
      </c>
      <c r="K528" s="35">
        <v>1</v>
      </c>
      <c r="L528" s="35">
        <v>1</v>
      </c>
      <c r="M528" s="35">
        <v>0</v>
      </c>
      <c r="N528" s="35">
        <v>10</v>
      </c>
      <c r="O528" s="35">
        <v>1</v>
      </c>
      <c r="P528" s="35">
        <v>5</v>
      </c>
      <c r="Q528" s="149">
        <f t="shared" si="326"/>
        <v>35</v>
      </c>
      <c r="R528" s="35">
        <v>29</v>
      </c>
      <c r="S528" s="35">
        <v>9</v>
      </c>
      <c r="T528" s="35">
        <v>1</v>
      </c>
      <c r="U528" s="35">
        <v>0</v>
      </c>
      <c r="V528" s="35">
        <v>3</v>
      </c>
      <c r="W528" s="35">
        <v>1</v>
      </c>
      <c r="X528" s="35">
        <v>4</v>
      </c>
      <c r="Y528" s="149">
        <f t="shared" si="327"/>
        <v>47</v>
      </c>
      <c r="Z528" s="21">
        <f t="shared" si="330"/>
        <v>0.40625000000000022</v>
      </c>
      <c r="AA528" s="19">
        <f t="shared" si="331"/>
        <v>394</v>
      </c>
      <c r="AB528" s="19">
        <f t="shared" si="331"/>
        <v>112</v>
      </c>
      <c r="AC528" s="19">
        <f t="shared" si="331"/>
        <v>27</v>
      </c>
      <c r="AD528" s="19">
        <f t="shared" si="331"/>
        <v>4</v>
      </c>
      <c r="AE528" s="19">
        <f t="shared" si="331"/>
        <v>37</v>
      </c>
      <c r="AF528" s="19">
        <f t="shared" si="331"/>
        <v>25</v>
      </c>
      <c r="AG528" s="19">
        <f t="shared" si="331"/>
        <v>20</v>
      </c>
      <c r="AH528" s="149">
        <f t="shared" si="329"/>
        <v>619</v>
      </c>
      <c r="AI528" s="28"/>
      <c r="AJ528" s="28"/>
      <c r="AK528" s="28"/>
      <c r="AL528" s="28"/>
      <c r="AM528" s="28"/>
      <c r="AN528" s="28"/>
      <c r="AO528" s="28"/>
      <c r="AP528" s="28"/>
      <c r="AQ528" s="139"/>
    </row>
    <row r="529" spans="1:43" ht="13.5" customHeight="1" x14ac:dyDescent="0.2">
      <c r="A529" s="21">
        <f t="shared" si="324"/>
        <v>0.41666666666666691</v>
      </c>
      <c r="B529" s="246"/>
      <c r="C529" s="246"/>
      <c r="D529" s="246"/>
      <c r="E529" s="246"/>
      <c r="F529" s="246"/>
      <c r="G529" s="246"/>
      <c r="H529" s="246"/>
      <c r="I529" s="149">
        <f t="shared" si="325"/>
        <v>0</v>
      </c>
      <c r="J529" s="35">
        <v>22</v>
      </c>
      <c r="K529" s="35">
        <v>0</v>
      </c>
      <c r="L529" s="35">
        <v>1</v>
      </c>
      <c r="M529" s="35">
        <v>0</v>
      </c>
      <c r="N529" s="35">
        <v>10</v>
      </c>
      <c r="O529" s="35">
        <v>0</v>
      </c>
      <c r="P529" s="35">
        <v>1</v>
      </c>
      <c r="Q529" s="149">
        <f t="shared" si="326"/>
        <v>34</v>
      </c>
      <c r="R529" s="35">
        <v>44</v>
      </c>
      <c r="S529" s="35">
        <v>7</v>
      </c>
      <c r="T529" s="35">
        <v>5</v>
      </c>
      <c r="U529" s="35">
        <v>0</v>
      </c>
      <c r="V529" s="35">
        <v>5</v>
      </c>
      <c r="W529" s="35">
        <v>3</v>
      </c>
      <c r="X529" s="35">
        <v>10</v>
      </c>
      <c r="Y529" s="149">
        <f t="shared" si="327"/>
        <v>74</v>
      </c>
      <c r="Z529" s="22">
        <f t="shared" si="330"/>
        <v>0.41666666666666691</v>
      </c>
      <c r="AA529" s="19">
        <f t="shared" si="331"/>
        <v>394</v>
      </c>
      <c r="AB529" s="19">
        <f t="shared" si="331"/>
        <v>95</v>
      </c>
      <c r="AC529" s="19">
        <f t="shared" si="331"/>
        <v>39</v>
      </c>
      <c r="AD529" s="19">
        <f t="shared" si="331"/>
        <v>7</v>
      </c>
      <c r="AE529" s="19">
        <f t="shared" si="331"/>
        <v>32</v>
      </c>
      <c r="AF529" s="19">
        <f t="shared" si="331"/>
        <v>23</v>
      </c>
      <c r="AG529" s="19">
        <f t="shared" si="331"/>
        <v>26</v>
      </c>
      <c r="AH529" s="149">
        <f t="shared" si="329"/>
        <v>616</v>
      </c>
      <c r="AI529" s="28"/>
      <c r="AJ529" s="28"/>
      <c r="AK529" s="28"/>
      <c r="AL529" s="28"/>
      <c r="AM529" s="28"/>
      <c r="AN529" s="28"/>
      <c r="AO529" s="28"/>
      <c r="AP529" s="28"/>
      <c r="AQ529" s="139"/>
    </row>
    <row r="530" spans="1:43" ht="13.5" customHeight="1" x14ac:dyDescent="0.2">
      <c r="A530" s="22">
        <f t="shared" si="324"/>
        <v>0.42708333333333359</v>
      </c>
      <c r="B530" s="246"/>
      <c r="C530" s="246"/>
      <c r="D530" s="246"/>
      <c r="E530" s="246"/>
      <c r="F530" s="246"/>
      <c r="G530" s="246"/>
      <c r="H530" s="246"/>
      <c r="I530" s="149">
        <f t="shared" si="325"/>
        <v>0</v>
      </c>
      <c r="J530" s="35">
        <v>12</v>
      </c>
      <c r="K530" s="35">
        <v>1</v>
      </c>
      <c r="L530" s="35">
        <v>1</v>
      </c>
      <c r="M530" s="35">
        <v>0</v>
      </c>
      <c r="N530" s="35">
        <v>9</v>
      </c>
      <c r="O530" s="35">
        <v>0</v>
      </c>
      <c r="P530" s="35">
        <v>1</v>
      </c>
      <c r="Q530" s="149">
        <f t="shared" si="326"/>
        <v>24</v>
      </c>
      <c r="R530" s="35">
        <v>35</v>
      </c>
      <c r="S530" s="35">
        <v>10</v>
      </c>
      <c r="T530" s="35">
        <v>0</v>
      </c>
      <c r="U530" s="35">
        <v>0</v>
      </c>
      <c r="V530" s="35">
        <v>3</v>
      </c>
      <c r="W530" s="35">
        <v>1</v>
      </c>
      <c r="X530" s="35">
        <v>6</v>
      </c>
      <c r="Y530" s="149">
        <f t="shared" si="327"/>
        <v>55</v>
      </c>
      <c r="Z530" s="21">
        <f t="shared" si="330"/>
        <v>0.42708333333333359</v>
      </c>
      <c r="AA530" s="19">
        <f t="shared" si="331"/>
        <v>372</v>
      </c>
      <c r="AB530" s="19">
        <f t="shared" si="331"/>
        <v>96</v>
      </c>
      <c r="AC530" s="19">
        <f t="shared" si="331"/>
        <v>15</v>
      </c>
      <c r="AD530" s="19">
        <f t="shared" si="331"/>
        <v>4</v>
      </c>
      <c r="AE530" s="19">
        <f t="shared" si="331"/>
        <v>34</v>
      </c>
      <c r="AF530" s="19">
        <f t="shared" si="331"/>
        <v>19</v>
      </c>
      <c r="AG530" s="19">
        <f t="shared" si="331"/>
        <v>20</v>
      </c>
      <c r="AH530" s="149">
        <f t="shared" si="329"/>
        <v>560</v>
      </c>
      <c r="AI530" s="28"/>
      <c r="AJ530" s="28"/>
      <c r="AK530" s="28"/>
      <c r="AL530" s="28"/>
      <c r="AM530" s="28"/>
      <c r="AN530" s="28"/>
      <c r="AO530" s="28"/>
      <c r="AP530" s="28"/>
      <c r="AQ530" s="139"/>
    </row>
    <row r="531" spans="1:43" ht="13.5" customHeight="1" x14ac:dyDescent="0.2">
      <c r="A531" s="22">
        <f t="shared" si="324"/>
        <v>0.43750000000000028</v>
      </c>
      <c r="B531" s="246"/>
      <c r="C531" s="246"/>
      <c r="D531" s="246"/>
      <c r="E531" s="246"/>
      <c r="F531" s="246"/>
      <c r="G531" s="246"/>
      <c r="H531" s="246"/>
      <c r="I531" s="149">
        <f t="shared" si="325"/>
        <v>0</v>
      </c>
      <c r="J531" s="35">
        <v>22</v>
      </c>
      <c r="K531" s="35">
        <v>1</v>
      </c>
      <c r="L531" s="35">
        <v>0</v>
      </c>
      <c r="M531" s="35">
        <v>0</v>
      </c>
      <c r="N531" s="35">
        <v>10</v>
      </c>
      <c r="O531" s="35">
        <v>3</v>
      </c>
      <c r="P531" s="35">
        <v>2</v>
      </c>
      <c r="Q531" s="149">
        <f t="shared" si="326"/>
        <v>38</v>
      </c>
      <c r="R531" s="35">
        <v>26</v>
      </c>
      <c r="S531" s="35">
        <v>9</v>
      </c>
      <c r="T531" s="35">
        <v>4</v>
      </c>
      <c r="U531" s="35">
        <v>0</v>
      </c>
      <c r="V531" s="35">
        <v>3</v>
      </c>
      <c r="W531" s="35">
        <v>2</v>
      </c>
      <c r="X531" s="35">
        <v>1</v>
      </c>
      <c r="Y531" s="149">
        <f t="shared" si="327"/>
        <v>45</v>
      </c>
      <c r="Z531" s="22">
        <f t="shared" si="330"/>
        <v>0.43750000000000028</v>
      </c>
      <c r="AA531" s="19">
        <f t="shared" si="331"/>
        <v>355</v>
      </c>
      <c r="AB531" s="19">
        <f t="shared" si="331"/>
        <v>92</v>
      </c>
      <c r="AC531" s="19">
        <f t="shared" si="331"/>
        <v>40</v>
      </c>
      <c r="AD531" s="19">
        <f t="shared" si="331"/>
        <v>7</v>
      </c>
      <c r="AE531" s="19">
        <f t="shared" si="331"/>
        <v>33</v>
      </c>
      <c r="AF531" s="19">
        <f t="shared" si="331"/>
        <v>22</v>
      </c>
      <c r="AG531" s="19">
        <f t="shared" si="331"/>
        <v>12</v>
      </c>
      <c r="AH531" s="149">
        <f t="shared" si="329"/>
        <v>561</v>
      </c>
      <c r="AI531" s="28"/>
      <c r="AJ531" s="28"/>
      <c r="AK531" s="28"/>
      <c r="AL531" s="28"/>
      <c r="AM531" s="28"/>
      <c r="AN531" s="28"/>
      <c r="AO531" s="28"/>
      <c r="AP531" s="28"/>
      <c r="AQ531" s="139"/>
    </row>
    <row r="532" spans="1:43" ht="13.5" customHeight="1" x14ac:dyDescent="0.2">
      <c r="A532" s="22">
        <f t="shared" si="324"/>
        <v>0.44791666666666696</v>
      </c>
      <c r="B532" s="246"/>
      <c r="C532" s="246"/>
      <c r="D532" s="246"/>
      <c r="E532" s="246"/>
      <c r="F532" s="246"/>
      <c r="G532" s="246"/>
      <c r="H532" s="246"/>
      <c r="I532" s="149">
        <f t="shared" si="325"/>
        <v>0</v>
      </c>
      <c r="J532" s="35">
        <v>16</v>
      </c>
      <c r="K532" s="35">
        <v>2</v>
      </c>
      <c r="L532" s="35">
        <v>4</v>
      </c>
      <c r="M532" s="35">
        <v>0</v>
      </c>
      <c r="N532" s="35">
        <v>9</v>
      </c>
      <c r="O532" s="35">
        <v>0</v>
      </c>
      <c r="P532" s="35">
        <v>1</v>
      </c>
      <c r="Q532" s="149">
        <f t="shared" si="326"/>
        <v>32</v>
      </c>
      <c r="R532" s="35">
        <v>37</v>
      </c>
      <c r="S532" s="35">
        <v>11</v>
      </c>
      <c r="T532" s="35">
        <v>1</v>
      </c>
      <c r="U532" s="35">
        <v>0</v>
      </c>
      <c r="V532" s="35">
        <v>4</v>
      </c>
      <c r="W532" s="35">
        <v>2</v>
      </c>
      <c r="X532" s="35">
        <v>9</v>
      </c>
      <c r="Y532" s="149">
        <f t="shared" si="327"/>
        <v>64</v>
      </c>
      <c r="Z532" s="22">
        <f t="shared" si="330"/>
        <v>0.44791666666666696</v>
      </c>
      <c r="AA532" s="19">
        <f t="shared" si="331"/>
        <v>354</v>
      </c>
      <c r="AB532" s="19">
        <f t="shared" si="331"/>
        <v>111</v>
      </c>
      <c r="AC532" s="19">
        <f t="shared" si="331"/>
        <v>38</v>
      </c>
      <c r="AD532" s="19">
        <f t="shared" si="331"/>
        <v>5</v>
      </c>
      <c r="AE532" s="19">
        <f t="shared" si="331"/>
        <v>31</v>
      </c>
      <c r="AF532" s="19">
        <f t="shared" si="331"/>
        <v>19</v>
      </c>
      <c r="AG532" s="19">
        <f t="shared" si="331"/>
        <v>19</v>
      </c>
      <c r="AH532" s="149">
        <f t="shared" si="329"/>
        <v>577</v>
      </c>
      <c r="AI532" s="28"/>
      <c r="AJ532" s="28"/>
      <c r="AK532" s="28"/>
      <c r="AL532" s="28"/>
      <c r="AM532" s="28"/>
      <c r="AN532" s="28"/>
      <c r="AO532" s="28"/>
      <c r="AP532" s="28"/>
      <c r="AQ532" s="139"/>
    </row>
    <row r="533" spans="1:43" ht="13.5" customHeight="1" x14ac:dyDescent="0.2">
      <c r="A533" s="22">
        <f t="shared" si="324"/>
        <v>0.45833333333333365</v>
      </c>
      <c r="B533" s="246"/>
      <c r="C533" s="246"/>
      <c r="D533" s="246"/>
      <c r="E533" s="246"/>
      <c r="F533" s="246"/>
      <c r="G533" s="246"/>
      <c r="H533" s="246"/>
      <c r="I533" s="149">
        <f t="shared" si="325"/>
        <v>0</v>
      </c>
      <c r="J533" s="35">
        <v>19</v>
      </c>
      <c r="K533" s="35">
        <v>5</v>
      </c>
      <c r="L533" s="35">
        <v>1</v>
      </c>
      <c r="M533" s="35">
        <v>0</v>
      </c>
      <c r="N533" s="35">
        <v>11</v>
      </c>
      <c r="O533" s="35">
        <v>0</v>
      </c>
      <c r="P533" s="35">
        <v>3</v>
      </c>
      <c r="Q533" s="149">
        <f t="shared" si="326"/>
        <v>39</v>
      </c>
      <c r="R533" s="35">
        <v>39</v>
      </c>
      <c r="S533" s="35">
        <v>3</v>
      </c>
      <c r="T533" s="35">
        <v>2</v>
      </c>
      <c r="U533" s="35">
        <v>0</v>
      </c>
      <c r="V533" s="35">
        <v>4</v>
      </c>
      <c r="W533" s="35">
        <v>3</v>
      </c>
      <c r="X533" s="35">
        <v>2</v>
      </c>
      <c r="Y533" s="149">
        <f t="shared" si="327"/>
        <v>53</v>
      </c>
      <c r="Z533" s="22">
        <f t="shared" si="330"/>
        <v>0.45833333333333365</v>
      </c>
      <c r="AA533" s="19">
        <f t="shared" si="331"/>
        <v>350</v>
      </c>
      <c r="AB533" s="19">
        <f t="shared" si="331"/>
        <v>103</v>
      </c>
      <c r="AC533" s="19">
        <f t="shared" si="331"/>
        <v>29</v>
      </c>
      <c r="AD533" s="19">
        <f t="shared" si="331"/>
        <v>5</v>
      </c>
      <c r="AE533" s="19">
        <f t="shared" si="331"/>
        <v>32</v>
      </c>
      <c r="AF533" s="19">
        <f t="shared" si="331"/>
        <v>19</v>
      </c>
      <c r="AG533" s="19">
        <f t="shared" si="331"/>
        <v>21</v>
      </c>
      <c r="AH533" s="149">
        <f t="shared" si="329"/>
        <v>559</v>
      </c>
      <c r="AI533" s="28"/>
      <c r="AJ533" s="28"/>
      <c r="AK533" s="28"/>
      <c r="AL533" s="28"/>
      <c r="AM533" s="28"/>
      <c r="AN533" s="28"/>
      <c r="AO533" s="28"/>
      <c r="AP533" s="28"/>
      <c r="AQ533" s="139"/>
    </row>
    <row r="534" spans="1:43" ht="13.5" customHeight="1" x14ac:dyDescent="0.2">
      <c r="A534" s="22">
        <f t="shared" si="324"/>
        <v>0.46875000000000033</v>
      </c>
      <c r="B534" s="246"/>
      <c r="C534" s="246"/>
      <c r="D534" s="246"/>
      <c r="E534" s="246"/>
      <c r="F534" s="246"/>
      <c r="G534" s="246"/>
      <c r="H534" s="246"/>
      <c r="I534" s="149">
        <f t="shared" si="325"/>
        <v>0</v>
      </c>
      <c r="J534" s="35">
        <v>16</v>
      </c>
      <c r="K534" s="35">
        <v>2</v>
      </c>
      <c r="L534" s="35">
        <v>1</v>
      </c>
      <c r="M534" s="35">
        <v>0</v>
      </c>
      <c r="N534" s="35">
        <v>9</v>
      </c>
      <c r="O534" s="35">
        <v>1</v>
      </c>
      <c r="P534" s="35">
        <v>1</v>
      </c>
      <c r="Q534" s="149">
        <f t="shared" si="326"/>
        <v>30</v>
      </c>
      <c r="R534" s="35">
        <v>29</v>
      </c>
      <c r="S534" s="35">
        <v>11</v>
      </c>
      <c r="T534" s="35">
        <v>1</v>
      </c>
      <c r="U534" s="35">
        <v>0</v>
      </c>
      <c r="V534" s="35">
        <v>5</v>
      </c>
      <c r="W534" s="35">
        <v>2</v>
      </c>
      <c r="X534" s="35">
        <v>3</v>
      </c>
      <c r="Y534" s="149">
        <f t="shared" si="327"/>
        <v>51</v>
      </c>
      <c r="Z534" s="22">
        <f t="shared" si="330"/>
        <v>0.46875000000000033</v>
      </c>
      <c r="AA534" s="19">
        <f t="shared" si="331"/>
        <v>360</v>
      </c>
      <c r="AB534" s="19">
        <f t="shared" si="331"/>
        <v>115</v>
      </c>
      <c r="AC534" s="19">
        <f t="shared" si="331"/>
        <v>26</v>
      </c>
      <c r="AD534" s="19">
        <f t="shared" si="331"/>
        <v>6</v>
      </c>
      <c r="AE534" s="19">
        <f t="shared" si="331"/>
        <v>35</v>
      </c>
      <c r="AF534" s="19">
        <f t="shared" si="331"/>
        <v>20</v>
      </c>
      <c r="AG534" s="19">
        <f t="shared" si="331"/>
        <v>10</v>
      </c>
      <c r="AH534" s="149">
        <f t="shared" si="329"/>
        <v>572</v>
      </c>
      <c r="AI534" s="28"/>
      <c r="AJ534" s="28"/>
      <c r="AK534" s="28"/>
      <c r="AL534" s="28"/>
      <c r="AM534" s="28"/>
      <c r="AN534" s="28"/>
      <c r="AO534" s="28"/>
      <c r="AP534" s="28"/>
      <c r="AQ534" s="139"/>
    </row>
    <row r="535" spans="1:43" ht="13.5" customHeight="1" x14ac:dyDescent="0.2">
      <c r="A535" s="18">
        <f t="shared" si="324"/>
        <v>0.47916666666666702</v>
      </c>
      <c r="B535" s="246"/>
      <c r="C535" s="246"/>
      <c r="D535" s="246"/>
      <c r="E535" s="246"/>
      <c r="F535" s="246"/>
      <c r="G535" s="246"/>
      <c r="H535" s="246"/>
      <c r="I535" s="149">
        <f t="shared" si="325"/>
        <v>0</v>
      </c>
      <c r="J535" s="35">
        <v>27</v>
      </c>
      <c r="K535" s="35">
        <v>3</v>
      </c>
      <c r="L535" s="35">
        <v>0</v>
      </c>
      <c r="M535" s="35">
        <v>0</v>
      </c>
      <c r="N535" s="35">
        <v>9</v>
      </c>
      <c r="O535" s="35">
        <v>1</v>
      </c>
      <c r="P535" s="35">
        <v>3</v>
      </c>
      <c r="Q535" s="149">
        <f t="shared" si="326"/>
        <v>43</v>
      </c>
      <c r="R535" s="35">
        <v>37</v>
      </c>
      <c r="S535" s="35">
        <v>4</v>
      </c>
      <c r="T535" s="35">
        <v>3</v>
      </c>
      <c r="U535" s="35">
        <v>1</v>
      </c>
      <c r="V535" s="35">
        <v>5</v>
      </c>
      <c r="W535" s="35">
        <v>2</v>
      </c>
      <c r="X535" s="35">
        <v>3</v>
      </c>
      <c r="Y535" s="149">
        <f t="shared" si="327"/>
        <v>55</v>
      </c>
      <c r="Z535" s="22">
        <f t="shared" si="330"/>
        <v>0.47916666666666702</v>
      </c>
      <c r="AA535" s="19">
        <f t="shared" si="331"/>
        <v>343</v>
      </c>
      <c r="AB535" s="19">
        <f t="shared" si="331"/>
        <v>94</v>
      </c>
      <c r="AC535" s="19">
        <f t="shared" si="331"/>
        <v>26</v>
      </c>
      <c r="AD535" s="19">
        <f t="shared" si="331"/>
        <v>6</v>
      </c>
      <c r="AE535" s="19">
        <f t="shared" si="331"/>
        <v>33</v>
      </c>
      <c r="AF535" s="19">
        <f t="shared" si="331"/>
        <v>21</v>
      </c>
      <c r="AG535" s="19">
        <f t="shared" si="331"/>
        <v>18</v>
      </c>
      <c r="AH535" s="149">
        <f t="shared" si="329"/>
        <v>541</v>
      </c>
      <c r="AI535" s="28"/>
      <c r="AJ535" s="28"/>
      <c r="AK535" s="28"/>
      <c r="AL535" s="28"/>
      <c r="AM535" s="28"/>
      <c r="AN535" s="28"/>
      <c r="AO535" s="28"/>
      <c r="AP535" s="28"/>
      <c r="AQ535" s="139"/>
    </row>
    <row r="536" spans="1:43" ht="13.5" customHeight="1" x14ac:dyDescent="0.2">
      <c r="A536" s="21">
        <f t="shared" si="324"/>
        <v>0.4895833333333337</v>
      </c>
      <c r="B536" s="246"/>
      <c r="C536" s="246"/>
      <c r="D536" s="246"/>
      <c r="E536" s="246"/>
      <c r="F536" s="246"/>
      <c r="G536" s="246"/>
      <c r="H536" s="246"/>
      <c r="I536" s="149">
        <f t="shared" si="325"/>
        <v>0</v>
      </c>
      <c r="J536" s="35">
        <v>19</v>
      </c>
      <c r="K536" s="35">
        <v>1</v>
      </c>
      <c r="L536" s="35">
        <v>3</v>
      </c>
      <c r="M536" s="35">
        <v>1</v>
      </c>
      <c r="N536" s="35">
        <v>6</v>
      </c>
      <c r="O536" s="35">
        <v>1</v>
      </c>
      <c r="P536" s="35">
        <v>3</v>
      </c>
      <c r="Q536" s="149">
        <f t="shared" si="326"/>
        <v>34</v>
      </c>
      <c r="R536" s="35">
        <v>37</v>
      </c>
      <c r="S536" s="35">
        <v>10</v>
      </c>
      <c r="T536" s="35">
        <v>0</v>
      </c>
      <c r="U536" s="35">
        <v>0</v>
      </c>
      <c r="V536" s="35">
        <v>4</v>
      </c>
      <c r="W536" s="35">
        <v>0</v>
      </c>
      <c r="X536" s="35">
        <v>7</v>
      </c>
      <c r="Y536" s="149">
        <f t="shared" si="327"/>
        <v>58</v>
      </c>
      <c r="Z536" s="22">
        <f t="shared" si="330"/>
        <v>0.4895833333333337</v>
      </c>
      <c r="AA536" s="19">
        <f t="shared" si="331"/>
        <v>383</v>
      </c>
      <c r="AB536" s="19">
        <f t="shared" si="331"/>
        <v>95</v>
      </c>
      <c r="AC536" s="19">
        <f t="shared" si="331"/>
        <v>31</v>
      </c>
      <c r="AD536" s="19">
        <f t="shared" si="331"/>
        <v>3</v>
      </c>
      <c r="AE536" s="19">
        <f t="shared" si="331"/>
        <v>33</v>
      </c>
      <c r="AF536" s="19">
        <f t="shared" si="331"/>
        <v>20</v>
      </c>
      <c r="AG536" s="19">
        <f t="shared" si="331"/>
        <v>25</v>
      </c>
      <c r="AH536" s="149">
        <f t="shared" si="329"/>
        <v>590</v>
      </c>
      <c r="AI536" s="28"/>
      <c r="AJ536" s="28"/>
      <c r="AK536" s="28"/>
      <c r="AL536" s="28"/>
      <c r="AM536" s="28"/>
      <c r="AN536" s="28"/>
      <c r="AO536" s="28"/>
      <c r="AP536" s="28"/>
      <c r="AQ536" s="139"/>
    </row>
    <row r="537" spans="1:43" ht="13.5" customHeight="1" x14ac:dyDescent="0.2">
      <c r="A537" s="22">
        <f t="shared" si="324"/>
        <v>0.50000000000000033</v>
      </c>
      <c r="B537" s="246"/>
      <c r="C537" s="246"/>
      <c r="D537" s="246"/>
      <c r="E537" s="246"/>
      <c r="F537" s="246"/>
      <c r="G537" s="246"/>
      <c r="H537" s="246"/>
      <c r="I537" s="149">
        <f t="shared" si="325"/>
        <v>0</v>
      </c>
      <c r="J537" s="35">
        <v>17</v>
      </c>
      <c r="K537" s="35">
        <v>3</v>
      </c>
      <c r="L537" s="35">
        <v>0</v>
      </c>
      <c r="M537" s="35">
        <v>0</v>
      </c>
      <c r="N537" s="35">
        <v>13</v>
      </c>
      <c r="O537" s="35">
        <v>0</v>
      </c>
      <c r="P537" s="35">
        <v>1</v>
      </c>
      <c r="Q537" s="149">
        <f t="shared" si="326"/>
        <v>34</v>
      </c>
      <c r="R537" s="35">
        <v>38</v>
      </c>
      <c r="S537" s="35">
        <v>6</v>
      </c>
      <c r="T537" s="35">
        <v>4</v>
      </c>
      <c r="U537" s="35">
        <v>0</v>
      </c>
      <c r="V537" s="35">
        <v>5</v>
      </c>
      <c r="W537" s="35">
        <v>2</v>
      </c>
      <c r="X537" s="35">
        <v>7</v>
      </c>
      <c r="Y537" s="149">
        <f t="shared" si="327"/>
        <v>62</v>
      </c>
      <c r="Z537" s="18">
        <f t="shared" si="330"/>
        <v>0.50000000000000033</v>
      </c>
      <c r="AA537" s="19">
        <f t="shared" ref="AA537:AG546" si="332">AA410+AA283+AA156+AA29</f>
        <v>373</v>
      </c>
      <c r="AB537" s="19">
        <f t="shared" si="332"/>
        <v>95</v>
      </c>
      <c r="AC537" s="19">
        <f t="shared" si="332"/>
        <v>22</v>
      </c>
      <c r="AD537" s="19">
        <f t="shared" si="332"/>
        <v>6</v>
      </c>
      <c r="AE537" s="19">
        <f t="shared" si="332"/>
        <v>37</v>
      </c>
      <c r="AF537" s="19">
        <f t="shared" si="332"/>
        <v>26</v>
      </c>
      <c r="AG537" s="19">
        <f t="shared" si="332"/>
        <v>20</v>
      </c>
      <c r="AH537" s="149">
        <f t="shared" si="329"/>
        <v>579</v>
      </c>
      <c r="AI537" s="28"/>
      <c r="AJ537" s="28"/>
      <c r="AK537" s="28"/>
      <c r="AL537" s="28"/>
      <c r="AM537" s="28"/>
      <c r="AN537" s="28"/>
      <c r="AO537" s="28"/>
      <c r="AP537" s="28"/>
      <c r="AQ537" s="139"/>
    </row>
    <row r="538" spans="1:43" ht="13.5" customHeight="1" x14ac:dyDescent="0.2">
      <c r="A538" s="21">
        <f t="shared" si="324"/>
        <v>0.51041666666666696</v>
      </c>
      <c r="B538" s="246"/>
      <c r="C538" s="246"/>
      <c r="D538" s="246"/>
      <c r="E538" s="246"/>
      <c r="F538" s="246"/>
      <c r="G538" s="246"/>
      <c r="H538" s="246"/>
      <c r="I538" s="149">
        <f t="shared" si="325"/>
        <v>0</v>
      </c>
      <c r="J538" s="35">
        <v>26</v>
      </c>
      <c r="K538" s="35">
        <v>6</v>
      </c>
      <c r="L538" s="35">
        <v>0</v>
      </c>
      <c r="M538" s="35">
        <v>0</v>
      </c>
      <c r="N538" s="35">
        <v>5</v>
      </c>
      <c r="O538" s="35">
        <v>3</v>
      </c>
      <c r="P538" s="35">
        <v>2</v>
      </c>
      <c r="Q538" s="149">
        <f t="shared" si="326"/>
        <v>42</v>
      </c>
      <c r="R538" s="35">
        <v>33</v>
      </c>
      <c r="S538" s="35">
        <v>8</v>
      </c>
      <c r="T538" s="35">
        <v>3</v>
      </c>
      <c r="U538" s="35">
        <v>0</v>
      </c>
      <c r="V538" s="35">
        <v>6</v>
      </c>
      <c r="W538" s="35">
        <v>4</v>
      </c>
      <c r="X538" s="35">
        <v>3</v>
      </c>
      <c r="Y538" s="149">
        <f t="shared" si="327"/>
        <v>57</v>
      </c>
      <c r="Z538" s="21">
        <f t="shared" si="330"/>
        <v>0.51041666666666696</v>
      </c>
      <c r="AA538" s="19">
        <f t="shared" si="332"/>
        <v>397</v>
      </c>
      <c r="AB538" s="19">
        <f t="shared" si="332"/>
        <v>108</v>
      </c>
      <c r="AC538" s="19">
        <f t="shared" si="332"/>
        <v>27</v>
      </c>
      <c r="AD538" s="19">
        <f t="shared" si="332"/>
        <v>4</v>
      </c>
      <c r="AE538" s="19">
        <f t="shared" si="332"/>
        <v>32</v>
      </c>
      <c r="AF538" s="19">
        <f t="shared" si="332"/>
        <v>27</v>
      </c>
      <c r="AG538" s="19">
        <f t="shared" si="332"/>
        <v>19</v>
      </c>
      <c r="AH538" s="149">
        <f t="shared" si="329"/>
        <v>614</v>
      </c>
      <c r="AI538" s="28"/>
      <c r="AJ538" s="28"/>
      <c r="AK538" s="28"/>
      <c r="AL538" s="28"/>
      <c r="AM538" s="28"/>
      <c r="AN538" s="28"/>
      <c r="AO538" s="28"/>
      <c r="AP538" s="28"/>
      <c r="AQ538" s="139"/>
    </row>
    <row r="539" spans="1:43" ht="13.5" customHeight="1" x14ac:dyDescent="0.2">
      <c r="A539" s="22">
        <f t="shared" si="324"/>
        <v>0.52083333333333359</v>
      </c>
      <c r="B539" s="246"/>
      <c r="C539" s="246"/>
      <c r="D539" s="246"/>
      <c r="E539" s="246"/>
      <c r="F539" s="246"/>
      <c r="G539" s="246"/>
      <c r="H539" s="246"/>
      <c r="I539" s="149">
        <f t="shared" si="325"/>
        <v>0</v>
      </c>
      <c r="J539" s="35">
        <v>13</v>
      </c>
      <c r="K539" s="35">
        <v>1</v>
      </c>
      <c r="L539" s="35">
        <v>2</v>
      </c>
      <c r="M539" s="35">
        <v>0</v>
      </c>
      <c r="N539" s="35">
        <v>8</v>
      </c>
      <c r="O539" s="35">
        <v>2</v>
      </c>
      <c r="P539" s="35">
        <v>2</v>
      </c>
      <c r="Q539" s="149">
        <f t="shared" si="326"/>
        <v>28</v>
      </c>
      <c r="R539" s="35">
        <v>29</v>
      </c>
      <c r="S539" s="35">
        <v>5</v>
      </c>
      <c r="T539" s="35">
        <v>2</v>
      </c>
      <c r="U539" s="35">
        <v>0</v>
      </c>
      <c r="V539" s="35">
        <v>2</v>
      </c>
      <c r="W539" s="35">
        <v>2</v>
      </c>
      <c r="X539" s="35">
        <v>2</v>
      </c>
      <c r="Y539" s="149">
        <f t="shared" si="327"/>
        <v>42</v>
      </c>
      <c r="Z539" s="22">
        <f t="shared" si="330"/>
        <v>0.52083333333333359</v>
      </c>
      <c r="AA539" s="19">
        <f t="shared" si="332"/>
        <v>376</v>
      </c>
      <c r="AB539" s="19">
        <f t="shared" si="332"/>
        <v>94</v>
      </c>
      <c r="AC539" s="19">
        <f t="shared" si="332"/>
        <v>24</v>
      </c>
      <c r="AD539" s="19">
        <f t="shared" si="332"/>
        <v>10</v>
      </c>
      <c r="AE539" s="19">
        <f t="shared" si="332"/>
        <v>27</v>
      </c>
      <c r="AF539" s="19">
        <f t="shared" si="332"/>
        <v>22</v>
      </c>
      <c r="AG539" s="19">
        <f t="shared" si="332"/>
        <v>17</v>
      </c>
      <c r="AH539" s="149">
        <f t="shared" si="329"/>
        <v>570</v>
      </c>
      <c r="AI539" s="28"/>
      <c r="AJ539" s="28"/>
      <c r="AK539" s="28"/>
      <c r="AL539" s="28"/>
      <c r="AM539" s="28"/>
      <c r="AN539" s="28"/>
      <c r="AO539" s="28"/>
      <c r="AP539" s="28"/>
      <c r="AQ539" s="139"/>
    </row>
    <row r="540" spans="1:43" ht="13.5" customHeight="1" x14ac:dyDescent="0.2">
      <c r="A540" s="22">
        <f t="shared" si="324"/>
        <v>0.53125000000000022</v>
      </c>
      <c r="B540" s="246"/>
      <c r="C540" s="246"/>
      <c r="D540" s="246"/>
      <c r="E540" s="246"/>
      <c r="F540" s="246"/>
      <c r="G540" s="246"/>
      <c r="H540" s="246"/>
      <c r="I540" s="149">
        <f t="shared" si="325"/>
        <v>0</v>
      </c>
      <c r="J540" s="35">
        <v>17</v>
      </c>
      <c r="K540" s="35">
        <v>1</v>
      </c>
      <c r="L540" s="35">
        <v>0</v>
      </c>
      <c r="M540" s="35">
        <v>0</v>
      </c>
      <c r="N540" s="35">
        <v>10</v>
      </c>
      <c r="O540" s="35">
        <v>0</v>
      </c>
      <c r="P540" s="35">
        <v>0</v>
      </c>
      <c r="Q540" s="149">
        <f t="shared" si="326"/>
        <v>28</v>
      </c>
      <c r="R540" s="35">
        <v>28</v>
      </c>
      <c r="S540" s="35">
        <v>12</v>
      </c>
      <c r="T540" s="35">
        <v>0</v>
      </c>
      <c r="U540" s="35">
        <v>0</v>
      </c>
      <c r="V540" s="35">
        <v>4</v>
      </c>
      <c r="W540" s="35">
        <v>4</v>
      </c>
      <c r="X540" s="35">
        <v>2</v>
      </c>
      <c r="Y540" s="149">
        <f t="shared" si="327"/>
        <v>50</v>
      </c>
      <c r="Z540" s="21">
        <f t="shared" si="330"/>
        <v>0.53125000000000022</v>
      </c>
      <c r="AA540" s="19">
        <f t="shared" si="332"/>
        <v>385</v>
      </c>
      <c r="AB540" s="19">
        <f t="shared" si="332"/>
        <v>120</v>
      </c>
      <c r="AC540" s="19">
        <f t="shared" si="332"/>
        <v>25</v>
      </c>
      <c r="AD540" s="19">
        <f t="shared" si="332"/>
        <v>4</v>
      </c>
      <c r="AE540" s="19">
        <f t="shared" si="332"/>
        <v>33</v>
      </c>
      <c r="AF540" s="19">
        <f t="shared" si="332"/>
        <v>34</v>
      </c>
      <c r="AG540" s="19">
        <f t="shared" si="332"/>
        <v>13</v>
      </c>
      <c r="AH540" s="149">
        <f t="shared" si="329"/>
        <v>614</v>
      </c>
      <c r="AI540" s="28"/>
      <c r="AJ540" s="28"/>
      <c r="AK540" s="28"/>
      <c r="AL540" s="28"/>
      <c r="AM540" s="28"/>
      <c r="AN540" s="28"/>
      <c r="AO540" s="28"/>
      <c r="AP540" s="28"/>
      <c r="AQ540" s="139"/>
    </row>
    <row r="541" spans="1:43" ht="13.5" customHeight="1" x14ac:dyDescent="0.2">
      <c r="A541" s="22">
        <f t="shared" si="324"/>
        <v>0.54166666666666685</v>
      </c>
      <c r="B541" s="246"/>
      <c r="C541" s="246"/>
      <c r="D541" s="246"/>
      <c r="E541" s="246"/>
      <c r="F541" s="246"/>
      <c r="G541" s="246"/>
      <c r="H541" s="246"/>
      <c r="I541" s="149">
        <f t="shared" si="325"/>
        <v>0</v>
      </c>
      <c r="J541" s="35">
        <v>23</v>
      </c>
      <c r="K541" s="35">
        <v>1</v>
      </c>
      <c r="L541" s="35">
        <v>0</v>
      </c>
      <c r="M541" s="35">
        <v>0</v>
      </c>
      <c r="N541" s="35">
        <v>9</v>
      </c>
      <c r="O541" s="35">
        <v>3</v>
      </c>
      <c r="P541" s="35">
        <v>0</v>
      </c>
      <c r="Q541" s="149">
        <f t="shared" si="326"/>
        <v>36</v>
      </c>
      <c r="R541" s="35">
        <v>41</v>
      </c>
      <c r="S541" s="35">
        <v>3</v>
      </c>
      <c r="T541" s="35">
        <v>2</v>
      </c>
      <c r="U541" s="35">
        <v>0</v>
      </c>
      <c r="V541" s="35">
        <v>4</v>
      </c>
      <c r="W541" s="35">
        <v>4</v>
      </c>
      <c r="X541" s="35">
        <v>1</v>
      </c>
      <c r="Y541" s="149">
        <f t="shared" si="327"/>
        <v>55</v>
      </c>
      <c r="Z541" s="22">
        <f t="shared" si="330"/>
        <v>0.54166666666666685</v>
      </c>
      <c r="AA541" s="19">
        <f t="shared" si="332"/>
        <v>427</v>
      </c>
      <c r="AB541" s="19">
        <f t="shared" si="332"/>
        <v>91</v>
      </c>
      <c r="AC541" s="19">
        <f t="shared" si="332"/>
        <v>21</v>
      </c>
      <c r="AD541" s="19">
        <f t="shared" si="332"/>
        <v>4</v>
      </c>
      <c r="AE541" s="19">
        <f t="shared" si="332"/>
        <v>32</v>
      </c>
      <c r="AF541" s="19">
        <f t="shared" si="332"/>
        <v>35</v>
      </c>
      <c r="AG541" s="19">
        <f t="shared" si="332"/>
        <v>12</v>
      </c>
      <c r="AH541" s="149">
        <f t="shared" si="329"/>
        <v>622</v>
      </c>
      <c r="AI541" s="28"/>
      <c r="AJ541" s="28"/>
      <c r="AK541" s="28"/>
      <c r="AL541" s="28"/>
      <c r="AM541" s="28"/>
      <c r="AN541" s="28"/>
      <c r="AO541" s="28"/>
      <c r="AP541" s="28"/>
      <c r="AQ541" s="139"/>
    </row>
    <row r="542" spans="1:43" ht="13.5" customHeight="1" x14ac:dyDescent="0.2">
      <c r="A542" s="22">
        <f t="shared" si="324"/>
        <v>0.55208333333333348</v>
      </c>
      <c r="B542" s="246"/>
      <c r="C542" s="246"/>
      <c r="D542" s="246"/>
      <c r="E542" s="246"/>
      <c r="F542" s="246"/>
      <c r="G542" s="246"/>
      <c r="H542" s="246"/>
      <c r="I542" s="149">
        <f t="shared" si="325"/>
        <v>0</v>
      </c>
      <c r="J542" s="35">
        <v>27</v>
      </c>
      <c r="K542" s="35">
        <v>2</v>
      </c>
      <c r="L542" s="35">
        <v>1</v>
      </c>
      <c r="M542" s="35">
        <v>0</v>
      </c>
      <c r="N542" s="35">
        <v>4</v>
      </c>
      <c r="O542" s="35">
        <v>1</v>
      </c>
      <c r="P542" s="35">
        <v>3</v>
      </c>
      <c r="Q542" s="149">
        <f t="shared" si="326"/>
        <v>38</v>
      </c>
      <c r="R542" s="35">
        <v>35</v>
      </c>
      <c r="S542" s="35">
        <v>5</v>
      </c>
      <c r="T542" s="35">
        <v>1</v>
      </c>
      <c r="U542" s="35">
        <v>0</v>
      </c>
      <c r="V542" s="35">
        <v>6</v>
      </c>
      <c r="W542" s="35">
        <v>6</v>
      </c>
      <c r="X542" s="35">
        <v>4</v>
      </c>
      <c r="Y542" s="149">
        <f t="shared" si="327"/>
        <v>57</v>
      </c>
      <c r="Z542" s="22">
        <f t="shared" si="330"/>
        <v>0.55208333333333348</v>
      </c>
      <c r="AA542" s="19">
        <f t="shared" si="332"/>
        <v>393</v>
      </c>
      <c r="AB542" s="19">
        <f t="shared" si="332"/>
        <v>116</v>
      </c>
      <c r="AC542" s="19">
        <f t="shared" si="332"/>
        <v>23</v>
      </c>
      <c r="AD542" s="19">
        <f t="shared" si="332"/>
        <v>3</v>
      </c>
      <c r="AE542" s="19">
        <f t="shared" si="332"/>
        <v>28</v>
      </c>
      <c r="AF542" s="19">
        <f t="shared" si="332"/>
        <v>28</v>
      </c>
      <c r="AG542" s="19">
        <f t="shared" si="332"/>
        <v>21</v>
      </c>
      <c r="AH542" s="149">
        <f t="shared" si="329"/>
        <v>612</v>
      </c>
      <c r="AI542" s="27"/>
      <c r="AJ542" s="28"/>
      <c r="AK542" s="28"/>
      <c r="AL542" s="28"/>
      <c r="AM542" s="28"/>
      <c r="AN542" s="28"/>
      <c r="AO542" s="28"/>
      <c r="AP542" s="28"/>
      <c r="AQ542" s="139"/>
    </row>
    <row r="543" spans="1:43" ht="13.5" customHeight="1" x14ac:dyDescent="0.2">
      <c r="A543" s="22">
        <f t="shared" si="324"/>
        <v>0.56250000000000011</v>
      </c>
      <c r="B543" s="246"/>
      <c r="C543" s="246"/>
      <c r="D543" s="246"/>
      <c r="E543" s="246"/>
      <c r="F543" s="246"/>
      <c r="G543" s="246"/>
      <c r="H543" s="246"/>
      <c r="I543" s="149">
        <f t="shared" si="325"/>
        <v>0</v>
      </c>
      <c r="J543" s="35">
        <v>25</v>
      </c>
      <c r="K543" s="35">
        <v>0</v>
      </c>
      <c r="L543" s="35">
        <v>1</v>
      </c>
      <c r="M543" s="35">
        <v>0</v>
      </c>
      <c r="N543" s="35">
        <v>11</v>
      </c>
      <c r="O543" s="35">
        <v>3</v>
      </c>
      <c r="P543" s="35">
        <v>1</v>
      </c>
      <c r="Q543" s="149">
        <f t="shared" si="326"/>
        <v>41</v>
      </c>
      <c r="R543" s="35">
        <v>43</v>
      </c>
      <c r="S543" s="35">
        <v>10</v>
      </c>
      <c r="T543" s="35">
        <v>2</v>
      </c>
      <c r="U543" s="35">
        <v>0</v>
      </c>
      <c r="V543" s="35">
        <v>4</v>
      </c>
      <c r="W543" s="35">
        <v>6</v>
      </c>
      <c r="X543" s="35">
        <v>2</v>
      </c>
      <c r="Y543" s="149">
        <f t="shared" si="327"/>
        <v>67</v>
      </c>
      <c r="Z543" s="22">
        <f t="shared" si="330"/>
        <v>0.56250000000000011</v>
      </c>
      <c r="AA543" s="19">
        <f t="shared" si="332"/>
        <v>391</v>
      </c>
      <c r="AB543" s="19">
        <f t="shared" si="332"/>
        <v>105</v>
      </c>
      <c r="AC543" s="19">
        <f t="shared" si="332"/>
        <v>19</v>
      </c>
      <c r="AD543" s="19">
        <f t="shared" si="332"/>
        <v>1</v>
      </c>
      <c r="AE543" s="19">
        <f t="shared" si="332"/>
        <v>36</v>
      </c>
      <c r="AF543" s="19">
        <f t="shared" si="332"/>
        <v>27</v>
      </c>
      <c r="AG543" s="19">
        <f t="shared" si="332"/>
        <v>15</v>
      </c>
      <c r="AH543" s="149">
        <f t="shared" si="329"/>
        <v>594</v>
      </c>
      <c r="AI543" s="27"/>
      <c r="AJ543" s="28"/>
      <c r="AK543" s="28"/>
      <c r="AL543" s="28"/>
      <c r="AM543" s="28"/>
      <c r="AN543" s="28"/>
      <c r="AO543" s="28"/>
      <c r="AP543" s="28"/>
      <c r="AQ543" s="139"/>
    </row>
    <row r="544" spans="1:43" ht="13.5" customHeight="1" x14ac:dyDescent="0.2">
      <c r="A544" s="18">
        <f t="shared" si="324"/>
        <v>0.57291666666666674</v>
      </c>
      <c r="B544" s="246"/>
      <c r="C544" s="246"/>
      <c r="D544" s="246"/>
      <c r="E544" s="246"/>
      <c r="F544" s="246"/>
      <c r="G544" s="246"/>
      <c r="H544" s="246"/>
      <c r="I544" s="149">
        <f t="shared" si="325"/>
        <v>0</v>
      </c>
      <c r="J544" s="35">
        <v>35</v>
      </c>
      <c r="K544" s="35">
        <v>0</v>
      </c>
      <c r="L544" s="35">
        <v>0</v>
      </c>
      <c r="M544" s="35">
        <v>0</v>
      </c>
      <c r="N544" s="35">
        <v>7</v>
      </c>
      <c r="O544" s="35">
        <v>2</v>
      </c>
      <c r="P544" s="35">
        <v>5</v>
      </c>
      <c r="Q544" s="149">
        <f t="shared" si="326"/>
        <v>49</v>
      </c>
      <c r="R544" s="35">
        <v>35</v>
      </c>
      <c r="S544" s="35">
        <v>9</v>
      </c>
      <c r="T544" s="35">
        <v>0</v>
      </c>
      <c r="U544" s="35">
        <v>0</v>
      </c>
      <c r="V544" s="35">
        <v>4</v>
      </c>
      <c r="W544" s="35">
        <v>3</v>
      </c>
      <c r="X544" s="35">
        <v>3</v>
      </c>
      <c r="Y544" s="149">
        <f t="shared" si="327"/>
        <v>54</v>
      </c>
      <c r="Z544" s="22">
        <f t="shared" si="330"/>
        <v>0.57291666666666674</v>
      </c>
      <c r="AA544" s="19">
        <f t="shared" si="332"/>
        <v>431</v>
      </c>
      <c r="AB544" s="19">
        <f t="shared" si="332"/>
        <v>99</v>
      </c>
      <c r="AC544" s="19">
        <f t="shared" si="332"/>
        <v>23</v>
      </c>
      <c r="AD544" s="19">
        <f t="shared" si="332"/>
        <v>3</v>
      </c>
      <c r="AE544" s="19">
        <f t="shared" si="332"/>
        <v>35</v>
      </c>
      <c r="AF544" s="19">
        <f t="shared" si="332"/>
        <v>32</v>
      </c>
      <c r="AG544" s="19">
        <f t="shared" si="332"/>
        <v>19</v>
      </c>
      <c r="AH544" s="149">
        <f t="shared" si="329"/>
        <v>642</v>
      </c>
      <c r="AI544" s="27"/>
      <c r="AJ544" s="28"/>
      <c r="AK544" s="28"/>
      <c r="AL544" s="28"/>
      <c r="AM544" s="28"/>
      <c r="AN544" s="28"/>
      <c r="AO544" s="28"/>
      <c r="AP544" s="28"/>
      <c r="AQ544" s="139"/>
    </row>
    <row r="545" spans="1:43" ht="13.5" customHeight="1" x14ac:dyDescent="0.2">
      <c r="A545" s="21">
        <f t="shared" si="324"/>
        <v>0.58333333333333337</v>
      </c>
      <c r="B545" s="246"/>
      <c r="C545" s="246"/>
      <c r="D545" s="246"/>
      <c r="E545" s="246"/>
      <c r="F545" s="246"/>
      <c r="G545" s="246"/>
      <c r="H545" s="246"/>
      <c r="I545" s="149">
        <f t="shared" si="325"/>
        <v>0</v>
      </c>
      <c r="J545" s="35">
        <v>26</v>
      </c>
      <c r="K545" s="35">
        <v>2</v>
      </c>
      <c r="L545" s="35">
        <v>0</v>
      </c>
      <c r="M545" s="35">
        <v>1</v>
      </c>
      <c r="N545" s="35">
        <v>6</v>
      </c>
      <c r="O545" s="35">
        <v>1</v>
      </c>
      <c r="P545" s="35">
        <v>4</v>
      </c>
      <c r="Q545" s="149">
        <f t="shared" si="326"/>
        <v>40</v>
      </c>
      <c r="R545" s="35">
        <v>44</v>
      </c>
      <c r="S545" s="35">
        <v>2</v>
      </c>
      <c r="T545" s="35">
        <v>0</v>
      </c>
      <c r="U545" s="35">
        <v>0</v>
      </c>
      <c r="V545" s="35">
        <v>4</v>
      </c>
      <c r="W545" s="35">
        <v>4</v>
      </c>
      <c r="X545" s="35">
        <v>1</v>
      </c>
      <c r="Y545" s="149">
        <f t="shared" si="327"/>
        <v>55</v>
      </c>
      <c r="Z545" s="22">
        <f t="shared" si="330"/>
        <v>0.58333333333333337</v>
      </c>
      <c r="AA545" s="19">
        <f t="shared" si="332"/>
        <v>357</v>
      </c>
      <c r="AB545" s="19">
        <f t="shared" si="332"/>
        <v>99</v>
      </c>
      <c r="AC545" s="19">
        <f t="shared" si="332"/>
        <v>16</v>
      </c>
      <c r="AD545" s="19">
        <f t="shared" si="332"/>
        <v>2</v>
      </c>
      <c r="AE545" s="19">
        <f t="shared" si="332"/>
        <v>30</v>
      </c>
      <c r="AF545" s="19">
        <f t="shared" si="332"/>
        <v>25</v>
      </c>
      <c r="AG545" s="19">
        <f t="shared" si="332"/>
        <v>17</v>
      </c>
      <c r="AH545" s="149">
        <f t="shared" si="329"/>
        <v>546</v>
      </c>
      <c r="AI545" s="27"/>
      <c r="AJ545" s="28"/>
      <c r="AK545" s="28"/>
      <c r="AL545" s="28"/>
      <c r="AM545" s="28"/>
      <c r="AN545" s="28"/>
      <c r="AO545" s="28"/>
      <c r="AP545" s="28"/>
      <c r="AQ545" s="139"/>
    </row>
    <row r="546" spans="1:43" ht="13.5" customHeight="1" x14ac:dyDescent="0.2">
      <c r="A546" s="22">
        <f t="shared" si="324"/>
        <v>0.59375</v>
      </c>
      <c r="B546" s="246"/>
      <c r="C546" s="246"/>
      <c r="D546" s="246"/>
      <c r="E546" s="246"/>
      <c r="F546" s="246"/>
      <c r="G546" s="246"/>
      <c r="H546" s="246"/>
      <c r="I546" s="149">
        <f t="shared" si="325"/>
        <v>0</v>
      </c>
      <c r="J546" s="35">
        <v>35</v>
      </c>
      <c r="K546" s="35">
        <v>4</v>
      </c>
      <c r="L546" s="35">
        <v>0</v>
      </c>
      <c r="M546" s="35">
        <v>0</v>
      </c>
      <c r="N546" s="35">
        <v>9</v>
      </c>
      <c r="O546" s="35">
        <v>2</v>
      </c>
      <c r="P546" s="35">
        <v>5</v>
      </c>
      <c r="Q546" s="149">
        <f t="shared" si="326"/>
        <v>55</v>
      </c>
      <c r="R546" s="35">
        <v>50</v>
      </c>
      <c r="S546" s="35">
        <v>9</v>
      </c>
      <c r="T546" s="35">
        <v>3</v>
      </c>
      <c r="U546" s="35">
        <v>0</v>
      </c>
      <c r="V546" s="35">
        <v>6</v>
      </c>
      <c r="W546" s="35">
        <v>4</v>
      </c>
      <c r="X546" s="35">
        <v>2</v>
      </c>
      <c r="Y546" s="149">
        <f t="shared" si="327"/>
        <v>74</v>
      </c>
      <c r="Z546" s="22">
        <f t="shared" si="330"/>
        <v>0.59375</v>
      </c>
      <c r="AA546" s="19">
        <f t="shared" si="332"/>
        <v>392</v>
      </c>
      <c r="AB546" s="19">
        <f t="shared" si="332"/>
        <v>96</v>
      </c>
      <c r="AC546" s="19">
        <f t="shared" si="332"/>
        <v>24</v>
      </c>
      <c r="AD546" s="19">
        <f t="shared" si="332"/>
        <v>3</v>
      </c>
      <c r="AE546" s="19">
        <f t="shared" si="332"/>
        <v>36</v>
      </c>
      <c r="AF546" s="19">
        <f t="shared" si="332"/>
        <v>36</v>
      </c>
      <c r="AG546" s="19">
        <f t="shared" si="332"/>
        <v>19</v>
      </c>
      <c r="AH546" s="149">
        <f t="shared" si="329"/>
        <v>606</v>
      </c>
      <c r="AI546" s="27"/>
      <c r="AJ546" s="28"/>
      <c r="AK546" s="28"/>
      <c r="AL546" s="28"/>
      <c r="AM546" s="28"/>
      <c r="AN546" s="28"/>
      <c r="AO546" s="28"/>
      <c r="AP546" s="28"/>
      <c r="AQ546" s="139"/>
    </row>
    <row r="547" spans="1:43" ht="13.5" customHeight="1" x14ac:dyDescent="0.2">
      <c r="A547" s="21">
        <f t="shared" si="324"/>
        <v>0.60416666666666663</v>
      </c>
      <c r="B547" s="246"/>
      <c r="C547" s="246"/>
      <c r="D547" s="246"/>
      <c r="E547" s="246"/>
      <c r="F547" s="246"/>
      <c r="G547" s="246"/>
      <c r="H547" s="246"/>
      <c r="I547" s="149">
        <f t="shared" si="325"/>
        <v>0</v>
      </c>
      <c r="J547" s="35">
        <v>25</v>
      </c>
      <c r="K547" s="35">
        <v>1</v>
      </c>
      <c r="L547" s="35">
        <v>0</v>
      </c>
      <c r="M547" s="35">
        <v>0</v>
      </c>
      <c r="N547" s="35">
        <v>9</v>
      </c>
      <c r="O547" s="35">
        <v>0</v>
      </c>
      <c r="P547" s="35">
        <v>4</v>
      </c>
      <c r="Q547" s="149">
        <f t="shared" si="326"/>
        <v>39</v>
      </c>
      <c r="R547" s="35">
        <v>39</v>
      </c>
      <c r="S547" s="35">
        <v>9</v>
      </c>
      <c r="T547" s="35">
        <v>2</v>
      </c>
      <c r="U547" s="35">
        <v>0</v>
      </c>
      <c r="V547" s="35">
        <v>4</v>
      </c>
      <c r="W547" s="35">
        <v>3</v>
      </c>
      <c r="X547" s="35">
        <v>2</v>
      </c>
      <c r="Y547" s="149">
        <f t="shared" si="327"/>
        <v>59</v>
      </c>
      <c r="Z547" s="18">
        <f t="shared" si="330"/>
        <v>0.60416666666666663</v>
      </c>
      <c r="AA547" s="19">
        <f t="shared" ref="AA547:AG556" si="333">AA420+AA293+AA166+AA39</f>
        <v>395</v>
      </c>
      <c r="AB547" s="19">
        <f t="shared" si="333"/>
        <v>89</v>
      </c>
      <c r="AC547" s="19">
        <f t="shared" si="333"/>
        <v>17</v>
      </c>
      <c r="AD547" s="19">
        <f t="shared" si="333"/>
        <v>2</v>
      </c>
      <c r="AE547" s="19">
        <f t="shared" si="333"/>
        <v>33</v>
      </c>
      <c r="AF547" s="19">
        <f t="shared" si="333"/>
        <v>21</v>
      </c>
      <c r="AG547" s="19">
        <f t="shared" si="333"/>
        <v>26</v>
      </c>
      <c r="AH547" s="149">
        <f t="shared" si="329"/>
        <v>583</v>
      </c>
      <c r="AI547" s="27"/>
      <c r="AJ547" s="28"/>
      <c r="AK547" s="28"/>
      <c r="AL547" s="28"/>
      <c r="AM547" s="28"/>
      <c r="AN547" s="28"/>
      <c r="AO547" s="28"/>
      <c r="AP547" s="28"/>
      <c r="AQ547" s="139"/>
    </row>
    <row r="548" spans="1:43" ht="13.5" customHeight="1" x14ac:dyDescent="0.2">
      <c r="A548" s="22">
        <f t="shared" si="324"/>
        <v>0.61458333333333326</v>
      </c>
      <c r="B548" s="246"/>
      <c r="C548" s="246"/>
      <c r="D548" s="246"/>
      <c r="E548" s="246"/>
      <c r="F548" s="246"/>
      <c r="G548" s="246"/>
      <c r="H548" s="246"/>
      <c r="I548" s="149">
        <f t="shared" si="325"/>
        <v>0</v>
      </c>
      <c r="J548" s="35">
        <v>29</v>
      </c>
      <c r="K548" s="35">
        <v>2</v>
      </c>
      <c r="L548" s="35">
        <v>0</v>
      </c>
      <c r="M548" s="35">
        <v>0</v>
      </c>
      <c r="N548" s="35">
        <v>8</v>
      </c>
      <c r="O548" s="35">
        <v>0</v>
      </c>
      <c r="P548" s="35">
        <v>3</v>
      </c>
      <c r="Q548" s="149">
        <f t="shared" si="326"/>
        <v>42</v>
      </c>
      <c r="R548" s="35">
        <v>31</v>
      </c>
      <c r="S548" s="35">
        <v>10</v>
      </c>
      <c r="T548" s="35">
        <v>1</v>
      </c>
      <c r="U548" s="35">
        <v>0</v>
      </c>
      <c r="V548" s="35">
        <v>4</v>
      </c>
      <c r="W548" s="35">
        <v>4</v>
      </c>
      <c r="X548" s="35">
        <v>5</v>
      </c>
      <c r="Y548" s="149">
        <f t="shared" si="327"/>
        <v>55</v>
      </c>
      <c r="Z548" s="21">
        <f t="shared" si="330"/>
        <v>0.61458333333333326</v>
      </c>
      <c r="AA548" s="19">
        <f t="shared" si="333"/>
        <v>403</v>
      </c>
      <c r="AB548" s="19">
        <f t="shared" si="333"/>
        <v>108</v>
      </c>
      <c r="AC548" s="19">
        <f t="shared" si="333"/>
        <v>13</v>
      </c>
      <c r="AD548" s="19">
        <f t="shared" si="333"/>
        <v>5</v>
      </c>
      <c r="AE548" s="19">
        <f t="shared" si="333"/>
        <v>37</v>
      </c>
      <c r="AF548" s="19">
        <f t="shared" si="333"/>
        <v>28</v>
      </c>
      <c r="AG548" s="19">
        <f t="shared" si="333"/>
        <v>20</v>
      </c>
      <c r="AH548" s="149">
        <f t="shared" si="329"/>
        <v>614</v>
      </c>
      <c r="AI548" s="27"/>
      <c r="AJ548" s="28"/>
      <c r="AK548" s="28"/>
      <c r="AL548" s="28"/>
      <c r="AM548" s="28"/>
      <c r="AN548" s="28"/>
      <c r="AO548" s="28"/>
      <c r="AP548" s="28"/>
      <c r="AQ548" s="139"/>
    </row>
    <row r="549" spans="1:43" ht="13.5" customHeight="1" x14ac:dyDescent="0.2">
      <c r="A549" s="22">
        <f t="shared" ref="A549:A576" si="334">A422</f>
        <v>0.62499999999999989</v>
      </c>
      <c r="B549" s="246"/>
      <c r="C549" s="246"/>
      <c r="D549" s="246"/>
      <c r="E549" s="246"/>
      <c r="F549" s="246"/>
      <c r="G549" s="246"/>
      <c r="H549" s="246"/>
      <c r="I549" s="149">
        <f t="shared" si="325"/>
        <v>0</v>
      </c>
      <c r="J549" s="35">
        <v>42</v>
      </c>
      <c r="K549" s="35">
        <v>1</v>
      </c>
      <c r="L549" s="35">
        <v>0</v>
      </c>
      <c r="M549" s="35">
        <v>0</v>
      </c>
      <c r="N549" s="35">
        <v>9</v>
      </c>
      <c r="O549" s="35">
        <v>0</v>
      </c>
      <c r="P549" s="35">
        <v>0</v>
      </c>
      <c r="Q549" s="149">
        <f t="shared" si="326"/>
        <v>52</v>
      </c>
      <c r="R549" s="35">
        <v>46</v>
      </c>
      <c r="S549" s="35">
        <v>10</v>
      </c>
      <c r="T549" s="35">
        <v>0</v>
      </c>
      <c r="U549" s="35">
        <v>0</v>
      </c>
      <c r="V549" s="35">
        <v>4</v>
      </c>
      <c r="W549" s="35">
        <v>5</v>
      </c>
      <c r="X549" s="35">
        <v>2</v>
      </c>
      <c r="Y549" s="149">
        <f t="shared" si="327"/>
        <v>67</v>
      </c>
      <c r="Z549" s="22">
        <f t="shared" si="330"/>
        <v>0.62499999999999989</v>
      </c>
      <c r="AA549" s="19">
        <f t="shared" si="333"/>
        <v>438</v>
      </c>
      <c r="AB549" s="19">
        <f t="shared" si="333"/>
        <v>114</v>
      </c>
      <c r="AC549" s="19">
        <f t="shared" si="333"/>
        <v>14</v>
      </c>
      <c r="AD549" s="19">
        <f t="shared" si="333"/>
        <v>2</v>
      </c>
      <c r="AE549" s="19">
        <f t="shared" si="333"/>
        <v>32</v>
      </c>
      <c r="AF549" s="19">
        <f t="shared" si="333"/>
        <v>35</v>
      </c>
      <c r="AG549" s="19">
        <f t="shared" si="333"/>
        <v>16</v>
      </c>
      <c r="AH549" s="149">
        <f t="shared" si="329"/>
        <v>651</v>
      </c>
      <c r="AI549" s="27"/>
      <c r="AJ549" s="28"/>
      <c r="AK549" s="28"/>
      <c r="AL549" s="28"/>
      <c r="AM549" s="28"/>
      <c r="AN549" s="28"/>
      <c r="AO549" s="28"/>
      <c r="AP549" s="28"/>
      <c r="AQ549" s="139"/>
    </row>
    <row r="550" spans="1:43" ht="13.5" customHeight="1" x14ac:dyDescent="0.2">
      <c r="A550" s="22">
        <f t="shared" si="334"/>
        <v>0.63541666666666652</v>
      </c>
      <c r="B550" s="246"/>
      <c r="C550" s="246"/>
      <c r="D550" s="246"/>
      <c r="E550" s="246"/>
      <c r="F550" s="246"/>
      <c r="G550" s="246"/>
      <c r="H550" s="246"/>
      <c r="I550" s="149">
        <f t="shared" si="325"/>
        <v>0</v>
      </c>
      <c r="J550" s="35">
        <v>30</v>
      </c>
      <c r="K550" s="35">
        <v>2</v>
      </c>
      <c r="L550" s="35">
        <v>1</v>
      </c>
      <c r="M550" s="35">
        <v>0</v>
      </c>
      <c r="N550" s="35">
        <v>5</v>
      </c>
      <c r="O550" s="35">
        <v>2</v>
      </c>
      <c r="P550" s="35">
        <v>5</v>
      </c>
      <c r="Q550" s="149">
        <f t="shared" si="326"/>
        <v>45</v>
      </c>
      <c r="R550" s="35">
        <v>44</v>
      </c>
      <c r="S550" s="35">
        <v>13</v>
      </c>
      <c r="T550" s="35">
        <v>2</v>
      </c>
      <c r="U550" s="35">
        <v>0</v>
      </c>
      <c r="V550" s="35">
        <v>5</v>
      </c>
      <c r="W550" s="35">
        <v>3</v>
      </c>
      <c r="X550" s="35">
        <v>2</v>
      </c>
      <c r="Y550" s="149">
        <f t="shared" si="327"/>
        <v>69</v>
      </c>
      <c r="Z550" s="21">
        <f t="shared" si="330"/>
        <v>0.63541666666666652</v>
      </c>
      <c r="AA550" s="19">
        <f t="shared" si="333"/>
        <v>404</v>
      </c>
      <c r="AB550" s="19">
        <f t="shared" si="333"/>
        <v>122</v>
      </c>
      <c r="AC550" s="19">
        <f t="shared" si="333"/>
        <v>18</v>
      </c>
      <c r="AD550" s="19">
        <f t="shared" si="333"/>
        <v>2</v>
      </c>
      <c r="AE550" s="19">
        <f t="shared" si="333"/>
        <v>24</v>
      </c>
      <c r="AF550" s="19">
        <f t="shared" si="333"/>
        <v>23</v>
      </c>
      <c r="AG550" s="19">
        <f t="shared" si="333"/>
        <v>23</v>
      </c>
      <c r="AH550" s="149">
        <f t="shared" si="329"/>
        <v>616</v>
      </c>
      <c r="AI550" s="27"/>
      <c r="AJ550" s="28"/>
      <c r="AK550" s="28"/>
      <c r="AL550" s="28"/>
      <c r="AM550" s="28"/>
      <c r="AN550" s="28"/>
      <c r="AO550" s="28"/>
      <c r="AP550" s="28"/>
      <c r="AQ550" s="139"/>
    </row>
    <row r="551" spans="1:43" ht="13.5" customHeight="1" x14ac:dyDescent="0.2">
      <c r="A551" s="22">
        <f t="shared" si="334"/>
        <v>0.64583333333333315</v>
      </c>
      <c r="B551" s="246"/>
      <c r="C551" s="246"/>
      <c r="D551" s="246"/>
      <c r="E551" s="246"/>
      <c r="F551" s="246"/>
      <c r="G551" s="246"/>
      <c r="H551" s="246"/>
      <c r="I551" s="149">
        <f t="shared" si="325"/>
        <v>0</v>
      </c>
      <c r="J551" s="35">
        <v>32</v>
      </c>
      <c r="K551" s="35">
        <v>2</v>
      </c>
      <c r="L551" s="35">
        <v>0</v>
      </c>
      <c r="M551" s="35">
        <v>0</v>
      </c>
      <c r="N551" s="35">
        <v>8</v>
      </c>
      <c r="O551" s="35">
        <v>2</v>
      </c>
      <c r="P551" s="35">
        <v>6</v>
      </c>
      <c r="Q551" s="149">
        <f t="shared" si="326"/>
        <v>50</v>
      </c>
      <c r="R551" s="35">
        <v>42</v>
      </c>
      <c r="S551" s="35">
        <v>2</v>
      </c>
      <c r="T551" s="35">
        <v>3</v>
      </c>
      <c r="U551" s="35">
        <v>0</v>
      </c>
      <c r="V551" s="35">
        <v>4</v>
      </c>
      <c r="W551" s="35">
        <v>1</v>
      </c>
      <c r="X551" s="35">
        <v>2</v>
      </c>
      <c r="Y551" s="149">
        <f t="shared" si="327"/>
        <v>54</v>
      </c>
      <c r="Z551" s="22">
        <f t="shared" si="330"/>
        <v>0.64583333333333315</v>
      </c>
      <c r="AA551" s="19">
        <f t="shared" si="333"/>
        <v>463</v>
      </c>
      <c r="AB551" s="19">
        <f t="shared" si="333"/>
        <v>127</v>
      </c>
      <c r="AC551" s="19">
        <f t="shared" si="333"/>
        <v>23</v>
      </c>
      <c r="AD551" s="19">
        <f t="shared" si="333"/>
        <v>1</v>
      </c>
      <c r="AE551" s="19">
        <f t="shared" si="333"/>
        <v>36</v>
      </c>
      <c r="AF551" s="19">
        <f t="shared" si="333"/>
        <v>41</v>
      </c>
      <c r="AG551" s="19">
        <f t="shared" si="333"/>
        <v>29</v>
      </c>
      <c r="AH551" s="149">
        <f t="shared" si="329"/>
        <v>720</v>
      </c>
      <c r="AI551" s="27"/>
      <c r="AJ551" s="28"/>
      <c r="AK551" s="28"/>
      <c r="AL551" s="28"/>
      <c r="AM551" s="28"/>
      <c r="AN551" s="28"/>
      <c r="AO551" s="28"/>
      <c r="AP551" s="28"/>
      <c r="AQ551" s="139"/>
    </row>
    <row r="552" spans="1:43" ht="13.5" customHeight="1" x14ac:dyDescent="0.2">
      <c r="A552" s="22">
        <f t="shared" si="334"/>
        <v>0.65624999999999978</v>
      </c>
      <c r="B552" s="246"/>
      <c r="C552" s="246"/>
      <c r="D552" s="246"/>
      <c r="E552" s="246"/>
      <c r="F552" s="246"/>
      <c r="G552" s="246"/>
      <c r="H552" s="246"/>
      <c r="I552" s="149">
        <f t="shared" si="325"/>
        <v>0</v>
      </c>
      <c r="J552" s="35">
        <v>36</v>
      </c>
      <c r="K552" s="35">
        <v>0</v>
      </c>
      <c r="L552" s="35">
        <v>1</v>
      </c>
      <c r="M552" s="35">
        <v>0</v>
      </c>
      <c r="N552" s="35">
        <v>11</v>
      </c>
      <c r="O552" s="35">
        <v>1</v>
      </c>
      <c r="P552" s="35">
        <v>1</v>
      </c>
      <c r="Q552" s="149">
        <f t="shared" si="326"/>
        <v>50</v>
      </c>
      <c r="R552" s="35">
        <v>42</v>
      </c>
      <c r="S552" s="35">
        <v>6</v>
      </c>
      <c r="T552" s="35">
        <v>1</v>
      </c>
      <c r="U552" s="35">
        <v>0</v>
      </c>
      <c r="V552" s="35">
        <v>4</v>
      </c>
      <c r="W552" s="35">
        <v>3</v>
      </c>
      <c r="X552" s="35">
        <v>3</v>
      </c>
      <c r="Y552" s="149">
        <f t="shared" si="327"/>
        <v>59</v>
      </c>
      <c r="Z552" s="22">
        <f t="shared" si="330"/>
        <v>0.65624999999999978</v>
      </c>
      <c r="AA552" s="19">
        <f t="shared" si="333"/>
        <v>437</v>
      </c>
      <c r="AB552" s="19">
        <f t="shared" si="333"/>
        <v>104</v>
      </c>
      <c r="AC552" s="19">
        <f t="shared" si="333"/>
        <v>16</v>
      </c>
      <c r="AD552" s="19">
        <f t="shared" si="333"/>
        <v>4</v>
      </c>
      <c r="AE552" s="19">
        <f t="shared" si="333"/>
        <v>35</v>
      </c>
      <c r="AF552" s="19">
        <f t="shared" si="333"/>
        <v>29</v>
      </c>
      <c r="AG552" s="19">
        <f t="shared" si="333"/>
        <v>18</v>
      </c>
      <c r="AH552" s="149">
        <f t="shared" si="329"/>
        <v>643</v>
      </c>
      <c r="AI552" s="27"/>
      <c r="AJ552" s="28"/>
      <c r="AK552" s="28"/>
      <c r="AL552" s="28"/>
      <c r="AM552" s="28"/>
      <c r="AN552" s="28"/>
      <c r="AO552" s="28"/>
      <c r="AP552" s="28"/>
      <c r="AQ552" s="139"/>
    </row>
    <row r="553" spans="1:43" ht="13.5" customHeight="1" x14ac:dyDescent="0.2">
      <c r="A553" s="18">
        <f t="shared" si="334"/>
        <v>0.66666666666666641</v>
      </c>
      <c r="B553" s="246"/>
      <c r="C553" s="246"/>
      <c r="D553" s="246"/>
      <c r="E553" s="246"/>
      <c r="F553" s="246"/>
      <c r="G553" s="246"/>
      <c r="H553" s="246"/>
      <c r="I553" s="149">
        <f t="shared" si="325"/>
        <v>0</v>
      </c>
      <c r="J553" s="35">
        <v>42</v>
      </c>
      <c r="K553" s="35">
        <v>2</v>
      </c>
      <c r="L553" s="35">
        <v>1</v>
      </c>
      <c r="M553" s="35">
        <v>0</v>
      </c>
      <c r="N553" s="35">
        <v>7</v>
      </c>
      <c r="O553" s="35">
        <v>1</v>
      </c>
      <c r="P553" s="35">
        <v>2</v>
      </c>
      <c r="Q553" s="149">
        <f t="shared" si="326"/>
        <v>55</v>
      </c>
      <c r="R553" s="35">
        <v>31</v>
      </c>
      <c r="S553" s="35">
        <v>2</v>
      </c>
      <c r="T553" s="35">
        <v>0</v>
      </c>
      <c r="U553" s="35">
        <v>0</v>
      </c>
      <c r="V553" s="35">
        <v>6</v>
      </c>
      <c r="W553" s="35">
        <v>2</v>
      </c>
      <c r="X553" s="35">
        <v>5</v>
      </c>
      <c r="Y553" s="149">
        <f t="shared" si="327"/>
        <v>46</v>
      </c>
      <c r="Z553" s="22">
        <f t="shared" si="330"/>
        <v>0.66666666666666641</v>
      </c>
      <c r="AA553" s="19">
        <f t="shared" si="333"/>
        <v>470</v>
      </c>
      <c r="AB553" s="19">
        <f t="shared" si="333"/>
        <v>109</v>
      </c>
      <c r="AC553" s="19">
        <f t="shared" si="333"/>
        <v>14</v>
      </c>
      <c r="AD553" s="19">
        <f t="shared" si="333"/>
        <v>2</v>
      </c>
      <c r="AE553" s="19">
        <f t="shared" si="333"/>
        <v>29</v>
      </c>
      <c r="AF553" s="19">
        <f t="shared" si="333"/>
        <v>29</v>
      </c>
      <c r="AG553" s="19">
        <f t="shared" si="333"/>
        <v>28</v>
      </c>
      <c r="AH553" s="149">
        <f t="shared" si="329"/>
        <v>681</v>
      </c>
      <c r="AI553" s="27"/>
      <c r="AJ553" s="28"/>
      <c r="AK553" s="28"/>
      <c r="AL553" s="28"/>
      <c r="AM553" s="28"/>
      <c r="AN553" s="28"/>
      <c r="AO553" s="28"/>
      <c r="AP553" s="28"/>
      <c r="AQ553" s="139"/>
    </row>
    <row r="554" spans="1:43" ht="13.5" customHeight="1" x14ac:dyDescent="0.2">
      <c r="A554" s="21">
        <f t="shared" si="334"/>
        <v>0.67708333333333304</v>
      </c>
      <c r="B554" s="246"/>
      <c r="C554" s="246"/>
      <c r="D554" s="246"/>
      <c r="E554" s="246"/>
      <c r="F554" s="246"/>
      <c r="G554" s="246"/>
      <c r="H554" s="246"/>
      <c r="I554" s="149">
        <f t="shared" si="325"/>
        <v>0</v>
      </c>
      <c r="J554" s="35">
        <v>28</v>
      </c>
      <c r="K554" s="35">
        <v>1</v>
      </c>
      <c r="L554" s="35">
        <v>1</v>
      </c>
      <c r="M554" s="35">
        <v>0</v>
      </c>
      <c r="N554" s="35">
        <v>4</v>
      </c>
      <c r="O554" s="35">
        <v>2</v>
      </c>
      <c r="P554" s="35">
        <v>2</v>
      </c>
      <c r="Q554" s="149">
        <f t="shared" si="326"/>
        <v>38</v>
      </c>
      <c r="R554" s="35">
        <v>27</v>
      </c>
      <c r="S554" s="35">
        <v>3</v>
      </c>
      <c r="T554" s="35">
        <v>0</v>
      </c>
      <c r="U554" s="35">
        <v>0</v>
      </c>
      <c r="V554" s="35">
        <v>3</v>
      </c>
      <c r="W554" s="35">
        <v>5</v>
      </c>
      <c r="X554" s="35">
        <v>4</v>
      </c>
      <c r="Y554" s="149">
        <f t="shared" si="327"/>
        <v>42</v>
      </c>
      <c r="Z554" s="22">
        <f t="shared" si="330"/>
        <v>0.67708333333333304</v>
      </c>
      <c r="AA554" s="19">
        <f t="shared" si="333"/>
        <v>488</v>
      </c>
      <c r="AB554" s="19">
        <f t="shared" si="333"/>
        <v>92</v>
      </c>
      <c r="AC554" s="19">
        <f t="shared" si="333"/>
        <v>7</v>
      </c>
      <c r="AD554" s="19">
        <f t="shared" si="333"/>
        <v>0</v>
      </c>
      <c r="AE554" s="19">
        <f t="shared" si="333"/>
        <v>32</v>
      </c>
      <c r="AF554" s="19">
        <f t="shared" si="333"/>
        <v>38</v>
      </c>
      <c r="AG554" s="19">
        <f t="shared" si="333"/>
        <v>18</v>
      </c>
      <c r="AH554" s="149">
        <f t="shared" si="329"/>
        <v>675</v>
      </c>
      <c r="AI554" s="27"/>
      <c r="AJ554" s="28"/>
      <c r="AK554" s="28"/>
      <c r="AL554" s="28"/>
      <c r="AM554" s="28"/>
      <c r="AN554" s="28"/>
      <c r="AO554" s="28"/>
      <c r="AP554" s="28"/>
      <c r="AQ554" s="139"/>
    </row>
    <row r="555" spans="1:43" ht="13.5" customHeight="1" x14ac:dyDescent="0.2">
      <c r="A555" s="22">
        <f t="shared" si="334"/>
        <v>0.68749999999999967</v>
      </c>
      <c r="B555" s="246"/>
      <c r="C555" s="246"/>
      <c r="D555" s="246"/>
      <c r="E555" s="246"/>
      <c r="F555" s="246"/>
      <c r="G555" s="246"/>
      <c r="H555" s="246"/>
      <c r="I555" s="149">
        <f t="shared" si="325"/>
        <v>0</v>
      </c>
      <c r="J555" s="35">
        <v>38</v>
      </c>
      <c r="K555" s="35">
        <v>4</v>
      </c>
      <c r="L555" s="35">
        <v>0</v>
      </c>
      <c r="M555" s="35">
        <v>0</v>
      </c>
      <c r="N555" s="35">
        <v>10</v>
      </c>
      <c r="O555" s="35">
        <v>0</v>
      </c>
      <c r="P555" s="35">
        <v>2</v>
      </c>
      <c r="Q555" s="149">
        <f t="shared" si="326"/>
        <v>54</v>
      </c>
      <c r="R555" s="35">
        <v>36</v>
      </c>
      <c r="S555" s="35">
        <v>10</v>
      </c>
      <c r="T555" s="35">
        <v>1</v>
      </c>
      <c r="U555" s="35">
        <v>0</v>
      </c>
      <c r="V555" s="35">
        <v>5</v>
      </c>
      <c r="W555" s="35">
        <v>5</v>
      </c>
      <c r="X555" s="35">
        <v>5</v>
      </c>
      <c r="Y555" s="149">
        <f t="shared" si="327"/>
        <v>62</v>
      </c>
      <c r="Z555" s="22">
        <f t="shared" si="330"/>
        <v>0.68749999999999967</v>
      </c>
      <c r="AA555" s="19">
        <f t="shared" si="333"/>
        <v>479</v>
      </c>
      <c r="AB555" s="19">
        <f t="shared" si="333"/>
        <v>124</v>
      </c>
      <c r="AC555" s="19">
        <f t="shared" si="333"/>
        <v>14</v>
      </c>
      <c r="AD555" s="19">
        <f t="shared" si="333"/>
        <v>5</v>
      </c>
      <c r="AE555" s="19">
        <f t="shared" si="333"/>
        <v>34</v>
      </c>
      <c r="AF555" s="19">
        <f t="shared" si="333"/>
        <v>40</v>
      </c>
      <c r="AG555" s="19">
        <f t="shared" si="333"/>
        <v>21</v>
      </c>
      <c r="AH555" s="149">
        <f t="shared" si="329"/>
        <v>717</v>
      </c>
      <c r="AI555" s="27"/>
      <c r="AJ555" s="28"/>
      <c r="AK555" s="28"/>
      <c r="AL555" s="28"/>
      <c r="AM555" s="28"/>
      <c r="AN555" s="28"/>
      <c r="AO555" s="28"/>
      <c r="AP555" s="28"/>
      <c r="AQ555" s="139"/>
    </row>
    <row r="556" spans="1:43" ht="13.5" customHeight="1" x14ac:dyDescent="0.2">
      <c r="A556" s="21">
        <f t="shared" si="334"/>
        <v>0.6979166666666663</v>
      </c>
      <c r="B556" s="246"/>
      <c r="C556" s="246"/>
      <c r="D556" s="246"/>
      <c r="E556" s="246"/>
      <c r="F556" s="246"/>
      <c r="G556" s="246"/>
      <c r="H556" s="246"/>
      <c r="I556" s="149">
        <f t="shared" si="325"/>
        <v>0</v>
      </c>
      <c r="J556" s="35">
        <v>39</v>
      </c>
      <c r="K556" s="35">
        <v>2</v>
      </c>
      <c r="L556" s="35">
        <v>0</v>
      </c>
      <c r="M556" s="35">
        <v>0</v>
      </c>
      <c r="N556" s="35">
        <v>9</v>
      </c>
      <c r="O556" s="35">
        <v>2</v>
      </c>
      <c r="P556" s="35">
        <v>0</v>
      </c>
      <c r="Q556" s="149">
        <f t="shared" si="326"/>
        <v>52</v>
      </c>
      <c r="R556" s="35">
        <v>44</v>
      </c>
      <c r="S556" s="35">
        <v>7</v>
      </c>
      <c r="T556" s="35">
        <v>0</v>
      </c>
      <c r="U556" s="35">
        <v>0</v>
      </c>
      <c r="V556" s="35">
        <v>2</v>
      </c>
      <c r="W556" s="35">
        <v>2</v>
      </c>
      <c r="X556" s="35">
        <v>4</v>
      </c>
      <c r="Y556" s="149">
        <f t="shared" si="327"/>
        <v>59</v>
      </c>
      <c r="Z556" s="22">
        <f t="shared" si="330"/>
        <v>0.6979166666666663</v>
      </c>
      <c r="AA556" s="19">
        <f t="shared" si="333"/>
        <v>469</v>
      </c>
      <c r="AB556" s="19">
        <f t="shared" si="333"/>
        <v>105</v>
      </c>
      <c r="AC556" s="19">
        <f t="shared" si="333"/>
        <v>6</v>
      </c>
      <c r="AD556" s="19">
        <f t="shared" si="333"/>
        <v>4</v>
      </c>
      <c r="AE556" s="19">
        <f t="shared" si="333"/>
        <v>32</v>
      </c>
      <c r="AF556" s="19">
        <f t="shared" si="333"/>
        <v>49</v>
      </c>
      <c r="AG556" s="19">
        <f t="shared" si="333"/>
        <v>34</v>
      </c>
      <c r="AH556" s="149">
        <f t="shared" si="329"/>
        <v>699</v>
      </c>
      <c r="AI556" s="27"/>
      <c r="AJ556" s="28"/>
      <c r="AK556" s="28"/>
      <c r="AL556" s="28"/>
      <c r="AM556" s="28"/>
      <c r="AN556" s="28"/>
      <c r="AO556" s="28"/>
      <c r="AP556" s="28"/>
      <c r="AQ556" s="139"/>
    </row>
    <row r="557" spans="1:43" ht="13.5" customHeight="1" x14ac:dyDescent="0.2">
      <c r="A557" s="22">
        <f t="shared" si="334"/>
        <v>0.70833333333333293</v>
      </c>
      <c r="B557" s="246"/>
      <c r="C557" s="246"/>
      <c r="D557" s="246"/>
      <c r="E557" s="246"/>
      <c r="F557" s="246"/>
      <c r="G557" s="246"/>
      <c r="H557" s="246"/>
      <c r="I557" s="149">
        <f t="shared" si="325"/>
        <v>0</v>
      </c>
      <c r="J557" s="35">
        <v>32</v>
      </c>
      <c r="K557" s="35">
        <v>2</v>
      </c>
      <c r="L557" s="35">
        <v>0</v>
      </c>
      <c r="M557" s="35">
        <v>0</v>
      </c>
      <c r="N557" s="35">
        <v>5</v>
      </c>
      <c r="O557" s="35">
        <v>4</v>
      </c>
      <c r="P557" s="35">
        <v>4</v>
      </c>
      <c r="Q557" s="149">
        <f t="shared" si="326"/>
        <v>47</v>
      </c>
      <c r="R557" s="35">
        <v>47</v>
      </c>
      <c r="S557" s="35">
        <v>6</v>
      </c>
      <c r="T557" s="35">
        <v>0</v>
      </c>
      <c r="U557" s="35">
        <v>0</v>
      </c>
      <c r="V557" s="35">
        <v>5</v>
      </c>
      <c r="W557" s="35">
        <v>5</v>
      </c>
      <c r="X557" s="35">
        <v>5</v>
      </c>
      <c r="Y557" s="149">
        <f t="shared" si="327"/>
        <v>68</v>
      </c>
      <c r="Z557" s="18">
        <f t="shared" si="330"/>
        <v>0.70833333333333293</v>
      </c>
      <c r="AA557" s="19">
        <f t="shared" ref="AA557:AG566" si="335">AA430+AA303+AA176+AA49</f>
        <v>549</v>
      </c>
      <c r="AB557" s="19">
        <f t="shared" si="335"/>
        <v>107</v>
      </c>
      <c r="AC557" s="19">
        <f t="shared" si="335"/>
        <v>5</v>
      </c>
      <c r="AD557" s="19">
        <f t="shared" si="335"/>
        <v>1</v>
      </c>
      <c r="AE557" s="19">
        <f t="shared" si="335"/>
        <v>29</v>
      </c>
      <c r="AF557" s="19">
        <f t="shared" si="335"/>
        <v>47</v>
      </c>
      <c r="AG557" s="19">
        <f t="shared" si="335"/>
        <v>36</v>
      </c>
      <c r="AH557" s="149">
        <f t="shared" si="329"/>
        <v>774</v>
      </c>
      <c r="AI557" s="27"/>
      <c r="AJ557" s="28"/>
      <c r="AK557" s="28"/>
      <c r="AL557" s="28"/>
      <c r="AM557" s="28"/>
      <c r="AN557" s="28"/>
      <c r="AO557" s="28"/>
      <c r="AP557" s="28"/>
      <c r="AQ557" s="139"/>
    </row>
    <row r="558" spans="1:43" ht="13.5" customHeight="1" x14ac:dyDescent="0.2">
      <c r="A558" s="22">
        <f t="shared" si="334"/>
        <v>0.71874999999999956</v>
      </c>
      <c r="B558" s="246"/>
      <c r="C558" s="246"/>
      <c r="D558" s="246"/>
      <c r="E558" s="246"/>
      <c r="F558" s="246"/>
      <c r="G558" s="246"/>
      <c r="H558" s="246"/>
      <c r="I558" s="149">
        <f t="shared" si="325"/>
        <v>0</v>
      </c>
      <c r="J558" s="35">
        <v>35</v>
      </c>
      <c r="K558" s="35">
        <v>1</v>
      </c>
      <c r="L558" s="35">
        <v>0</v>
      </c>
      <c r="M558" s="35">
        <v>0</v>
      </c>
      <c r="N558" s="35">
        <v>12</v>
      </c>
      <c r="O558" s="35">
        <v>2</v>
      </c>
      <c r="P558" s="35">
        <v>8</v>
      </c>
      <c r="Q558" s="149">
        <f t="shared" si="326"/>
        <v>58</v>
      </c>
      <c r="R558" s="35">
        <v>43</v>
      </c>
      <c r="S558" s="35">
        <v>5</v>
      </c>
      <c r="T558" s="35">
        <v>0</v>
      </c>
      <c r="U558" s="35">
        <v>0</v>
      </c>
      <c r="V558" s="35">
        <v>3</v>
      </c>
      <c r="W558" s="35">
        <v>4</v>
      </c>
      <c r="X558" s="35">
        <v>8</v>
      </c>
      <c r="Y558" s="149">
        <f t="shared" si="327"/>
        <v>63</v>
      </c>
      <c r="Z558" s="21">
        <f t="shared" si="330"/>
        <v>0.71874999999999956</v>
      </c>
      <c r="AA558" s="19">
        <f t="shared" si="335"/>
        <v>504</v>
      </c>
      <c r="AB558" s="19">
        <f t="shared" si="335"/>
        <v>79</v>
      </c>
      <c r="AC558" s="19">
        <f t="shared" si="335"/>
        <v>11</v>
      </c>
      <c r="AD558" s="19">
        <f t="shared" si="335"/>
        <v>3</v>
      </c>
      <c r="AE558" s="19">
        <f t="shared" si="335"/>
        <v>40</v>
      </c>
      <c r="AF558" s="19">
        <f t="shared" si="335"/>
        <v>53</v>
      </c>
      <c r="AG558" s="19">
        <f t="shared" si="335"/>
        <v>50</v>
      </c>
      <c r="AH558" s="149">
        <f t="shared" si="329"/>
        <v>740</v>
      </c>
      <c r="AI558" s="27"/>
      <c r="AJ558" s="28"/>
      <c r="AK558" s="28"/>
      <c r="AL558" s="28"/>
      <c r="AM558" s="28"/>
      <c r="AN558" s="28"/>
      <c r="AO558" s="28"/>
      <c r="AP558" s="28"/>
      <c r="AQ558" s="139"/>
    </row>
    <row r="559" spans="1:43" ht="13.5" customHeight="1" x14ac:dyDescent="0.2">
      <c r="A559" s="22">
        <f t="shared" si="334"/>
        <v>0.72916666666666619</v>
      </c>
      <c r="B559" s="246"/>
      <c r="C559" s="246"/>
      <c r="D559" s="246"/>
      <c r="E559" s="246"/>
      <c r="F559" s="246"/>
      <c r="G559" s="246"/>
      <c r="H559" s="246"/>
      <c r="I559" s="149">
        <f t="shared" si="325"/>
        <v>0</v>
      </c>
      <c r="J559" s="35">
        <v>29</v>
      </c>
      <c r="K559" s="35">
        <v>1</v>
      </c>
      <c r="L559" s="35">
        <v>1</v>
      </c>
      <c r="M559" s="35">
        <v>0</v>
      </c>
      <c r="N559" s="35">
        <v>9</v>
      </c>
      <c r="O559" s="35">
        <v>3</v>
      </c>
      <c r="P559" s="35">
        <v>9</v>
      </c>
      <c r="Q559" s="149">
        <f t="shared" si="326"/>
        <v>52</v>
      </c>
      <c r="R559" s="35">
        <v>41</v>
      </c>
      <c r="S559" s="35">
        <v>1</v>
      </c>
      <c r="T559" s="35">
        <v>1</v>
      </c>
      <c r="U559" s="35">
        <v>1</v>
      </c>
      <c r="V559" s="35">
        <v>4</v>
      </c>
      <c r="W559" s="35">
        <v>4</v>
      </c>
      <c r="X559" s="35">
        <v>4</v>
      </c>
      <c r="Y559" s="149">
        <f t="shared" si="327"/>
        <v>56</v>
      </c>
      <c r="Z559" s="22">
        <f t="shared" si="330"/>
        <v>0.72916666666666619</v>
      </c>
      <c r="AA559" s="19">
        <f t="shared" si="335"/>
        <v>492</v>
      </c>
      <c r="AB559" s="19">
        <f t="shared" si="335"/>
        <v>85</v>
      </c>
      <c r="AC559" s="19">
        <f t="shared" si="335"/>
        <v>9</v>
      </c>
      <c r="AD559" s="19">
        <f t="shared" si="335"/>
        <v>3</v>
      </c>
      <c r="AE559" s="19">
        <f t="shared" si="335"/>
        <v>28</v>
      </c>
      <c r="AF559" s="19">
        <f t="shared" si="335"/>
        <v>43</v>
      </c>
      <c r="AG559" s="19">
        <f t="shared" si="335"/>
        <v>46</v>
      </c>
      <c r="AH559" s="149">
        <f t="shared" si="329"/>
        <v>706</v>
      </c>
      <c r="AI559" s="27"/>
      <c r="AJ559" s="28"/>
      <c r="AK559" s="28"/>
      <c r="AL559" s="28"/>
      <c r="AM559" s="28"/>
      <c r="AN559" s="28"/>
      <c r="AO559" s="28"/>
      <c r="AP559" s="28"/>
      <c r="AQ559" s="139"/>
    </row>
    <row r="560" spans="1:43" ht="13.5" customHeight="1" x14ac:dyDescent="0.2">
      <c r="A560" s="22">
        <f t="shared" si="334"/>
        <v>0.73958333333333282</v>
      </c>
      <c r="B560" s="246"/>
      <c r="C560" s="246"/>
      <c r="D560" s="246"/>
      <c r="E560" s="246"/>
      <c r="F560" s="246"/>
      <c r="G560" s="246"/>
      <c r="H560" s="246"/>
      <c r="I560" s="149">
        <f t="shared" si="325"/>
        <v>0</v>
      </c>
      <c r="J560" s="35">
        <v>43</v>
      </c>
      <c r="K560" s="35">
        <v>0</v>
      </c>
      <c r="L560" s="35">
        <v>0</v>
      </c>
      <c r="M560" s="35">
        <v>0</v>
      </c>
      <c r="N560" s="35">
        <v>4</v>
      </c>
      <c r="O560" s="35">
        <v>1</v>
      </c>
      <c r="P560" s="35">
        <v>9</v>
      </c>
      <c r="Q560" s="149">
        <f t="shared" si="326"/>
        <v>57</v>
      </c>
      <c r="R560" s="35">
        <v>27</v>
      </c>
      <c r="S560" s="35">
        <v>3</v>
      </c>
      <c r="T560" s="35">
        <v>0</v>
      </c>
      <c r="U560" s="35">
        <v>0</v>
      </c>
      <c r="V560" s="35">
        <v>3</v>
      </c>
      <c r="W560" s="35">
        <v>3</v>
      </c>
      <c r="X560" s="35">
        <v>7</v>
      </c>
      <c r="Y560" s="149">
        <f t="shared" si="327"/>
        <v>43</v>
      </c>
      <c r="Z560" s="21">
        <f t="shared" si="330"/>
        <v>0.73958333333333282</v>
      </c>
      <c r="AA560" s="19">
        <f t="shared" si="335"/>
        <v>488</v>
      </c>
      <c r="AB560" s="19">
        <f t="shared" si="335"/>
        <v>68</v>
      </c>
      <c r="AC560" s="19">
        <f t="shared" si="335"/>
        <v>5</v>
      </c>
      <c r="AD560" s="19">
        <f t="shared" si="335"/>
        <v>1</v>
      </c>
      <c r="AE560" s="19">
        <f t="shared" si="335"/>
        <v>33</v>
      </c>
      <c r="AF560" s="19">
        <f t="shared" si="335"/>
        <v>57</v>
      </c>
      <c r="AG560" s="19">
        <f t="shared" si="335"/>
        <v>67</v>
      </c>
      <c r="AH560" s="149">
        <f t="shared" si="329"/>
        <v>719</v>
      </c>
      <c r="AI560" s="27"/>
      <c r="AJ560" s="28"/>
      <c r="AK560" s="28"/>
      <c r="AL560" s="28"/>
      <c r="AM560" s="28"/>
      <c r="AN560" s="28"/>
      <c r="AO560" s="28"/>
      <c r="AP560" s="28"/>
    </row>
    <row r="561" spans="1:42" ht="13.5" customHeight="1" x14ac:dyDescent="0.2">
      <c r="A561" s="22">
        <f t="shared" si="334"/>
        <v>0.74999999999999944</v>
      </c>
      <c r="B561" s="246"/>
      <c r="C561" s="246"/>
      <c r="D561" s="246"/>
      <c r="E561" s="246"/>
      <c r="F561" s="246"/>
      <c r="G561" s="246"/>
      <c r="H561" s="246"/>
      <c r="I561" s="149">
        <f t="shared" si="325"/>
        <v>0</v>
      </c>
      <c r="J561" s="35">
        <v>33</v>
      </c>
      <c r="K561" s="35">
        <v>1</v>
      </c>
      <c r="L561" s="35">
        <v>0</v>
      </c>
      <c r="M561" s="35">
        <v>0</v>
      </c>
      <c r="N561" s="35">
        <v>10</v>
      </c>
      <c r="O561" s="35">
        <v>1</v>
      </c>
      <c r="P561" s="35">
        <v>5</v>
      </c>
      <c r="Q561" s="149">
        <f t="shared" si="326"/>
        <v>50</v>
      </c>
      <c r="R561" s="35">
        <v>43</v>
      </c>
      <c r="S561" s="35">
        <v>2</v>
      </c>
      <c r="T561" s="35">
        <v>0</v>
      </c>
      <c r="U561" s="35">
        <v>0</v>
      </c>
      <c r="V561" s="35">
        <v>3</v>
      </c>
      <c r="W561" s="35">
        <v>5</v>
      </c>
      <c r="X561" s="35">
        <v>8</v>
      </c>
      <c r="Y561" s="149">
        <f t="shared" si="327"/>
        <v>61</v>
      </c>
      <c r="Z561" s="22">
        <f t="shared" si="330"/>
        <v>0.74999999999999944</v>
      </c>
      <c r="AA561" s="19">
        <f t="shared" si="335"/>
        <v>559</v>
      </c>
      <c r="AB561" s="19">
        <f t="shared" si="335"/>
        <v>59</v>
      </c>
      <c r="AC561" s="19">
        <f t="shared" si="335"/>
        <v>5</v>
      </c>
      <c r="AD561" s="19">
        <f t="shared" si="335"/>
        <v>1</v>
      </c>
      <c r="AE561" s="19">
        <f t="shared" si="335"/>
        <v>34</v>
      </c>
      <c r="AF561" s="19">
        <f t="shared" si="335"/>
        <v>67</v>
      </c>
      <c r="AG561" s="19">
        <f t="shared" si="335"/>
        <v>59</v>
      </c>
      <c r="AH561" s="149">
        <f t="shared" si="329"/>
        <v>784</v>
      </c>
      <c r="AI561" s="27"/>
      <c r="AJ561" s="28"/>
      <c r="AK561" s="28"/>
      <c r="AL561" s="28"/>
      <c r="AM561" s="28"/>
      <c r="AN561" s="28"/>
      <c r="AO561" s="28"/>
      <c r="AP561" s="28"/>
    </row>
    <row r="562" spans="1:42" ht="13.5" customHeight="1" x14ac:dyDescent="0.2">
      <c r="A562" s="18">
        <f t="shared" si="334"/>
        <v>0.76041666666666607</v>
      </c>
      <c r="B562" s="246"/>
      <c r="C562" s="246"/>
      <c r="D562" s="246"/>
      <c r="E562" s="246"/>
      <c r="F562" s="246"/>
      <c r="G562" s="246"/>
      <c r="H562" s="246"/>
      <c r="I562" s="149">
        <f t="shared" si="325"/>
        <v>0</v>
      </c>
      <c r="J562" s="35">
        <v>21</v>
      </c>
      <c r="K562" s="35">
        <v>1</v>
      </c>
      <c r="L562" s="35">
        <v>0</v>
      </c>
      <c r="M562" s="35">
        <v>0</v>
      </c>
      <c r="N562" s="35">
        <v>11</v>
      </c>
      <c r="O562" s="35">
        <v>3</v>
      </c>
      <c r="P562" s="35">
        <v>2</v>
      </c>
      <c r="Q562" s="149">
        <f t="shared" si="326"/>
        <v>38</v>
      </c>
      <c r="R562" s="35">
        <v>49</v>
      </c>
      <c r="S562" s="35">
        <v>5</v>
      </c>
      <c r="T562" s="35">
        <v>0</v>
      </c>
      <c r="U562" s="35">
        <v>0</v>
      </c>
      <c r="V562" s="35">
        <v>4</v>
      </c>
      <c r="W562" s="35">
        <v>6</v>
      </c>
      <c r="X562" s="35">
        <v>5</v>
      </c>
      <c r="Y562" s="149">
        <f t="shared" si="327"/>
        <v>69</v>
      </c>
      <c r="Z562" s="22">
        <f t="shared" si="330"/>
        <v>0.76041666666666607</v>
      </c>
      <c r="AA562" s="19">
        <f t="shared" si="335"/>
        <v>559</v>
      </c>
      <c r="AB562" s="19">
        <f t="shared" si="335"/>
        <v>65</v>
      </c>
      <c r="AC562" s="19">
        <f t="shared" si="335"/>
        <v>11</v>
      </c>
      <c r="AD562" s="19">
        <f t="shared" si="335"/>
        <v>0</v>
      </c>
      <c r="AE562" s="19">
        <f t="shared" si="335"/>
        <v>35</v>
      </c>
      <c r="AF562" s="19">
        <f t="shared" si="335"/>
        <v>55</v>
      </c>
      <c r="AG562" s="19">
        <f t="shared" si="335"/>
        <v>54</v>
      </c>
      <c r="AH562" s="149">
        <f t="shared" si="329"/>
        <v>779</v>
      </c>
      <c r="AI562" s="27"/>
      <c r="AJ562" s="28"/>
      <c r="AK562" s="28"/>
      <c r="AL562" s="28"/>
      <c r="AM562" s="28"/>
      <c r="AN562" s="28"/>
      <c r="AO562" s="28"/>
      <c r="AP562" s="28"/>
    </row>
    <row r="563" spans="1:42" ht="13.5" customHeight="1" x14ac:dyDescent="0.2">
      <c r="A563" s="21">
        <f t="shared" si="334"/>
        <v>0.7708333333333327</v>
      </c>
      <c r="B563" s="246"/>
      <c r="C563" s="246"/>
      <c r="D563" s="246"/>
      <c r="E563" s="246"/>
      <c r="F563" s="246"/>
      <c r="G563" s="246"/>
      <c r="H563" s="246"/>
      <c r="I563" s="149">
        <f t="shared" si="325"/>
        <v>0</v>
      </c>
      <c r="J563" s="35">
        <v>43</v>
      </c>
      <c r="K563" s="35">
        <v>0</v>
      </c>
      <c r="L563" s="35">
        <v>0</v>
      </c>
      <c r="M563" s="35">
        <v>0</v>
      </c>
      <c r="N563" s="35">
        <v>9</v>
      </c>
      <c r="O563" s="35">
        <v>0</v>
      </c>
      <c r="P563" s="35">
        <v>5</v>
      </c>
      <c r="Q563" s="149">
        <f t="shared" si="326"/>
        <v>57</v>
      </c>
      <c r="R563" s="35">
        <v>44</v>
      </c>
      <c r="S563" s="35">
        <v>5</v>
      </c>
      <c r="T563" s="35">
        <v>0</v>
      </c>
      <c r="U563" s="35">
        <v>0</v>
      </c>
      <c r="V563" s="35">
        <v>6</v>
      </c>
      <c r="W563" s="35">
        <v>4</v>
      </c>
      <c r="X563" s="35">
        <v>10</v>
      </c>
      <c r="Y563" s="149">
        <f t="shared" si="327"/>
        <v>69</v>
      </c>
      <c r="Z563" s="22">
        <f t="shared" si="330"/>
        <v>0.7708333333333327</v>
      </c>
      <c r="AA563" s="19">
        <f t="shared" si="335"/>
        <v>531</v>
      </c>
      <c r="AB563" s="19">
        <f t="shared" si="335"/>
        <v>45</v>
      </c>
      <c r="AC563" s="19">
        <f t="shared" si="335"/>
        <v>5</v>
      </c>
      <c r="AD563" s="19">
        <f t="shared" si="335"/>
        <v>1</v>
      </c>
      <c r="AE563" s="19">
        <f t="shared" si="335"/>
        <v>38</v>
      </c>
      <c r="AF563" s="19">
        <f t="shared" si="335"/>
        <v>44</v>
      </c>
      <c r="AG563" s="19">
        <f t="shared" si="335"/>
        <v>52</v>
      </c>
      <c r="AH563" s="149">
        <f t="shared" si="329"/>
        <v>716</v>
      </c>
      <c r="AI563" s="27"/>
      <c r="AJ563" s="28"/>
      <c r="AK563" s="28"/>
      <c r="AL563" s="28"/>
      <c r="AM563" s="28"/>
      <c r="AN563" s="28"/>
      <c r="AO563" s="28"/>
      <c r="AP563" s="28"/>
    </row>
    <row r="564" spans="1:42" ht="13.5" customHeight="1" x14ac:dyDescent="0.2">
      <c r="A564" s="18">
        <f t="shared" si="334"/>
        <v>0.78124999999999933</v>
      </c>
      <c r="B564" s="246"/>
      <c r="C564" s="246"/>
      <c r="D564" s="246"/>
      <c r="E564" s="246"/>
      <c r="F564" s="246"/>
      <c r="G564" s="246"/>
      <c r="H564" s="246"/>
      <c r="I564" s="149">
        <f t="shared" si="325"/>
        <v>0</v>
      </c>
      <c r="J564" s="35">
        <v>26</v>
      </c>
      <c r="K564" s="35">
        <v>0</v>
      </c>
      <c r="L564" s="35">
        <v>0</v>
      </c>
      <c r="M564" s="35">
        <v>0</v>
      </c>
      <c r="N564" s="35">
        <v>13</v>
      </c>
      <c r="O564" s="35">
        <v>4</v>
      </c>
      <c r="P564" s="35">
        <v>6</v>
      </c>
      <c r="Q564" s="149">
        <f t="shared" si="326"/>
        <v>49</v>
      </c>
      <c r="R564" s="35">
        <v>51</v>
      </c>
      <c r="S564" s="35">
        <v>2</v>
      </c>
      <c r="T564" s="35">
        <v>0</v>
      </c>
      <c r="U564" s="35">
        <v>0</v>
      </c>
      <c r="V564" s="35">
        <v>3</v>
      </c>
      <c r="W564" s="35">
        <v>8</v>
      </c>
      <c r="X564" s="35">
        <v>12</v>
      </c>
      <c r="Y564" s="149">
        <f t="shared" si="327"/>
        <v>76</v>
      </c>
      <c r="Z564" s="22">
        <f t="shared" si="330"/>
        <v>0.78124999999999933</v>
      </c>
      <c r="AA564" s="19">
        <f t="shared" si="335"/>
        <v>578</v>
      </c>
      <c r="AB564" s="19">
        <f t="shared" si="335"/>
        <v>45</v>
      </c>
      <c r="AC564" s="19">
        <f t="shared" si="335"/>
        <v>8</v>
      </c>
      <c r="AD564" s="19">
        <f t="shared" si="335"/>
        <v>0</v>
      </c>
      <c r="AE564" s="19">
        <f t="shared" si="335"/>
        <v>37</v>
      </c>
      <c r="AF564" s="19">
        <f t="shared" si="335"/>
        <v>45</v>
      </c>
      <c r="AG564" s="19">
        <f t="shared" si="335"/>
        <v>54</v>
      </c>
      <c r="AH564" s="149">
        <f t="shared" si="329"/>
        <v>767</v>
      </c>
      <c r="AI564" s="27"/>
      <c r="AJ564" s="28"/>
      <c r="AK564" s="28"/>
      <c r="AL564" s="28"/>
      <c r="AM564" s="28"/>
      <c r="AN564" s="28"/>
      <c r="AO564" s="28"/>
      <c r="AP564" s="28"/>
    </row>
    <row r="565" spans="1:42" ht="13.5" customHeight="1" x14ac:dyDescent="0.2">
      <c r="A565" s="21">
        <f t="shared" si="334"/>
        <v>0.79166666666666596</v>
      </c>
      <c r="B565" s="246"/>
      <c r="C565" s="246"/>
      <c r="D565" s="246"/>
      <c r="E565" s="246"/>
      <c r="F565" s="246"/>
      <c r="G565" s="246"/>
      <c r="H565" s="246"/>
      <c r="I565" s="149">
        <f t="shared" si="325"/>
        <v>0</v>
      </c>
      <c r="J565" s="35">
        <v>25</v>
      </c>
      <c r="K565" s="35">
        <v>0</v>
      </c>
      <c r="L565" s="35">
        <v>0</v>
      </c>
      <c r="M565" s="35">
        <v>0</v>
      </c>
      <c r="N565" s="35">
        <v>5</v>
      </c>
      <c r="O565" s="35">
        <v>4</v>
      </c>
      <c r="P565" s="35">
        <v>4</v>
      </c>
      <c r="Q565" s="149">
        <f t="shared" si="326"/>
        <v>38</v>
      </c>
      <c r="R565" s="35">
        <v>35</v>
      </c>
      <c r="S565" s="35">
        <v>2</v>
      </c>
      <c r="T565" s="35">
        <v>2</v>
      </c>
      <c r="U565" s="35">
        <v>0</v>
      </c>
      <c r="V565" s="35">
        <v>5</v>
      </c>
      <c r="W565" s="35">
        <v>5</v>
      </c>
      <c r="X565" s="35">
        <v>7</v>
      </c>
      <c r="Y565" s="149">
        <f t="shared" si="327"/>
        <v>56</v>
      </c>
      <c r="Z565" s="22">
        <f t="shared" si="330"/>
        <v>0.79166666666666596</v>
      </c>
      <c r="AA565" s="19">
        <f t="shared" si="335"/>
        <v>465</v>
      </c>
      <c r="AB565" s="19">
        <f t="shared" si="335"/>
        <v>42</v>
      </c>
      <c r="AC565" s="19">
        <f t="shared" si="335"/>
        <v>7</v>
      </c>
      <c r="AD565" s="19">
        <f t="shared" si="335"/>
        <v>0</v>
      </c>
      <c r="AE565" s="19">
        <f t="shared" si="335"/>
        <v>30</v>
      </c>
      <c r="AF565" s="19">
        <f t="shared" si="335"/>
        <v>43</v>
      </c>
      <c r="AG565" s="19">
        <f t="shared" si="335"/>
        <v>47</v>
      </c>
      <c r="AH565" s="149">
        <f t="shared" si="329"/>
        <v>634</v>
      </c>
      <c r="AI565" s="27"/>
      <c r="AJ565" s="28"/>
      <c r="AK565" s="28"/>
      <c r="AL565" s="28"/>
      <c r="AM565" s="28"/>
      <c r="AN565" s="28"/>
      <c r="AO565" s="28"/>
      <c r="AP565" s="28"/>
    </row>
    <row r="566" spans="1:42" ht="13.5" customHeight="1" x14ac:dyDescent="0.2">
      <c r="A566" s="18">
        <f t="shared" si="334"/>
        <v>0.80208333333333259</v>
      </c>
      <c r="B566" s="246"/>
      <c r="C566" s="246"/>
      <c r="D566" s="246"/>
      <c r="E566" s="246"/>
      <c r="F566" s="246"/>
      <c r="G566" s="246"/>
      <c r="H566" s="246"/>
      <c r="I566" s="149">
        <f t="shared" si="325"/>
        <v>0</v>
      </c>
      <c r="J566" s="35">
        <v>18</v>
      </c>
      <c r="K566" s="35">
        <v>2</v>
      </c>
      <c r="L566" s="35">
        <v>1</v>
      </c>
      <c r="M566" s="35">
        <v>0</v>
      </c>
      <c r="N566" s="35">
        <v>5</v>
      </c>
      <c r="O566" s="35">
        <v>1</v>
      </c>
      <c r="P566" s="35">
        <v>3</v>
      </c>
      <c r="Q566" s="149">
        <f t="shared" si="326"/>
        <v>30</v>
      </c>
      <c r="R566" s="35">
        <v>40</v>
      </c>
      <c r="S566" s="35">
        <v>3</v>
      </c>
      <c r="T566" s="35">
        <v>0</v>
      </c>
      <c r="U566" s="35">
        <v>0</v>
      </c>
      <c r="V566" s="35">
        <v>1</v>
      </c>
      <c r="W566" s="35">
        <v>5</v>
      </c>
      <c r="X566" s="35">
        <v>3</v>
      </c>
      <c r="Y566" s="149">
        <f t="shared" si="327"/>
        <v>52</v>
      </c>
      <c r="Z566" s="22">
        <f t="shared" si="330"/>
        <v>0.80208333333333259</v>
      </c>
      <c r="AA566" s="19">
        <f t="shared" si="335"/>
        <v>492</v>
      </c>
      <c r="AB566" s="19">
        <f t="shared" si="335"/>
        <v>47</v>
      </c>
      <c r="AC566" s="19">
        <f t="shared" si="335"/>
        <v>8</v>
      </c>
      <c r="AD566" s="19">
        <f t="shared" si="335"/>
        <v>3</v>
      </c>
      <c r="AE566" s="19">
        <f t="shared" si="335"/>
        <v>31</v>
      </c>
      <c r="AF566" s="19">
        <f t="shared" si="335"/>
        <v>40</v>
      </c>
      <c r="AG566" s="19">
        <f t="shared" si="335"/>
        <v>32</v>
      </c>
      <c r="AH566" s="149">
        <f t="shared" si="329"/>
        <v>653</v>
      </c>
      <c r="AI566" s="27"/>
      <c r="AJ566" s="28"/>
      <c r="AK566" s="28"/>
      <c r="AL566" s="28"/>
      <c r="AM566" s="28"/>
      <c r="AN566" s="28"/>
      <c r="AO566" s="28"/>
      <c r="AP566" s="28"/>
    </row>
    <row r="567" spans="1:42" ht="13.5" customHeight="1" x14ac:dyDescent="0.2">
      <c r="A567" s="21">
        <f t="shared" si="334"/>
        <v>0.81249999999999922</v>
      </c>
      <c r="B567" s="246"/>
      <c r="C567" s="246"/>
      <c r="D567" s="246"/>
      <c r="E567" s="246"/>
      <c r="F567" s="246"/>
      <c r="G567" s="246"/>
      <c r="H567" s="246"/>
      <c r="I567" s="149">
        <f t="shared" si="325"/>
        <v>0</v>
      </c>
      <c r="J567" s="35">
        <v>34</v>
      </c>
      <c r="K567" s="35">
        <v>3</v>
      </c>
      <c r="L567" s="35">
        <v>1</v>
      </c>
      <c r="M567" s="35">
        <v>0</v>
      </c>
      <c r="N567" s="35">
        <v>5</v>
      </c>
      <c r="O567" s="35">
        <v>5</v>
      </c>
      <c r="P567" s="35">
        <v>1</v>
      </c>
      <c r="Q567" s="149">
        <f t="shared" si="326"/>
        <v>49</v>
      </c>
      <c r="R567" s="35">
        <v>43</v>
      </c>
      <c r="S567" s="35">
        <v>2</v>
      </c>
      <c r="T567" s="35">
        <v>0</v>
      </c>
      <c r="U567" s="35">
        <v>0</v>
      </c>
      <c r="V567" s="35">
        <v>2</v>
      </c>
      <c r="W567" s="35">
        <v>1</v>
      </c>
      <c r="X567" s="35">
        <v>6</v>
      </c>
      <c r="Y567" s="149">
        <f t="shared" si="327"/>
        <v>54</v>
      </c>
      <c r="Z567" s="22">
        <f t="shared" si="330"/>
        <v>0.81249999999999922</v>
      </c>
      <c r="AA567" s="19">
        <f t="shared" ref="AA567:AG576" si="336">AA440+AA313+AA186+AA59</f>
        <v>507</v>
      </c>
      <c r="AB567" s="19">
        <f t="shared" si="336"/>
        <v>40</v>
      </c>
      <c r="AC567" s="19">
        <f t="shared" si="336"/>
        <v>8</v>
      </c>
      <c r="AD567" s="19">
        <f t="shared" si="336"/>
        <v>1</v>
      </c>
      <c r="AE567" s="19">
        <f t="shared" si="336"/>
        <v>29</v>
      </c>
      <c r="AF567" s="19">
        <f t="shared" si="336"/>
        <v>29</v>
      </c>
      <c r="AG567" s="19">
        <f t="shared" si="336"/>
        <v>39</v>
      </c>
      <c r="AH567" s="149">
        <f t="shared" si="329"/>
        <v>653</v>
      </c>
      <c r="AI567" s="27"/>
      <c r="AJ567" s="28"/>
      <c r="AK567" s="28"/>
      <c r="AL567" s="28"/>
      <c r="AM567" s="28"/>
      <c r="AN567" s="28"/>
      <c r="AO567" s="28"/>
      <c r="AP567" s="28"/>
    </row>
    <row r="568" spans="1:42" ht="13.5" customHeight="1" x14ac:dyDescent="0.2">
      <c r="A568" s="18">
        <f t="shared" si="334"/>
        <v>0.82291666666666585</v>
      </c>
      <c r="B568" s="246"/>
      <c r="C568" s="246"/>
      <c r="D568" s="246"/>
      <c r="E568" s="246"/>
      <c r="F568" s="246"/>
      <c r="G568" s="246"/>
      <c r="H568" s="246"/>
      <c r="I568" s="149">
        <f t="shared" si="325"/>
        <v>0</v>
      </c>
      <c r="J568" s="35">
        <v>26</v>
      </c>
      <c r="K568" s="35">
        <v>1</v>
      </c>
      <c r="L568" s="35">
        <v>0</v>
      </c>
      <c r="M568" s="35">
        <v>0</v>
      </c>
      <c r="N568" s="35">
        <v>10</v>
      </c>
      <c r="O568" s="35">
        <v>1</v>
      </c>
      <c r="P568" s="35">
        <v>2</v>
      </c>
      <c r="Q568" s="149">
        <f t="shared" si="326"/>
        <v>40</v>
      </c>
      <c r="R568" s="35">
        <v>38</v>
      </c>
      <c r="S568" s="35">
        <v>2</v>
      </c>
      <c r="T568" s="35">
        <v>1</v>
      </c>
      <c r="U568" s="35">
        <v>0</v>
      </c>
      <c r="V568" s="35">
        <v>3</v>
      </c>
      <c r="W568" s="35">
        <v>4</v>
      </c>
      <c r="X568" s="35">
        <v>3</v>
      </c>
      <c r="Y568" s="149">
        <f t="shared" si="327"/>
        <v>51</v>
      </c>
      <c r="Z568" s="22">
        <f t="shared" si="330"/>
        <v>0.82291666666666585</v>
      </c>
      <c r="AA568" s="19">
        <f t="shared" si="336"/>
        <v>491</v>
      </c>
      <c r="AB568" s="19">
        <f t="shared" si="336"/>
        <v>31</v>
      </c>
      <c r="AC568" s="19">
        <f t="shared" si="336"/>
        <v>7</v>
      </c>
      <c r="AD568" s="19">
        <f t="shared" si="336"/>
        <v>0</v>
      </c>
      <c r="AE568" s="19">
        <f t="shared" si="336"/>
        <v>29</v>
      </c>
      <c r="AF568" s="19">
        <f t="shared" si="336"/>
        <v>38</v>
      </c>
      <c r="AG568" s="19">
        <f t="shared" si="336"/>
        <v>34</v>
      </c>
      <c r="AH568" s="149">
        <f t="shared" si="329"/>
        <v>630</v>
      </c>
      <c r="AI568" s="27"/>
      <c r="AJ568" s="28"/>
      <c r="AK568" s="28"/>
      <c r="AL568" s="28"/>
      <c r="AM568" s="28"/>
      <c r="AN568" s="28"/>
      <c r="AO568" s="28"/>
      <c r="AP568" s="28"/>
    </row>
    <row r="569" spans="1:42" ht="13.5" customHeight="1" x14ac:dyDescent="0.2">
      <c r="A569" s="21">
        <f t="shared" si="334"/>
        <v>0.83333333333333248</v>
      </c>
      <c r="B569" s="246"/>
      <c r="C569" s="246"/>
      <c r="D569" s="246"/>
      <c r="E569" s="246"/>
      <c r="F569" s="246"/>
      <c r="G569" s="246"/>
      <c r="H569" s="246"/>
      <c r="I569" s="149">
        <f t="shared" si="325"/>
        <v>0</v>
      </c>
      <c r="J569" s="35">
        <v>25</v>
      </c>
      <c r="K569" s="35">
        <v>0</v>
      </c>
      <c r="L569" s="35">
        <v>0</v>
      </c>
      <c r="M569" s="35">
        <v>0</v>
      </c>
      <c r="N569" s="35">
        <v>7</v>
      </c>
      <c r="O569" s="35">
        <v>4</v>
      </c>
      <c r="P569" s="35">
        <v>5</v>
      </c>
      <c r="Q569" s="149">
        <f t="shared" si="326"/>
        <v>41</v>
      </c>
      <c r="R569" s="35">
        <v>42</v>
      </c>
      <c r="S569" s="35">
        <v>6</v>
      </c>
      <c r="T569" s="35">
        <v>0</v>
      </c>
      <c r="U569" s="35">
        <v>0</v>
      </c>
      <c r="V569" s="35">
        <v>5</v>
      </c>
      <c r="W569" s="35">
        <v>4</v>
      </c>
      <c r="X569" s="35">
        <v>5</v>
      </c>
      <c r="Y569" s="149">
        <f t="shared" si="327"/>
        <v>62</v>
      </c>
      <c r="Z569" s="22">
        <f t="shared" si="330"/>
        <v>0.83333333333333248</v>
      </c>
      <c r="AA569" s="19">
        <f t="shared" si="336"/>
        <v>483</v>
      </c>
      <c r="AB569" s="19">
        <f t="shared" si="336"/>
        <v>47</v>
      </c>
      <c r="AC569" s="19">
        <f t="shared" si="336"/>
        <v>4</v>
      </c>
      <c r="AD569" s="19">
        <f t="shared" si="336"/>
        <v>1</v>
      </c>
      <c r="AE569" s="19">
        <f t="shared" si="336"/>
        <v>30</v>
      </c>
      <c r="AF569" s="19">
        <f t="shared" si="336"/>
        <v>49</v>
      </c>
      <c r="AG569" s="19">
        <f t="shared" si="336"/>
        <v>37</v>
      </c>
      <c r="AH569" s="149">
        <f t="shared" si="329"/>
        <v>651</v>
      </c>
      <c r="AI569" s="27"/>
      <c r="AJ569" s="28"/>
      <c r="AK569" s="28"/>
      <c r="AL569" s="28"/>
      <c r="AM569" s="28"/>
      <c r="AN569" s="28"/>
      <c r="AO569" s="28"/>
      <c r="AP569" s="28"/>
    </row>
    <row r="570" spans="1:42" ht="13.5" customHeight="1" x14ac:dyDescent="0.2">
      <c r="A570" s="18">
        <f t="shared" si="334"/>
        <v>0.84374999999999911</v>
      </c>
      <c r="B570" s="246"/>
      <c r="C570" s="246"/>
      <c r="D570" s="246"/>
      <c r="E570" s="246"/>
      <c r="F570" s="246"/>
      <c r="G570" s="246"/>
      <c r="H570" s="246"/>
      <c r="I570" s="149">
        <f t="shared" si="325"/>
        <v>0</v>
      </c>
      <c r="J570" s="35">
        <v>23</v>
      </c>
      <c r="K570" s="35">
        <v>1</v>
      </c>
      <c r="L570" s="35">
        <v>0</v>
      </c>
      <c r="M570" s="35">
        <v>0</v>
      </c>
      <c r="N570" s="35">
        <v>7</v>
      </c>
      <c r="O570" s="35">
        <v>2</v>
      </c>
      <c r="P570" s="35">
        <v>1</v>
      </c>
      <c r="Q570" s="149">
        <f t="shared" si="326"/>
        <v>34</v>
      </c>
      <c r="R570" s="35">
        <v>37</v>
      </c>
      <c r="S570" s="35">
        <v>2</v>
      </c>
      <c r="T570" s="35">
        <v>0</v>
      </c>
      <c r="U570" s="35">
        <v>0</v>
      </c>
      <c r="V570" s="35">
        <v>5</v>
      </c>
      <c r="W570" s="35">
        <v>2</v>
      </c>
      <c r="X570" s="35">
        <v>3</v>
      </c>
      <c r="Y570" s="149">
        <f t="shared" si="327"/>
        <v>49</v>
      </c>
      <c r="Z570" s="22">
        <f t="shared" si="330"/>
        <v>0.84374999999999911</v>
      </c>
      <c r="AA570" s="19">
        <f t="shared" si="336"/>
        <v>496</v>
      </c>
      <c r="AB570" s="19">
        <f t="shared" si="336"/>
        <v>33</v>
      </c>
      <c r="AC570" s="19">
        <f t="shared" si="336"/>
        <v>3</v>
      </c>
      <c r="AD570" s="19">
        <f t="shared" si="336"/>
        <v>1</v>
      </c>
      <c r="AE570" s="19">
        <f t="shared" si="336"/>
        <v>30</v>
      </c>
      <c r="AF570" s="19">
        <f t="shared" si="336"/>
        <v>45</v>
      </c>
      <c r="AG570" s="19">
        <f t="shared" si="336"/>
        <v>17</v>
      </c>
      <c r="AH570" s="149">
        <f t="shared" si="329"/>
        <v>625</v>
      </c>
      <c r="AI570" s="27"/>
      <c r="AJ570" s="28"/>
      <c r="AK570" s="28"/>
      <c r="AL570" s="28"/>
      <c r="AM570" s="28"/>
      <c r="AN570" s="28"/>
      <c r="AO570" s="28"/>
      <c r="AP570" s="28"/>
    </row>
    <row r="571" spans="1:42" ht="13.5" customHeight="1" x14ac:dyDescent="0.2">
      <c r="A571" s="21">
        <f t="shared" si="334"/>
        <v>0.85416666666666574</v>
      </c>
      <c r="B571" s="246"/>
      <c r="C571" s="246"/>
      <c r="D571" s="246"/>
      <c r="E571" s="246"/>
      <c r="F571" s="246"/>
      <c r="G571" s="246"/>
      <c r="H571" s="246"/>
      <c r="I571" s="149">
        <f t="shared" si="325"/>
        <v>0</v>
      </c>
      <c r="J571" s="35">
        <v>34</v>
      </c>
      <c r="K571" s="35">
        <v>2</v>
      </c>
      <c r="L571" s="35">
        <v>0</v>
      </c>
      <c r="M571" s="35">
        <v>0</v>
      </c>
      <c r="N571" s="35">
        <v>4</v>
      </c>
      <c r="O571" s="35">
        <v>1</v>
      </c>
      <c r="P571" s="35">
        <v>0</v>
      </c>
      <c r="Q571" s="149">
        <f t="shared" si="326"/>
        <v>41</v>
      </c>
      <c r="R571" s="35">
        <v>27</v>
      </c>
      <c r="S571" s="35">
        <v>4</v>
      </c>
      <c r="T571" s="35">
        <v>0</v>
      </c>
      <c r="U571" s="35">
        <v>0</v>
      </c>
      <c r="V571" s="35">
        <v>2</v>
      </c>
      <c r="W571" s="35">
        <v>4</v>
      </c>
      <c r="X571" s="35">
        <v>1</v>
      </c>
      <c r="Y571" s="149">
        <f t="shared" si="327"/>
        <v>38</v>
      </c>
      <c r="Z571" s="22">
        <f t="shared" si="330"/>
        <v>0.85416666666666574</v>
      </c>
      <c r="AA571" s="19">
        <f t="shared" si="336"/>
        <v>413</v>
      </c>
      <c r="AB571" s="19">
        <f t="shared" si="336"/>
        <v>26</v>
      </c>
      <c r="AC571" s="19">
        <f t="shared" si="336"/>
        <v>7</v>
      </c>
      <c r="AD571" s="19">
        <f t="shared" si="336"/>
        <v>0</v>
      </c>
      <c r="AE571" s="19">
        <f t="shared" si="336"/>
        <v>29</v>
      </c>
      <c r="AF571" s="19">
        <f t="shared" si="336"/>
        <v>42</v>
      </c>
      <c r="AG571" s="19">
        <f t="shared" si="336"/>
        <v>17</v>
      </c>
      <c r="AH571" s="149">
        <f t="shared" si="329"/>
        <v>534</v>
      </c>
      <c r="AI571" s="27"/>
      <c r="AJ571" s="28"/>
      <c r="AK571" s="28"/>
      <c r="AL571" s="28"/>
      <c r="AM571" s="28"/>
      <c r="AN571" s="28"/>
      <c r="AO571" s="28"/>
      <c r="AP571" s="28"/>
    </row>
    <row r="572" spans="1:42" ht="13.5" customHeight="1" x14ac:dyDescent="0.2">
      <c r="A572" s="18">
        <f t="shared" si="334"/>
        <v>0.86458333333333237</v>
      </c>
      <c r="B572" s="246"/>
      <c r="C572" s="246"/>
      <c r="D572" s="246"/>
      <c r="E572" s="246"/>
      <c r="F572" s="246"/>
      <c r="G572" s="246"/>
      <c r="H572" s="246"/>
      <c r="I572" s="149">
        <f t="shared" si="325"/>
        <v>0</v>
      </c>
      <c r="J572" s="35">
        <v>27</v>
      </c>
      <c r="K572" s="35">
        <v>1</v>
      </c>
      <c r="L572" s="35">
        <v>0</v>
      </c>
      <c r="M572" s="35">
        <v>0</v>
      </c>
      <c r="N572" s="35">
        <v>4</v>
      </c>
      <c r="O572" s="35">
        <v>3</v>
      </c>
      <c r="P572" s="35">
        <v>0</v>
      </c>
      <c r="Q572" s="149">
        <f t="shared" si="326"/>
        <v>35</v>
      </c>
      <c r="R572" s="35">
        <v>44</v>
      </c>
      <c r="S572" s="35">
        <v>1</v>
      </c>
      <c r="T572" s="35">
        <v>0</v>
      </c>
      <c r="U572" s="35">
        <v>0</v>
      </c>
      <c r="V572" s="35">
        <v>4</v>
      </c>
      <c r="W572" s="35">
        <v>5</v>
      </c>
      <c r="X572" s="35">
        <v>1</v>
      </c>
      <c r="Y572" s="149">
        <f t="shared" si="327"/>
        <v>55</v>
      </c>
      <c r="Z572" s="22">
        <f t="shared" si="330"/>
        <v>0.86458333333333237</v>
      </c>
      <c r="AA572" s="19">
        <f t="shared" si="336"/>
        <v>381</v>
      </c>
      <c r="AB572" s="19">
        <f t="shared" si="336"/>
        <v>21</v>
      </c>
      <c r="AC572" s="19">
        <f t="shared" si="336"/>
        <v>3</v>
      </c>
      <c r="AD572" s="19">
        <f t="shared" si="336"/>
        <v>2</v>
      </c>
      <c r="AE572" s="19">
        <f t="shared" si="336"/>
        <v>23</v>
      </c>
      <c r="AF572" s="19">
        <f t="shared" si="336"/>
        <v>48</v>
      </c>
      <c r="AG572" s="19">
        <f t="shared" si="336"/>
        <v>20</v>
      </c>
      <c r="AH572" s="149">
        <f t="shared" si="329"/>
        <v>498</v>
      </c>
      <c r="AI572" s="27"/>
      <c r="AJ572" s="28"/>
      <c r="AK572" s="28"/>
      <c r="AL572" s="28"/>
      <c r="AM572" s="28"/>
      <c r="AN572" s="28"/>
      <c r="AO572" s="28"/>
      <c r="AP572" s="28"/>
    </row>
    <row r="573" spans="1:42" ht="13.5" customHeight="1" x14ac:dyDescent="0.2">
      <c r="A573" s="21">
        <f t="shared" si="334"/>
        <v>0.874999999999999</v>
      </c>
      <c r="B573" s="246"/>
      <c r="C573" s="246"/>
      <c r="D573" s="246"/>
      <c r="E573" s="246"/>
      <c r="F573" s="246"/>
      <c r="G573" s="246"/>
      <c r="H573" s="246"/>
      <c r="I573" s="149">
        <f t="shared" si="325"/>
        <v>0</v>
      </c>
      <c r="J573" s="35">
        <v>33</v>
      </c>
      <c r="K573" s="35">
        <v>1</v>
      </c>
      <c r="L573" s="35">
        <v>0</v>
      </c>
      <c r="M573" s="35">
        <v>0</v>
      </c>
      <c r="N573" s="35">
        <v>6</v>
      </c>
      <c r="O573" s="35">
        <v>2</v>
      </c>
      <c r="P573" s="35">
        <v>1</v>
      </c>
      <c r="Q573" s="149">
        <f t="shared" si="326"/>
        <v>43</v>
      </c>
      <c r="R573" s="35">
        <v>32</v>
      </c>
      <c r="S573" s="35">
        <v>1</v>
      </c>
      <c r="T573" s="35">
        <v>0</v>
      </c>
      <c r="U573" s="35">
        <v>0</v>
      </c>
      <c r="V573" s="35">
        <v>3</v>
      </c>
      <c r="W573" s="35">
        <v>4</v>
      </c>
      <c r="X573" s="35">
        <v>1</v>
      </c>
      <c r="Y573" s="149">
        <f t="shared" si="327"/>
        <v>41</v>
      </c>
      <c r="Z573" s="22">
        <f t="shared" si="330"/>
        <v>0.874999999999999</v>
      </c>
      <c r="AA573" s="19">
        <f t="shared" si="336"/>
        <v>348</v>
      </c>
      <c r="AB573" s="19">
        <f t="shared" si="336"/>
        <v>19</v>
      </c>
      <c r="AC573" s="19">
        <f t="shared" si="336"/>
        <v>5</v>
      </c>
      <c r="AD573" s="19">
        <f t="shared" si="336"/>
        <v>1</v>
      </c>
      <c r="AE573" s="19">
        <f t="shared" si="336"/>
        <v>27</v>
      </c>
      <c r="AF573" s="19">
        <f t="shared" si="336"/>
        <v>34</v>
      </c>
      <c r="AG573" s="19">
        <f t="shared" si="336"/>
        <v>16</v>
      </c>
      <c r="AH573" s="149">
        <f t="shared" si="329"/>
        <v>450</v>
      </c>
      <c r="AI573" s="27"/>
      <c r="AJ573" s="28"/>
      <c r="AK573" s="28"/>
      <c r="AL573" s="28"/>
      <c r="AM573" s="28"/>
      <c r="AN573" s="28"/>
      <c r="AO573" s="28"/>
      <c r="AP573" s="28"/>
    </row>
    <row r="574" spans="1:42" ht="13.5" customHeight="1" x14ac:dyDescent="0.2">
      <c r="A574" s="18">
        <f t="shared" si="334"/>
        <v>0.88541666666666563</v>
      </c>
      <c r="B574" s="246"/>
      <c r="C574" s="246"/>
      <c r="D574" s="246"/>
      <c r="E574" s="246"/>
      <c r="F574" s="246"/>
      <c r="G574" s="246"/>
      <c r="H574" s="246"/>
      <c r="I574" s="149">
        <f t="shared" si="325"/>
        <v>0</v>
      </c>
      <c r="J574" s="35">
        <v>31</v>
      </c>
      <c r="K574" s="35">
        <v>0</v>
      </c>
      <c r="L574" s="35">
        <v>0</v>
      </c>
      <c r="M574" s="35">
        <v>0</v>
      </c>
      <c r="N574" s="35">
        <v>4</v>
      </c>
      <c r="O574" s="35">
        <v>2</v>
      </c>
      <c r="P574" s="35">
        <v>1</v>
      </c>
      <c r="Q574" s="149">
        <f t="shared" si="326"/>
        <v>38</v>
      </c>
      <c r="R574" s="35">
        <v>28</v>
      </c>
      <c r="S574" s="35">
        <v>4</v>
      </c>
      <c r="T574" s="35">
        <v>1</v>
      </c>
      <c r="U574" s="35">
        <v>0</v>
      </c>
      <c r="V574" s="35">
        <v>5</v>
      </c>
      <c r="W574" s="35">
        <v>3</v>
      </c>
      <c r="X574" s="35">
        <v>6</v>
      </c>
      <c r="Y574" s="149">
        <f t="shared" si="327"/>
        <v>47</v>
      </c>
      <c r="Z574" s="22">
        <f t="shared" si="330"/>
        <v>0.88541666666666563</v>
      </c>
      <c r="AA574" s="19">
        <f t="shared" si="336"/>
        <v>393</v>
      </c>
      <c r="AB574" s="19">
        <f t="shared" si="336"/>
        <v>17</v>
      </c>
      <c r="AC574" s="19">
        <f t="shared" si="336"/>
        <v>3</v>
      </c>
      <c r="AD574" s="19">
        <f t="shared" si="336"/>
        <v>2</v>
      </c>
      <c r="AE574" s="19">
        <f t="shared" si="336"/>
        <v>25</v>
      </c>
      <c r="AF574" s="19">
        <f t="shared" si="336"/>
        <v>31</v>
      </c>
      <c r="AG574" s="19">
        <f t="shared" si="336"/>
        <v>21</v>
      </c>
      <c r="AH574" s="149">
        <f t="shared" si="329"/>
        <v>492</v>
      </c>
      <c r="AI574" s="27"/>
      <c r="AJ574" s="28"/>
      <c r="AK574" s="28"/>
      <c r="AL574" s="28"/>
      <c r="AM574" s="28"/>
      <c r="AN574" s="28"/>
      <c r="AO574" s="28"/>
      <c r="AP574" s="28"/>
    </row>
    <row r="575" spans="1:42" ht="13.5" customHeight="1" x14ac:dyDescent="0.2">
      <c r="A575" s="21">
        <f t="shared" si="334"/>
        <v>0.89583333333333226</v>
      </c>
      <c r="B575" s="246"/>
      <c r="C575" s="246"/>
      <c r="D575" s="246"/>
      <c r="E575" s="246"/>
      <c r="F575" s="246"/>
      <c r="G575" s="246"/>
      <c r="H575" s="246"/>
      <c r="I575" s="149">
        <f t="shared" si="325"/>
        <v>0</v>
      </c>
      <c r="J575" s="35">
        <v>41</v>
      </c>
      <c r="K575" s="35">
        <v>1</v>
      </c>
      <c r="L575" s="35">
        <v>2</v>
      </c>
      <c r="M575" s="35">
        <v>0</v>
      </c>
      <c r="N575" s="35">
        <v>6</v>
      </c>
      <c r="O575" s="35">
        <v>2</v>
      </c>
      <c r="P575" s="35">
        <v>2</v>
      </c>
      <c r="Q575" s="149">
        <f t="shared" si="326"/>
        <v>54</v>
      </c>
      <c r="R575" s="35">
        <v>36</v>
      </c>
      <c r="S575" s="35">
        <v>5</v>
      </c>
      <c r="T575" s="35">
        <v>1</v>
      </c>
      <c r="U575" s="35">
        <v>0</v>
      </c>
      <c r="V575" s="35">
        <v>2</v>
      </c>
      <c r="W575" s="35">
        <v>3</v>
      </c>
      <c r="X575" s="35">
        <v>0</v>
      </c>
      <c r="Y575" s="149">
        <f t="shared" si="327"/>
        <v>47</v>
      </c>
      <c r="Z575" s="22">
        <f t="shared" si="330"/>
        <v>0.89583333333333226</v>
      </c>
      <c r="AA575" s="19">
        <f t="shared" si="336"/>
        <v>390</v>
      </c>
      <c r="AB575" s="19">
        <f t="shared" si="336"/>
        <v>21</v>
      </c>
      <c r="AC575" s="19">
        <f t="shared" si="336"/>
        <v>7</v>
      </c>
      <c r="AD575" s="19">
        <f t="shared" si="336"/>
        <v>0</v>
      </c>
      <c r="AE575" s="19">
        <f t="shared" si="336"/>
        <v>24</v>
      </c>
      <c r="AF575" s="19">
        <f t="shared" si="336"/>
        <v>38</v>
      </c>
      <c r="AG575" s="19">
        <f t="shared" si="336"/>
        <v>12</v>
      </c>
      <c r="AH575" s="149">
        <f t="shared" si="329"/>
        <v>492</v>
      </c>
      <c r="AI575" s="27"/>
      <c r="AJ575" s="28"/>
      <c r="AK575" s="28"/>
      <c r="AL575" s="28"/>
      <c r="AM575" s="28"/>
      <c r="AN575" s="28"/>
      <c r="AO575" s="28"/>
      <c r="AP575" s="28"/>
    </row>
    <row r="576" spans="1:42" ht="13.5" customHeight="1" thickBot="1" x14ac:dyDescent="0.25">
      <c r="A576" s="18">
        <f t="shared" si="334"/>
        <v>0.90624999999999889</v>
      </c>
      <c r="B576" s="246"/>
      <c r="C576" s="246"/>
      <c r="D576" s="246"/>
      <c r="E576" s="246"/>
      <c r="F576" s="246"/>
      <c r="G576" s="246"/>
      <c r="H576" s="246"/>
      <c r="I576" s="149">
        <f t="shared" si="325"/>
        <v>0</v>
      </c>
      <c r="J576" s="35">
        <v>28</v>
      </c>
      <c r="K576" s="35">
        <v>0</v>
      </c>
      <c r="L576" s="35">
        <v>0</v>
      </c>
      <c r="M576" s="35">
        <v>0</v>
      </c>
      <c r="N576" s="35">
        <v>3</v>
      </c>
      <c r="O576" s="35">
        <v>4</v>
      </c>
      <c r="P576" s="35">
        <v>0</v>
      </c>
      <c r="Q576" s="149">
        <f t="shared" si="326"/>
        <v>35</v>
      </c>
      <c r="R576" s="35">
        <v>27</v>
      </c>
      <c r="S576" s="35">
        <v>3</v>
      </c>
      <c r="T576" s="35">
        <v>0</v>
      </c>
      <c r="U576" s="35">
        <v>0</v>
      </c>
      <c r="V576" s="35">
        <v>4</v>
      </c>
      <c r="W576" s="35">
        <v>9</v>
      </c>
      <c r="X576" s="35">
        <v>1</v>
      </c>
      <c r="Y576" s="149">
        <f t="shared" si="327"/>
        <v>44</v>
      </c>
      <c r="Z576" s="22">
        <f t="shared" si="330"/>
        <v>0.90624999999999889</v>
      </c>
      <c r="AA576" s="19">
        <f t="shared" si="336"/>
        <v>404</v>
      </c>
      <c r="AB576" s="19">
        <f t="shared" si="336"/>
        <v>25</v>
      </c>
      <c r="AC576" s="19">
        <f t="shared" si="336"/>
        <v>5</v>
      </c>
      <c r="AD576" s="19">
        <f t="shared" si="336"/>
        <v>0</v>
      </c>
      <c r="AE576" s="19">
        <f t="shared" si="336"/>
        <v>26</v>
      </c>
      <c r="AF576" s="19">
        <f t="shared" si="336"/>
        <v>39</v>
      </c>
      <c r="AG576" s="19">
        <f t="shared" si="336"/>
        <v>16</v>
      </c>
      <c r="AH576" s="149">
        <f t="shared" si="329"/>
        <v>515</v>
      </c>
      <c r="AI576" s="27"/>
      <c r="AJ576" s="28"/>
      <c r="AK576" s="28"/>
      <c r="AL576" s="28"/>
      <c r="AM576" s="28"/>
      <c r="AN576" s="28"/>
      <c r="AO576" s="28"/>
      <c r="AP576" s="28"/>
    </row>
    <row r="577" spans="1:43" s="135" customFormat="1" ht="13.5" customHeight="1" thickTop="1" thickBot="1" x14ac:dyDescent="0.25">
      <c r="A577" s="54" t="s">
        <v>5</v>
      </c>
      <c r="B577" s="348" t="s">
        <v>6</v>
      </c>
      <c r="C577" s="349"/>
      <c r="D577" s="349"/>
      <c r="E577" s="349"/>
      <c r="F577" s="349"/>
      <c r="G577" s="349"/>
      <c r="H577" s="350"/>
      <c r="I577" s="17" t="s">
        <v>8</v>
      </c>
      <c r="J577" s="348" t="s">
        <v>6</v>
      </c>
      <c r="K577" s="349"/>
      <c r="L577" s="349"/>
      <c r="M577" s="349"/>
      <c r="N577" s="349"/>
      <c r="O577" s="349"/>
      <c r="P577" s="350"/>
      <c r="Q577" s="17" t="s">
        <v>8</v>
      </c>
      <c r="R577" s="348" t="s">
        <v>6</v>
      </c>
      <c r="S577" s="349"/>
      <c r="T577" s="349"/>
      <c r="U577" s="349"/>
      <c r="V577" s="349"/>
      <c r="W577" s="349"/>
      <c r="X577" s="350"/>
      <c r="Y577" s="17" t="s">
        <v>8</v>
      </c>
      <c r="Z577" s="54" t="s">
        <v>5</v>
      </c>
      <c r="AA577" s="348" t="s">
        <v>6</v>
      </c>
      <c r="AB577" s="349"/>
      <c r="AC577" s="349"/>
      <c r="AD577" s="349"/>
      <c r="AE577" s="349"/>
      <c r="AF577" s="349"/>
      <c r="AG577" s="350"/>
      <c r="AH577" s="17" t="s">
        <v>8</v>
      </c>
      <c r="AI577" s="27"/>
      <c r="AJ577" s="28"/>
      <c r="AK577" s="28"/>
      <c r="AL577" s="28"/>
      <c r="AM577" s="28"/>
      <c r="AN577" s="28"/>
      <c r="AO577" s="28"/>
      <c r="AP577" s="28"/>
      <c r="AQ577" s="16"/>
    </row>
    <row r="578" spans="1:43" s="135" customFormat="1" ht="13.5" customHeight="1" thickTop="1" x14ac:dyDescent="0.2">
      <c r="A578" s="23">
        <f t="shared" ref="A578:A609" si="337">A451</f>
        <v>0.29166666666666669</v>
      </c>
      <c r="B578" s="29">
        <f t="shared" ref="B578:H587" si="338">SUM(B517:B520)</f>
        <v>0</v>
      </c>
      <c r="C578" s="29">
        <f t="shared" si="338"/>
        <v>0</v>
      </c>
      <c r="D578" s="29">
        <f t="shared" si="338"/>
        <v>0</v>
      </c>
      <c r="E578" s="29">
        <f t="shared" si="338"/>
        <v>0</v>
      </c>
      <c r="F578" s="29">
        <f t="shared" si="338"/>
        <v>0</v>
      </c>
      <c r="G578" s="29">
        <f t="shared" si="338"/>
        <v>0</v>
      </c>
      <c r="H578" s="29">
        <f t="shared" si="338"/>
        <v>0</v>
      </c>
      <c r="I578" s="30">
        <f>SUM(B578:H578)</f>
        <v>0</v>
      </c>
      <c r="J578" s="29">
        <f t="shared" ref="J578:P587" si="339">SUM(J517:J520)</f>
        <v>23</v>
      </c>
      <c r="K578" s="29">
        <f t="shared" si="339"/>
        <v>3</v>
      </c>
      <c r="L578" s="29">
        <f t="shared" si="339"/>
        <v>1</v>
      </c>
      <c r="M578" s="29">
        <f t="shared" si="339"/>
        <v>0</v>
      </c>
      <c r="N578" s="29">
        <f t="shared" si="339"/>
        <v>28</v>
      </c>
      <c r="O578" s="29">
        <f t="shared" si="339"/>
        <v>0</v>
      </c>
      <c r="P578" s="29">
        <f t="shared" si="339"/>
        <v>30</v>
      </c>
      <c r="Q578" s="30">
        <f>SUM(J578:P578)</f>
        <v>85</v>
      </c>
      <c r="R578" s="29">
        <f t="shared" ref="R578:X587" si="340">SUM(R517:R520)</f>
        <v>77</v>
      </c>
      <c r="S578" s="29">
        <f t="shared" si="340"/>
        <v>23</v>
      </c>
      <c r="T578" s="29">
        <f t="shared" si="340"/>
        <v>7</v>
      </c>
      <c r="U578" s="29">
        <f t="shared" si="340"/>
        <v>2</v>
      </c>
      <c r="V578" s="29">
        <f t="shared" si="340"/>
        <v>15</v>
      </c>
      <c r="W578" s="29">
        <f t="shared" si="340"/>
        <v>1</v>
      </c>
      <c r="X578" s="29">
        <f t="shared" si="340"/>
        <v>55</v>
      </c>
      <c r="Y578" s="30">
        <f>SUM(R578:X578)</f>
        <v>180</v>
      </c>
      <c r="Z578" s="23">
        <f>A578</f>
        <v>0.29166666666666669</v>
      </c>
      <c r="AA578" s="29">
        <f t="shared" ref="AA578:AG587" si="341">SUM(AA517:AA520)</f>
        <v>1372</v>
      </c>
      <c r="AB578" s="29">
        <f t="shared" si="341"/>
        <v>581</v>
      </c>
      <c r="AC578" s="29">
        <f t="shared" si="341"/>
        <v>95</v>
      </c>
      <c r="AD578" s="29">
        <f t="shared" si="341"/>
        <v>14</v>
      </c>
      <c r="AE578" s="29">
        <f t="shared" si="341"/>
        <v>126</v>
      </c>
      <c r="AF578" s="29">
        <f t="shared" si="341"/>
        <v>109</v>
      </c>
      <c r="AG578" s="29">
        <f t="shared" si="341"/>
        <v>241</v>
      </c>
      <c r="AH578" s="30">
        <f>SUM(AA578:AG578)</f>
        <v>2538</v>
      </c>
      <c r="AI578" s="27"/>
      <c r="AJ578" s="28"/>
      <c r="AK578" s="28"/>
      <c r="AL578" s="28"/>
      <c r="AM578" s="28"/>
      <c r="AN578" s="28"/>
      <c r="AO578" s="28"/>
      <c r="AP578" s="28"/>
      <c r="AQ578" s="16"/>
    </row>
    <row r="579" spans="1:43" ht="13.5" customHeight="1" x14ac:dyDescent="0.2">
      <c r="A579" s="21">
        <f t="shared" si="337"/>
        <v>0.30208333333333337</v>
      </c>
      <c r="B579" s="19">
        <f t="shared" si="338"/>
        <v>0</v>
      </c>
      <c r="C579" s="19">
        <f t="shared" si="338"/>
        <v>0</v>
      </c>
      <c r="D579" s="19">
        <f t="shared" si="338"/>
        <v>0</v>
      </c>
      <c r="E579" s="19">
        <f t="shared" si="338"/>
        <v>0</v>
      </c>
      <c r="F579" s="19">
        <f t="shared" si="338"/>
        <v>0</v>
      </c>
      <c r="G579" s="19">
        <f t="shared" si="338"/>
        <v>0</v>
      </c>
      <c r="H579" s="19">
        <f t="shared" si="338"/>
        <v>0</v>
      </c>
      <c r="I579" s="20">
        <f t="shared" ref="I579:I621" si="342">SUM(B579:H579)</f>
        <v>0</v>
      </c>
      <c r="J579" s="19">
        <f t="shared" si="339"/>
        <v>21</v>
      </c>
      <c r="K579" s="19">
        <f t="shared" si="339"/>
        <v>8</v>
      </c>
      <c r="L579" s="19">
        <f t="shared" si="339"/>
        <v>3</v>
      </c>
      <c r="M579" s="19">
        <f t="shared" si="339"/>
        <v>0</v>
      </c>
      <c r="N579" s="19">
        <f t="shared" si="339"/>
        <v>29</v>
      </c>
      <c r="O579" s="19">
        <f t="shared" si="339"/>
        <v>2</v>
      </c>
      <c r="P579" s="19">
        <f t="shared" si="339"/>
        <v>32</v>
      </c>
      <c r="Q579" s="20">
        <f t="shared" ref="Q579:Q621" si="343">SUM(J579:P579)</f>
        <v>95</v>
      </c>
      <c r="R579" s="19">
        <f t="shared" si="340"/>
        <v>86</v>
      </c>
      <c r="S579" s="19">
        <f t="shared" si="340"/>
        <v>28</v>
      </c>
      <c r="T579" s="19">
        <f t="shared" si="340"/>
        <v>6</v>
      </c>
      <c r="U579" s="19">
        <f t="shared" si="340"/>
        <v>1</v>
      </c>
      <c r="V579" s="19">
        <f t="shared" si="340"/>
        <v>16</v>
      </c>
      <c r="W579" s="19">
        <f t="shared" si="340"/>
        <v>2</v>
      </c>
      <c r="X579" s="19">
        <f t="shared" si="340"/>
        <v>56</v>
      </c>
      <c r="Y579" s="20">
        <f t="shared" ref="Y579:Y621" si="344">SUM(R579:X579)</f>
        <v>195</v>
      </c>
      <c r="Z579" s="21">
        <f t="shared" ref="Z579:Z621" si="345">A579</f>
        <v>0.30208333333333337</v>
      </c>
      <c r="AA579" s="19">
        <f t="shared" si="341"/>
        <v>1409</v>
      </c>
      <c r="AB579" s="19">
        <f t="shared" si="341"/>
        <v>584</v>
      </c>
      <c r="AC579" s="19">
        <f t="shared" si="341"/>
        <v>88</v>
      </c>
      <c r="AD579" s="19">
        <f t="shared" si="341"/>
        <v>11</v>
      </c>
      <c r="AE579" s="19">
        <f t="shared" si="341"/>
        <v>129</v>
      </c>
      <c r="AF579" s="19">
        <f t="shared" si="341"/>
        <v>116</v>
      </c>
      <c r="AG579" s="19">
        <f t="shared" si="341"/>
        <v>258</v>
      </c>
      <c r="AH579" s="20">
        <f t="shared" ref="AH579:AH621" si="346">SUM(AA579:AG579)</f>
        <v>2595</v>
      </c>
      <c r="AI579" s="27"/>
      <c r="AJ579" s="28"/>
      <c r="AK579" s="28"/>
      <c r="AL579" s="28"/>
      <c r="AM579" s="28"/>
      <c r="AN579" s="28"/>
      <c r="AO579" s="28"/>
      <c r="AP579" s="28"/>
    </row>
    <row r="580" spans="1:43" ht="13.5" customHeight="1" x14ac:dyDescent="0.2">
      <c r="A580" s="22">
        <f t="shared" si="337"/>
        <v>0.31250000000000006</v>
      </c>
      <c r="B580" s="19">
        <f t="shared" si="338"/>
        <v>0</v>
      </c>
      <c r="C580" s="19">
        <f t="shared" si="338"/>
        <v>0</v>
      </c>
      <c r="D580" s="19">
        <f t="shared" si="338"/>
        <v>0</v>
      </c>
      <c r="E580" s="19">
        <f t="shared" si="338"/>
        <v>0</v>
      </c>
      <c r="F580" s="19">
        <f t="shared" si="338"/>
        <v>0</v>
      </c>
      <c r="G580" s="19">
        <f t="shared" si="338"/>
        <v>0</v>
      </c>
      <c r="H580" s="19">
        <f t="shared" si="338"/>
        <v>0</v>
      </c>
      <c r="I580" s="20">
        <f t="shared" si="342"/>
        <v>0</v>
      </c>
      <c r="J580" s="19">
        <f t="shared" si="339"/>
        <v>22</v>
      </c>
      <c r="K580" s="19">
        <f t="shared" si="339"/>
        <v>9</v>
      </c>
      <c r="L580" s="19">
        <f t="shared" si="339"/>
        <v>2</v>
      </c>
      <c r="M580" s="19">
        <f t="shared" si="339"/>
        <v>0</v>
      </c>
      <c r="N580" s="19">
        <f t="shared" si="339"/>
        <v>34</v>
      </c>
      <c r="O580" s="19">
        <f t="shared" si="339"/>
        <v>2</v>
      </c>
      <c r="P580" s="19">
        <f t="shared" si="339"/>
        <v>34</v>
      </c>
      <c r="Q580" s="20">
        <f t="shared" si="343"/>
        <v>103</v>
      </c>
      <c r="R580" s="19">
        <f t="shared" si="340"/>
        <v>99</v>
      </c>
      <c r="S580" s="19">
        <f t="shared" si="340"/>
        <v>29</v>
      </c>
      <c r="T580" s="19">
        <f t="shared" si="340"/>
        <v>7</v>
      </c>
      <c r="U580" s="19">
        <f t="shared" si="340"/>
        <v>1</v>
      </c>
      <c r="V580" s="19">
        <f t="shared" si="340"/>
        <v>17</v>
      </c>
      <c r="W580" s="19">
        <f t="shared" si="340"/>
        <v>3</v>
      </c>
      <c r="X580" s="19">
        <f t="shared" si="340"/>
        <v>66</v>
      </c>
      <c r="Y580" s="20">
        <f t="shared" si="344"/>
        <v>222</v>
      </c>
      <c r="Z580" s="22">
        <f t="shared" si="345"/>
        <v>0.31250000000000006</v>
      </c>
      <c r="AA580" s="19">
        <f t="shared" si="341"/>
        <v>1464</v>
      </c>
      <c r="AB580" s="19">
        <f t="shared" si="341"/>
        <v>538</v>
      </c>
      <c r="AC580" s="19">
        <f t="shared" si="341"/>
        <v>82</v>
      </c>
      <c r="AD580" s="19">
        <f t="shared" si="341"/>
        <v>16</v>
      </c>
      <c r="AE580" s="19">
        <f t="shared" si="341"/>
        <v>133</v>
      </c>
      <c r="AF580" s="19">
        <f t="shared" si="341"/>
        <v>113</v>
      </c>
      <c r="AG580" s="19">
        <f t="shared" si="341"/>
        <v>278</v>
      </c>
      <c r="AH580" s="20">
        <f t="shared" si="346"/>
        <v>2624</v>
      </c>
      <c r="AI580" s="27"/>
      <c r="AJ580" s="28"/>
      <c r="AK580" s="28"/>
      <c r="AL580" s="28"/>
      <c r="AM580" s="28"/>
      <c r="AN580" s="28"/>
      <c r="AO580" s="28"/>
      <c r="AP580" s="28"/>
    </row>
    <row r="581" spans="1:43" ht="13.5" customHeight="1" x14ac:dyDescent="0.2">
      <c r="A581" s="21">
        <f t="shared" si="337"/>
        <v>0.32291666666666674</v>
      </c>
      <c r="B581" s="19">
        <f t="shared" si="338"/>
        <v>0</v>
      </c>
      <c r="C581" s="19">
        <f t="shared" si="338"/>
        <v>0</v>
      </c>
      <c r="D581" s="19">
        <f t="shared" si="338"/>
        <v>0</v>
      </c>
      <c r="E581" s="19">
        <f t="shared" si="338"/>
        <v>0</v>
      </c>
      <c r="F581" s="19">
        <f t="shared" si="338"/>
        <v>0</v>
      </c>
      <c r="G581" s="19">
        <f t="shared" si="338"/>
        <v>0</v>
      </c>
      <c r="H581" s="19">
        <f t="shared" si="338"/>
        <v>0</v>
      </c>
      <c r="I581" s="20">
        <f t="shared" si="342"/>
        <v>0</v>
      </c>
      <c r="J581" s="19">
        <f t="shared" si="339"/>
        <v>37</v>
      </c>
      <c r="K581" s="19">
        <f t="shared" si="339"/>
        <v>13</v>
      </c>
      <c r="L581" s="19">
        <f t="shared" si="339"/>
        <v>4</v>
      </c>
      <c r="M581" s="19">
        <f t="shared" si="339"/>
        <v>0</v>
      </c>
      <c r="N581" s="19">
        <f t="shared" si="339"/>
        <v>35</v>
      </c>
      <c r="O581" s="19">
        <f t="shared" si="339"/>
        <v>2</v>
      </c>
      <c r="P581" s="19">
        <f t="shared" si="339"/>
        <v>34</v>
      </c>
      <c r="Q581" s="20">
        <f t="shared" si="343"/>
        <v>125</v>
      </c>
      <c r="R581" s="19">
        <f t="shared" si="340"/>
        <v>134</v>
      </c>
      <c r="S581" s="19">
        <f t="shared" si="340"/>
        <v>38</v>
      </c>
      <c r="T581" s="19">
        <f t="shared" si="340"/>
        <v>4</v>
      </c>
      <c r="U581" s="19">
        <f t="shared" si="340"/>
        <v>0</v>
      </c>
      <c r="V581" s="19">
        <f t="shared" si="340"/>
        <v>18</v>
      </c>
      <c r="W581" s="19">
        <f t="shared" si="340"/>
        <v>3</v>
      </c>
      <c r="X581" s="19">
        <f t="shared" si="340"/>
        <v>75</v>
      </c>
      <c r="Y581" s="20">
        <f t="shared" si="344"/>
        <v>272</v>
      </c>
      <c r="Z581" s="21">
        <f t="shared" si="345"/>
        <v>0.32291666666666674</v>
      </c>
      <c r="AA581" s="19">
        <f t="shared" si="341"/>
        <v>1535</v>
      </c>
      <c r="AB581" s="19">
        <f t="shared" si="341"/>
        <v>513</v>
      </c>
      <c r="AC581" s="19">
        <f t="shared" si="341"/>
        <v>79</v>
      </c>
      <c r="AD581" s="19">
        <f t="shared" si="341"/>
        <v>21</v>
      </c>
      <c r="AE581" s="19">
        <f t="shared" si="341"/>
        <v>135</v>
      </c>
      <c r="AF581" s="19">
        <f t="shared" si="341"/>
        <v>114</v>
      </c>
      <c r="AG581" s="19">
        <f t="shared" si="341"/>
        <v>276</v>
      </c>
      <c r="AH581" s="20">
        <f t="shared" si="346"/>
        <v>2673</v>
      </c>
      <c r="AI581" s="27"/>
      <c r="AJ581" s="28"/>
      <c r="AK581" s="28"/>
      <c r="AL581" s="28"/>
      <c r="AM581" s="28"/>
      <c r="AN581" s="28"/>
      <c r="AO581" s="28"/>
      <c r="AP581" s="28"/>
    </row>
    <row r="582" spans="1:43" ht="13.5" customHeight="1" x14ac:dyDescent="0.2">
      <c r="A582" s="21">
        <f t="shared" si="337"/>
        <v>0.33333333333333343</v>
      </c>
      <c r="B582" s="19">
        <f t="shared" si="338"/>
        <v>0</v>
      </c>
      <c r="C582" s="19">
        <f t="shared" si="338"/>
        <v>0</v>
      </c>
      <c r="D582" s="19">
        <f t="shared" si="338"/>
        <v>0</v>
      </c>
      <c r="E582" s="19">
        <f t="shared" si="338"/>
        <v>0</v>
      </c>
      <c r="F582" s="19">
        <f t="shared" si="338"/>
        <v>0</v>
      </c>
      <c r="G582" s="19">
        <f t="shared" si="338"/>
        <v>0</v>
      </c>
      <c r="H582" s="19">
        <f t="shared" si="338"/>
        <v>0</v>
      </c>
      <c r="I582" s="20">
        <f t="shared" si="342"/>
        <v>0</v>
      </c>
      <c r="J582" s="19">
        <f t="shared" si="339"/>
        <v>44</v>
      </c>
      <c r="K582" s="19">
        <f t="shared" si="339"/>
        <v>12</v>
      </c>
      <c r="L582" s="19">
        <f t="shared" si="339"/>
        <v>4</v>
      </c>
      <c r="M582" s="19">
        <f t="shared" si="339"/>
        <v>0</v>
      </c>
      <c r="N582" s="19">
        <f t="shared" si="339"/>
        <v>37</v>
      </c>
      <c r="O582" s="19">
        <f t="shared" si="339"/>
        <v>3</v>
      </c>
      <c r="P582" s="19">
        <f t="shared" si="339"/>
        <v>34</v>
      </c>
      <c r="Q582" s="20">
        <f t="shared" si="343"/>
        <v>134</v>
      </c>
      <c r="R582" s="19">
        <f t="shared" si="340"/>
        <v>125</v>
      </c>
      <c r="S582" s="19">
        <f t="shared" si="340"/>
        <v>35</v>
      </c>
      <c r="T582" s="19">
        <f t="shared" si="340"/>
        <v>4</v>
      </c>
      <c r="U582" s="19">
        <f t="shared" si="340"/>
        <v>0</v>
      </c>
      <c r="V582" s="19">
        <f t="shared" si="340"/>
        <v>19</v>
      </c>
      <c r="W582" s="19">
        <f t="shared" si="340"/>
        <v>4</v>
      </c>
      <c r="X582" s="19">
        <f t="shared" si="340"/>
        <v>87</v>
      </c>
      <c r="Y582" s="20">
        <f t="shared" si="344"/>
        <v>274</v>
      </c>
      <c r="Z582" s="21">
        <f t="shared" si="345"/>
        <v>0.33333333333333343</v>
      </c>
      <c r="AA582" s="19">
        <f t="shared" si="341"/>
        <v>1532</v>
      </c>
      <c r="AB582" s="19">
        <f t="shared" si="341"/>
        <v>477</v>
      </c>
      <c r="AC582" s="19">
        <f t="shared" si="341"/>
        <v>84</v>
      </c>
      <c r="AD582" s="19">
        <f t="shared" si="341"/>
        <v>24</v>
      </c>
      <c r="AE582" s="19">
        <f t="shared" si="341"/>
        <v>137</v>
      </c>
      <c r="AF582" s="19">
        <f t="shared" si="341"/>
        <v>114</v>
      </c>
      <c r="AG582" s="19">
        <f t="shared" si="341"/>
        <v>296</v>
      </c>
      <c r="AH582" s="20">
        <f t="shared" si="346"/>
        <v>2664</v>
      </c>
      <c r="AI582" s="27"/>
      <c r="AJ582" s="28"/>
      <c r="AK582" s="28"/>
      <c r="AL582" s="28"/>
      <c r="AM582" s="28"/>
      <c r="AN582" s="28"/>
      <c r="AO582" s="28"/>
      <c r="AP582" s="28"/>
    </row>
    <row r="583" spans="1:43" ht="13.5" customHeight="1" x14ac:dyDescent="0.2">
      <c r="A583" s="22">
        <f t="shared" si="337"/>
        <v>0.34375000000000011</v>
      </c>
      <c r="B583" s="19">
        <f t="shared" si="338"/>
        <v>0</v>
      </c>
      <c r="C583" s="19">
        <f t="shared" si="338"/>
        <v>0</v>
      </c>
      <c r="D583" s="19">
        <f t="shared" si="338"/>
        <v>0</v>
      </c>
      <c r="E583" s="19">
        <f t="shared" si="338"/>
        <v>0</v>
      </c>
      <c r="F583" s="19">
        <f t="shared" si="338"/>
        <v>0</v>
      </c>
      <c r="G583" s="19">
        <f t="shared" si="338"/>
        <v>0</v>
      </c>
      <c r="H583" s="19">
        <f t="shared" si="338"/>
        <v>0</v>
      </c>
      <c r="I583" s="20">
        <f t="shared" si="342"/>
        <v>0</v>
      </c>
      <c r="J583" s="19">
        <f t="shared" si="339"/>
        <v>54</v>
      </c>
      <c r="K583" s="19">
        <f t="shared" si="339"/>
        <v>9</v>
      </c>
      <c r="L583" s="19">
        <f t="shared" si="339"/>
        <v>2</v>
      </c>
      <c r="M583" s="19">
        <f t="shared" si="339"/>
        <v>0</v>
      </c>
      <c r="N583" s="19">
        <f t="shared" si="339"/>
        <v>45</v>
      </c>
      <c r="O583" s="19">
        <f t="shared" si="339"/>
        <v>1</v>
      </c>
      <c r="P583" s="19">
        <f t="shared" si="339"/>
        <v>27</v>
      </c>
      <c r="Q583" s="20">
        <f t="shared" si="343"/>
        <v>138</v>
      </c>
      <c r="R583" s="19">
        <f t="shared" si="340"/>
        <v>115</v>
      </c>
      <c r="S583" s="19">
        <f t="shared" si="340"/>
        <v>30</v>
      </c>
      <c r="T583" s="19">
        <f t="shared" si="340"/>
        <v>7</v>
      </c>
      <c r="U583" s="19">
        <f t="shared" si="340"/>
        <v>0</v>
      </c>
      <c r="V583" s="19">
        <f t="shared" si="340"/>
        <v>18</v>
      </c>
      <c r="W583" s="19">
        <f t="shared" si="340"/>
        <v>3</v>
      </c>
      <c r="X583" s="19">
        <f t="shared" si="340"/>
        <v>85</v>
      </c>
      <c r="Y583" s="20">
        <f t="shared" si="344"/>
        <v>258</v>
      </c>
      <c r="Z583" s="22">
        <f t="shared" si="345"/>
        <v>0.34375000000000011</v>
      </c>
      <c r="AA583" s="19">
        <f t="shared" si="341"/>
        <v>1557</v>
      </c>
      <c r="AB583" s="19">
        <f t="shared" si="341"/>
        <v>443</v>
      </c>
      <c r="AC583" s="19">
        <f t="shared" si="341"/>
        <v>81</v>
      </c>
      <c r="AD583" s="19">
        <f t="shared" si="341"/>
        <v>24</v>
      </c>
      <c r="AE583" s="19">
        <f t="shared" si="341"/>
        <v>141</v>
      </c>
      <c r="AF583" s="19">
        <f t="shared" si="341"/>
        <v>104</v>
      </c>
      <c r="AG583" s="19">
        <f t="shared" si="341"/>
        <v>286</v>
      </c>
      <c r="AH583" s="20">
        <f t="shared" si="346"/>
        <v>2636</v>
      </c>
      <c r="AI583" s="27"/>
      <c r="AJ583" s="28"/>
      <c r="AK583" s="28"/>
      <c r="AL583" s="28"/>
      <c r="AM583" s="28"/>
      <c r="AN583" s="28"/>
      <c r="AO583" s="28"/>
      <c r="AP583" s="28"/>
    </row>
    <row r="584" spans="1:43" ht="13.5" customHeight="1" x14ac:dyDescent="0.2">
      <c r="A584" s="21">
        <f t="shared" si="337"/>
        <v>0.3541666666666668</v>
      </c>
      <c r="B584" s="19">
        <f t="shared" si="338"/>
        <v>0</v>
      </c>
      <c r="C584" s="19">
        <f t="shared" si="338"/>
        <v>0</v>
      </c>
      <c r="D584" s="19">
        <f t="shared" si="338"/>
        <v>0</v>
      </c>
      <c r="E584" s="19">
        <f t="shared" si="338"/>
        <v>0</v>
      </c>
      <c r="F584" s="19">
        <f t="shared" si="338"/>
        <v>0</v>
      </c>
      <c r="G584" s="19">
        <f t="shared" si="338"/>
        <v>0</v>
      </c>
      <c r="H584" s="19">
        <f t="shared" si="338"/>
        <v>0</v>
      </c>
      <c r="I584" s="20">
        <f t="shared" si="342"/>
        <v>0</v>
      </c>
      <c r="J584" s="19">
        <f t="shared" si="339"/>
        <v>61</v>
      </c>
      <c r="K584" s="19">
        <f t="shared" si="339"/>
        <v>9</v>
      </c>
      <c r="L584" s="19">
        <f t="shared" si="339"/>
        <v>3</v>
      </c>
      <c r="M584" s="19">
        <f t="shared" si="339"/>
        <v>0</v>
      </c>
      <c r="N584" s="19">
        <f t="shared" si="339"/>
        <v>42</v>
      </c>
      <c r="O584" s="19">
        <f t="shared" si="339"/>
        <v>1</v>
      </c>
      <c r="P584" s="19">
        <f t="shared" si="339"/>
        <v>23</v>
      </c>
      <c r="Q584" s="20">
        <f t="shared" si="343"/>
        <v>139</v>
      </c>
      <c r="R584" s="19">
        <f t="shared" si="340"/>
        <v>124</v>
      </c>
      <c r="S584" s="19">
        <f t="shared" si="340"/>
        <v>29</v>
      </c>
      <c r="T584" s="19">
        <f t="shared" si="340"/>
        <v>5</v>
      </c>
      <c r="U584" s="19">
        <f t="shared" si="340"/>
        <v>0</v>
      </c>
      <c r="V584" s="19">
        <f t="shared" si="340"/>
        <v>22</v>
      </c>
      <c r="W584" s="19">
        <f t="shared" si="340"/>
        <v>4</v>
      </c>
      <c r="X584" s="19">
        <f t="shared" si="340"/>
        <v>76</v>
      </c>
      <c r="Y584" s="20">
        <f t="shared" si="344"/>
        <v>260</v>
      </c>
      <c r="Z584" s="21">
        <f t="shared" si="345"/>
        <v>0.3541666666666668</v>
      </c>
      <c r="AA584" s="19">
        <f t="shared" si="341"/>
        <v>1583</v>
      </c>
      <c r="AB584" s="19">
        <f t="shared" si="341"/>
        <v>440</v>
      </c>
      <c r="AC584" s="19">
        <f t="shared" si="341"/>
        <v>92</v>
      </c>
      <c r="AD584" s="19">
        <f t="shared" si="341"/>
        <v>21</v>
      </c>
      <c r="AE584" s="19">
        <f t="shared" si="341"/>
        <v>140</v>
      </c>
      <c r="AF584" s="19">
        <f t="shared" si="341"/>
        <v>103</v>
      </c>
      <c r="AG584" s="19">
        <f t="shared" si="341"/>
        <v>252</v>
      </c>
      <c r="AH584" s="20">
        <f t="shared" si="346"/>
        <v>2631</v>
      </c>
      <c r="AI584" s="27"/>
      <c r="AJ584" s="28"/>
      <c r="AK584" s="28"/>
      <c r="AL584" s="28"/>
      <c r="AM584" s="28"/>
      <c r="AN584" s="28"/>
      <c r="AO584" s="28"/>
      <c r="AP584" s="28"/>
    </row>
    <row r="585" spans="1:43" ht="13.5" customHeight="1" x14ac:dyDescent="0.2">
      <c r="A585" s="21">
        <f t="shared" si="337"/>
        <v>0.36458333333333348</v>
      </c>
      <c r="B585" s="19">
        <f t="shared" si="338"/>
        <v>0</v>
      </c>
      <c r="C585" s="19">
        <f t="shared" si="338"/>
        <v>0</v>
      </c>
      <c r="D585" s="19">
        <f t="shared" si="338"/>
        <v>0</v>
      </c>
      <c r="E585" s="19">
        <f t="shared" si="338"/>
        <v>0</v>
      </c>
      <c r="F585" s="19">
        <f t="shared" si="338"/>
        <v>0</v>
      </c>
      <c r="G585" s="19">
        <f t="shared" si="338"/>
        <v>0</v>
      </c>
      <c r="H585" s="19">
        <f t="shared" si="338"/>
        <v>0</v>
      </c>
      <c r="I585" s="20">
        <f t="shared" si="342"/>
        <v>0</v>
      </c>
      <c r="J585" s="19">
        <f t="shared" si="339"/>
        <v>52</v>
      </c>
      <c r="K585" s="19">
        <f t="shared" si="339"/>
        <v>9</v>
      </c>
      <c r="L585" s="19">
        <f t="shared" si="339"/>
        <v>3</v>
      </c>
      <c r="M585" s="19">
        <f t="shared" si="339"/>
        <v>1</v>
      </c>
      <c r="N585" s="19">
        <f t="shared" si="339"/>
        <v>44</v>
      </c>
      <c r="O585" s="19">
        <f t="shared" si="339"/>
        <v>1</v>
      </c>
      <c r="P585" s="19">
        <f t="shared" si="339"/>
        <v>21</v>
      </c>
      <c r="Q585" s="20">
        <f t="shared" si="343"/>
        <v>131</v>
      </c>
      <c r="R585" s="19">
        <f t="shared" si="340"/>
        <v>100</v>
      </c>
      <c r="S585" s="19">
        <f t="shared" si="340"/>
        <v>22</v>
      </c>
      <c r="T585" s="19">
        <f t="shared" si="340"/>
        <v>5</v>
      </c>
      <c r="U585" s="19">
        <f t="shared" si="340"/>
        <v>0</v>
      </c>
      <c r="V585" s="19">
        <f t="shared" si="340"/>
        <v>19</v>
      </c>
      <c r="W585" s="19">
        <f t="shared" si="340"/>
        <v>4</v>
      </c>
      <c r="X585" s="19">
        <f t="shared" si="340"/>
        <v>61</v>
      </c>
      <c r="Y585" s="20">
        <f t="shared" si="344"/>
        <v>211</v>
      </c>
      <c r="Z585" s="21">
        <f t="shared" si="345"/>
        <v>0.36458333333333348</v>
      </c>
      <c r="AA585" s="19">
        <f t="shared" si="341"/>
        <v>1538</v>
      </c>
      <c r="AB585" s="19">
        <f t="shared" si="341"/>
        <v>405</v>
      </c>
      <c r="AC585" s="19">
        <f t="shared" si="341"/>
        <v>101</v>
      </c>
      <c r="AD585" s="19">
        <f t="shared" si="341"/>
        <v>18</v>
      </c>
      <c r="AE585" s="19">
        <f t="shared" si="341"/>
        <v>138</v>
      </c>
      <c r="AF585" s="19">
        <f t="shared" si="341"/>
        <v>97</v>
      </c>
      <c r="AG585" s="19">
        <f t="shared" si="341"/>
        <v>214</v>
      </c>
      <c r="AH585" s="20">
        <f t="shared" si="346"/>
        <v>2511</v>
      </c>
      <c r="AI585" s="27"/>
      <c r="AJ585" s="28"/>
      <c r="AK585" s="28"/>
      <c r="AL585" s="28"/>
      <c r="AM585" s="28"/>
      <c r="AN585" s="28"/>
      <c r="AO585" s="28"/>
      <c r="AP585" s="28"/>
    </row>
    <row r="586" spans="1:43" ht="13.5" customHeight="1" x14ac:dyDescent="0.2">
      <c r="A586" s="22">
        <f t="shared" si="337"/>
        <v>0.37500000000000017</v>
      </c>
      <c r="B586" s="19">
        <f t="shared" si="338"/>
        <v>0</v>
      </c>
      <c r="C586" s="19">
        <f t="shared" si="338"/>
        <v>0</v>
      </c>
      <c r="D586" s="19">
        <f t="shared" si="338"/>
        <v>0</v>
      </c>
      <c r="E586" s="19">
        <f t="shared" si="338"/>
        <v>0</v>
      </c>
      <c r="F586" s="19">
        <f t="shared" si="338"/>
        <v>0</v>
      </c>
      <c r="G586" s="19">
        <f t="shared" si="338"/>
        <v>0</v>
      </c>
      <c r="H586" s="19">
        <f t="shared" si="338"/>
        <v>0</v>
      </c>
      <c r="I586" s="20">
        <f t="shared" si="342"/>
        <v>0</v>
      </c>
      <c r="J586" s="19">
        <f t="shared" si="339"/>
        <v>57</v>
      </c>
      <c r="K586" s="19">
        <f t="shared" si="339"/>
        <v>10</v>
      </c>
      <c r="L586" s="19">
        <f t="shared" si="339"/>
        <v>4</v>
      </c>
      <c r="M586" s="19">
        <f t="shared" si="339"/>
        <v>1</v>
      </c>
      <c r="N586" s="19">
        <f t="shared" si="339"/>
        <v>42</v>
      </c>
      <c r="O586" s="19">
        <f t="shared" si="339"/>
        <v>1</v>
      </c>
      <c r="P586" s="19">
        <f t="shared" si="339"/>
        <v>20</v>
      </c>
      <c r="Q586" s="20">
        <f t="shared" si="343"/>
        <v>135</v>
      </c>
      <c r="R586" s="19">
        <f t="shared" si="340"/>
        <v>105</v>
      </c>
      <c r="S586" s="19">
        <f t="shared" si="340"/>
        <v>28</v>
      </c>
      <c r="T586" s="19">
        <f t="shared" si="340"/>
        <v>5</v>
      </c>
      <c r="U586" s="19">
        <f t="shared" si="340"/>
        <v>0</v>
      </c>
      <c r="V586" s="19">
        <f t="shared" si="340"/>
        <v>18</v>
      </c>
      <c r="W586" s="19">
        <f t="shared" si="340"/>
        <v>4</v>
      </c>
      <c r="X586" s="19">
        <f t="shared" si="340"/>
        <v>41</v>
      </c>
      <c r="Y586" s="20">
        <f t="shared" si="344"/>
        <v>201</v>
      </c>
      <c r="Z586" s="22">
        <f t="shared" si="345"/>
        <v>0.37500000000000017</v>
      </c>
      <c r="AA586" s="19">
        <f t="shared" si="341"/>
        <v>1537</v>
      </c>
      <c r="AB586" s="19">
        <f t="shared" si="341"/>
        <v>423</v>
      </c>
      <c r="AC586" s="19">
        <f t="shared" si="341"/>
        <v>104</v>
      </c>
      <c r="AD586" s="19">
        <f t="shared" si="341"/>
        <v>15</v>
      </c>
      <c r="AE586" s="19">
        <f t="shared" si="341"/>
        <v>140</v>
      </c>
      <c r="AF586" s="19">
        <f t="shared" si="341"/>
        <v>99</v>
      </c>
      <c r="AG586" s="19">
        <f t="shared" si="341"/>
        <v>162</v>
      </c>
      <c r="AH586" s="20">
        <f t="shared" si="346"/>
        <v>2480</v>
      </c>
      <c r="AI586" s="27"/>
      <c r="AJ586" s="28"/>
      <c r="AK586" s="28"/>
      <c r="AL586" s="28"/>
      <c r="AM586" s="28"/>
      <c r="AN586" s="28"/>
      <c r="AO586" s="28"/>
      <c r="AP586" s="28"/>
    </row>
    <row r="587" spans="1:43" ht="13.5" customHeight="1" x14ac:dyDescent="0.2">
      <c r="A587" s="21">
        <f t="shared" si="337"/>
        <v>0.38541666666666685</v>
      </c>
      <c r="B587" s="19">
        <f t="shared" si="338"/>
        <v>0</v>
      </c>
      <c r="C587" s="19">
        <f t="shared" si="338"/>
        <v>0</v>
      </c>
      <c r="D587" s="19">
        <f t="shared" si="338"/>
        <v>0</v>
      </c>
      <c r="E587" s="19">
        <f t="shared" si="338"/>
        <v>0</v>
      </c>
      <c r="F587" s="19">
        <f t="shared" si="338"/>
        <v>0</v>
      </c>
      <c r="G587" s="19">
        <f t="shared" si="338"/>
        <v>0</v>
      </c>
      <c r="H587" s="19">
        <f t="shared" si="338"/>
        <v>0</v>
      </c>
      <c r="I587" s="20">
        <f t="shared" si="342"/>
        <v>0</v>
      </c>
      <c r="J587" s="19">
        <f t="shared" si="339"/>
        <v>66</v>
      </c>
      <c r="K587" s="19">
        <f t="shared" si="339"/>
        <v>8</v>
      </c>
      <c r="L587" s="19">
        <f t="shared" si="339"/>
        <v>5</v>
      </c>
      <c r="M587" s="19">
        <f t="shared" si="339"/>
        <v>1</v>
      </c>
      <c r="N587" s="19">
        <f t="shared" si="339"/>
        <v>37</v>
      </c>
      <c r="O587" s="19">
        <f t="shared" si="339"/>
        <v>1</v>
      </c>
      <c r="P587" s="19">
        <f t="shared" si="339"/>
        <v>15</v>
      </c>
      <c r="Q587" s="20">
        <f t="shared" si="343"/>
        <v>133</v>
      </c>
      <c r="R587" s="19">
        <f t="shared" si="340"/>
        <v>127</v>
      </c>
      <c r="S587" s="19">
        <f t="shared" si="340"/>
        <v>30</v>
      </c>
      <c r="T587" s="19">
        <f t="shared" si="340"/>
        <v>7</v>
      </c>
      <c r="U587" s="19">
        <f t="shared" si="340"/>
        <v>0</v>
      </c>
      <c r="V587" s="19">
        <f t="shared" si="340"/>
        <v>19</v>
      </c>
      <c r="W587" s="19">
        <f t="shared" si="340"/>
        <v>7</v>
      </c>
      <c r="X587" s="19">
        <f t="shared" si="340"/>
        <v>34</v>
      </c>
      <c r="Y587" s="20">
        <f t="shared" si="344"/>
        <v>224</v>
      </c>
      <c r="Z587" s="21">
        <f t="shared" si="345"/>
        <v>0.38541666666666685</v>
      </c>
      <c r="AA587" s="19">
        <f t="shared" si="341"/>
        <v>1555</v>
      </c>
      <c r="AB587" s="19">
        <f t="shared" si="341"/>
        <v>408</v>
      </c>
      <c r="AC587" s="19">
        <f t="shared" si="341"/>
        <v>126</v>
      </c>
      <c r="AD587" s="19">
        <f t="shared" si="341"/>
        <v>19</v>
      </c>
      <c r="AE587" s="19">
        <f t="shared" si="341"/>
        <v>135</v>
      </c>
      <c r="AF587" s="19">
        <f t="shared" si="341"/>
        <v>102</v>
      </c>
      <c r="AG587" s="19">
        <f t="shared" si="341"/>
        <v>127</v>
      </c>
      <c r="AH587" s="20">
        <f t="shared" si="346"/>
        <v>2472</v>
      </c>
      <c r="AI587" s="27"/>
      <c r="AJ587" s="28"/>
      <c r="AK587" s="28"/>
      <c r="AL587" s="28"/>
      <c r="AM587" s="28"/>
      <c r="AN587" s="28"/>
      <c r="AO587" s="28"/>
      <c r="AP587" s="28"/>
    </row>
    <row r="588" spans="1:43" ht="13.5" customHeight="1" x14ac:dyDescent="0.2">
      <c r="A588" s="21">
        <f t="shared" si="337"/>
        <v>0.39583333333333354</v>
      </c>
      <c r="B588" s="19">
        <f t="shared" ref="B588:H597" si="347">SUM(B527:B530)</f>
        <v>0</v>
      </c>
      <c r="C588" s="19">
        <f t="shared" si="347"/>
        <v>0</v>
      </c>
      <c r="D588" s="19">
        <f t="shared" si="347"/>
        <v>0</v>
      </c>
      <c r="E588" s="19">
        <f t="shared" si="347"/>
        <v>0</v>
      </c>
      <c r="F588" s="19">
        <f t="shared" si="347"/>
        <v>0</v>
      </c>
      <c r="G588" s="19">
        <f t="shared" si="347"/>
        <v>0</v>
      </c>
      <c r="H588" s="19">
        <f t="shared" si="347"/>
        <v>0</v>
      </c>
      <c r="I588" s="20">
        <f t="shared" si="342"/>
        <v>0</v>
      </c>
      <c r="J588" s="19">
        <f t="shared" ref="J588:P597" si="348">SUM(J527:J530)</f>
        <v>60</v>
      </c>
      <c r="K588" s="19">
        <f t="shared" si="348"/>
        <v>6</v>
      </c>
      <c r="L588" s="19">
        <f t="shared" si="348"/>
        <v>5</v>
      </c>
      <c r="M588" s="19">
        <f t="shared" si="348"/>
        <v>1</v>
      </c>
      <c r="N588" s="19">
        <f t="shared" si="348"/>
        <v>39</v>
      </c>
      <c r="O588" s="19">
        <f t="shared" si="348"/>
        <v>1</v>
      </c>
      <c r="P588" s="19">
        <f t="shared" si="348"/>
        <v>14</v>
      </c>
      <c r="Q588" s="20">
        <f t="shared" si="343"/>
        <v>126</v>
      </c>
      <c r="R588" s="19">
        <f t="shared" ref="R588:X597" si="349">SUM(R527:R530)</f>
        <v>126</v>
      </c>
      <c r="S588" s="19">
        <f t="shared" si="349"/>
        <v>34</v>
      </c>
      <c r="T588" s="19">
        <f t="shared" si="349"/>
        <v>6</v>
      </c>
      <c r="U588" s="19">
        <f t="shared" si="349"/>
        <v>0</v>
      </c>
      <c r="V588" s="19">
        <f t="shared" si="349"/>
        <v>14</v>
      </c>
      <c r="W588" s="19">
        <f t="shared" si="349"/>
        <v>6</v>
      </c>
      <c r="X588" s="19">
        <f t="shared" si="349"/>
        <v>30</v>
      </c>
      <c r="Y588" s="20">
        <f t="shared" si="344"/>
        <v>216</v>
      </c>
      <c r="Z588" s="21">
        <f t="shared" si="345"/>
        <v>0.39583333333333354</v>
      </c>
      <c r="AA588" s="19">
        <f t="shared" ref="AA588:AG597" si="350">SUM(AA527:AA530)</f>
        <v>1528</v>
      </c>
      <c r="AB588" s="19">
        <f t="shared" si="350"/>
        <v>403</v>
      </c>
      <c r="AC588" s="19">
        <f t="shared" si="350"/>
        <v>111</v>
      </c>
      <c r="AD588" s="19">
        <f t="shared" si="350"/>
        <v>20</v>
      </c>
      <c r="AE588" s="19">
        <f t="shared" si="350"/>
        <v>136</v>
      </c>
      <c r="AF588" s="19">
        <f t="shared" si="350"/>
        <v>92</v>
      </c>
      <c r="AG588" s="19">
        <f t="shared" si="350"/>
        <v>108</v>
      </c>
      <c r="AH588" s="20">
        <f t="shared" si="346"/>
        <v>2398</v>
      </c>
      <c r="AI588" s="27"/>
      <c r="AJ588" s="28"/>
      <c r="AK588" s="28"/>
      <c r="AL588" s="28"/>
      <c r="AM588" s="28"/>
      <c r="AN588" s="28"/>
      <c r="AO588" s="28"/>
      <c r="AP588" s="28"/>
    </row>
    <row r="589" spans="1:43" ht="13.5" customHeight="1" x14ac:dyDescent="0.2">
      <c r="A589" s="22">
        <f t="shared" si="337"/>
        <v>0.40625000000000022</v>
      </c>
      <c r="B589" s="19">
        <f t="shared" si="347"/>
        <v>0</v>
      </c>
      <c r="C589" s="19">
        <f t="shared" si="347"/>
        <v>0</v>
      </c>
      <c r="D589" s="19">
        <f t="shared" si="347"/>
        <v>0</v>
      </c>
      <c r="E589" s="19">
        <f t="shared" si="347"/>
        <v>0</v>
      </c>
      <c r="F589" s="19">
        <f t="shared" si="347"/>
        <v>0</v>
      </c>
      <c r="G589" s="19">
        <f t="shared" si="347"/>
        <v>0</v>
      </c>
      <c r="H589" s="19">
        <f t="shared" si="347"/>
        <v>0</v>
      </c>
      <c r="I589" s="20">
        <f t="shared" si="342"/>
        <v>0</v>
      </c>
      <c r="J589" s="19">
        <f t="shared" si="348"/>
        <v>73</v>
      </c>
      <c r="K589" s="19">
        <f t="shared" si="348"/>
        <v>3</v>
      </c>
      <c r="L589" s="19">
        <f t="shared" si="348"/>
        <v>3</v>
      </c>
      <c r="M589" s="19">
        <f t="shared" si="348"/>
        <v>0</v>
      </c>
      <c r="N589" s="19">
        <f t="shared" si="348"/>
        <v>39</v>
      </c>
      <c r="O589" s="19">
        <f t="shared" si="348"/>
        <v>4</v>
      </c>
      <c r="P589" s="19">
        <f t="shared" si="348"/>
        <v>9</v>
      </c>
      <c r="Q589" s="20">
        <f t="shared" si="343"/>
        <v>131</v>
      </c>
      <c r="R589" s="19">
        <f t="shared" si="349"/>
        <v>134</v>
      </c>
      <c r="S589" s="19">
        <f t="shared" si="349"/>
        <v>35</v>
      </c>
      <c r="T589" s="19">
        <f t="shared" si="349"/>
        <v>10</v>
      </c>
      <c r="U589" s="19">
        <f t="shared" si="349"/>
        <v>0</v>
      </c>
      <c r="V589" s="19">
        <f t="shared" si="349"/>
        <v>14</v>
      </c>
      <c r="W589" s="19">
        <f t="shared" si="349"/>
        <v>7</v>
      </c>
      <c r="X589" s="19">
        <f t="shared" si="349"/>
        <v>21</v>
      </c>
      <c r="Y589" s="20">
        <f t="shared" si="344"/>
        <v>221</v>
      </c>
      <c r="Z589" s="22">
        <f t="shared" si="345"/>
        <v>0.40625000000000022</v>
      </c>
      <c r="AA589" s="19">
        <f t="shared" si="350"/>
        <v>1515</v>
      </c>
      <c r="AB589" s="19">
        <f t="shared" si="350"/>
        <v>395</v>
      </c>
      <c r="AC589" s="19">
        <f t="shared" si="350"/>
        <v>121</v>
      </c>
      <c r="AD589" s="19">
        <f t="shared" si="350"/>
        <v>22</v>
      </c>
      <c r="AE589" s="19">
        <f t="shared" si="350"/>
        <v>136</v>
      </c>
      <c r="AF589" s="19">
        <f t="shared" si="350"/>
        <v>89</v>
      </c>
      <c r="AG589" s="19">
        <f t="shared" si="350"/>
        <v>78</v>
      </c>
      <c r="AH589" s="20">
        <f t="shared" si="346"/>
        <v>2356</v>
      </c>
      <c r="AI589" s="27"/>
      <c r="AJ589" s="28"/>
      <c r="AK589" s="28"/>
      <c r="AL589" s="28"/>
      <c r="AM589" s="28"/>
      <c r="AN589" s="28"/>
      <c r="AO589" s="28"/>
      <c r="AP589" s="28"/>
    </row>
    <row r="590" spans="1:43" ht="13.5" customHeight="1" x14ac:dyDescent="0.2">
      <c r="A590" s="21">
        <f t="shared" si="337"/>
        <v>0.41666666666666691</v>
      </c>
      <c r="B590" s="19">
        <f t="shared" si="347"/>
        <v>0</v>
      </c>
      <c r="C590" s="19">
        <f t="shared" si="347"/>
        <v>0</v>
      </c>
      <c r="D590" s="19">
        <f t="shared" si="347"/>
        <v>0</v>
      </c>
      <c r="E590" s="19">
        <f t="shared" si="347"/>
        <v>0</v>
      </c>
      <c r="F590" s="19">
        <f t="shared" si="347"/>
        <v>0</v>
      </c>
      <c r="G590" s="19">
        <f t="shared" si="347"/>
        <v>0</v>
      </c>
      <c r="H590" s="19">
        <f t="shared" si="347"/>
        <v>0</v>
      </c>
      <c r="I590" s="20">
        <f t="shared" si="342"/>
        <v>0</v>
      </c>
      <c r="J590" s="19">
        <f t="shared" si="348"/>
        <v>72</v>
      </c>
      <c r="K590" s="19">
        <f t="shared" si="348"/>
        <v>4</v>
      </c>
      <c r="L590" s="19">
        <f t="shared" si="348"/>
        <v>6</v>
      </c>
      <c r="M590" s="19">
        <f t="shared" si="348"/>
        <v>0</v>
      </c>
      <c r="N590" s="19">
        <f t="shared" si="348"/>
        <v>38</v>
      </c>
      <c r="O590" s="19">
        <f t="shared" si="348"/>
        <v>3</v>
      </c>
      <c r="P590" s="19">
        <f t="shared" si="348"/>
        <v>5</v>
      </c>
      <c r="Q590" s="20">
        <f t="shared" si="343"/>
        <v>128</v>
      </c>
      <c r="R590" s="19">
        <f t="shared" si="349"/>
        <v>142</v>
      </c>
      <c r="S590" s="19">
        <f t="shared" si="349"/>
        <v>37</v>
      </c>
      <c r="T590" s="19">
        <f t="shared" si="349"/>
        <v>10</v>
      </c>
      <c r="U590" s="19">
        <f t="shared" si="349"/>
        <v>0</v>
      </c>
      <c r="V590" s="19">
        <f t="shared" si="349"/>
        <v>15</v>
      </c>
      <c r="W590" s="19">
        <f t="shared" si="349"/>
        <v>8</v>
      </c>
      <c r="X590" s="19">
        <f t="shared" si="349"/>
        <v>26</v>
      </c>
      <c r="Y590" s="20">
        <f t="shared" si="344"/>
        <v>238</v>
      </c>
      <c r="Z590" s="21">
        <f t="shared" si="345"/>
        <v>0.41666666666666691</v>
      </c>
      <c r="AA590" s="19">
        <f t="shared" si="350"/>
        <v>1475</v>
      </c>
      <c r="AB590" s="19">
        <f t="shared" si="350"/>
        <v>394</v>
      </c>
      <c r="AC590" s="19">
        <f t="shared" si="350"/>
        <v>132</v>
      </c>
      <c r="AD590" s="19">
        <f t="shared" si="350"/>
        <v>23</v>
      </c>
      <c r="AE590" s="19">
        <f t="shared" si="350"/>
        <v>130</v>
      </c>
      <c r="AF590" s="19">
        <f t="shared" si="350"/>
        <v>83</v>
      </c>
      <c r="AG590" s="19">
        <f t="shared" si="350"/>
        <v>77</v>
      </c>
      <c r="AH590" s="20">
        <f t="shared" si="346"/>
        <v>2314</v>
      </c>
      <c r="AI590" s="27"/>
      <c r="AJ590" s="28"/>
      <c r="AK590" s="28"/>
      <c r="AL590" s="28"/>
      <c r="AM590" s="28"/>
      <c r="AN590" s="28"/>
      <c r="AO590" s="28"/>
      <c r="AP590" s="28"/>
    </row>
    <row r="591" spans="1:43" ht="13.5" customHeight="1" x14ac:dyDescent="0.2">
      <c r="A591" s="21">
        <f t="shared" si="337"/>
        <v>0.42708333333333359</v>
      </c>
      <c r="B591" s="19">
        <f t="shared" si="347"/>
        <v>0</v>
      </c>
      <c r="C591" s="19">
        <f t="shared" si="347"/>
        <v>0</v>
      </c>
      <c r="D591" s="19">
        <f t="shared" si="347"/>
        <v>0</v>
      </c>
      <c r="E591" s="19">
        <f t="shared" si="347"/>
        <v>0</v>
      </c>
      <c r="F591" s="19">
        <f t="shared" si="347"/>
        <v>0</v>
      </c>
      <c r="G591" s="19">
        <f t="shared" si="347"/>
        <v>0</v>
      </c>
      <c r="H591" s="19">
        <f t="shared" si="347"/>
        <v>0</v>
      </c>
      <c r="I591" s="20">
        <f t="shared" si="342"/>
        <v>0</v>
      </c>
      <c r="J591" s="19">
        <f t="shared" si="348"/>
        <v>69</v>
      </c>
      <c r="K591" s="19">
        <f t="shared" si="348"/>
        <v>9</v>
      </c>
      <c r="L591" s="19">
        <f t="shared" si="348"/>
        <v>6</v>
      </c>
      <c r="M591" s="19">
        <f t="shared" si="348"/>
        <v>0</v>
      </c>
      <c r="N591" s="19">
        <f t="shared" si="348"/>
        <v>39</v>
      </c>
      <c r="O591" s="19">
        <f t="shared" si="348"/>
        <v>3</v>
      </c>
      <c r="P591" s="19">
        <f t="shared" si="348"/>
        <v>7</v>
      </c>
      <c r="Q591" s="20">
        <f t="shared" si="343"/>
        <v>133</v>
      </c>
      <c r="R591" s="19">
        <f t="shared" si="349"/>
        <v>137</v>
      </c>
      <c r="S591" s="19">
        <f t="shared" si="349"/>
        <v>33</v>
      </c>
      <c r="T591" s="19">
        <f t="shared" si="349"/>
        <v>7</v>
      </c>
      <c r="U591" s="19">
        <f t="shared" si="349"/>
        <v>0</v>
      </c>
      <c r="V591" s="19">
        <f t="shared" si="349"/>
        <v>14</v>
      </c>
      <c r="W591" s="19">
        <f t="shared" si="349"/>
        <v>8</v>
      </c>
      <c r="X591" s="19">
        <f t="shared" si="349"/>
        <v>18</v>
      </c>
      <c r="Y591" s="20">
        <f t="shared" si="344"/>
        <v>217</v>
      </c>
      <c r="Z591" s="21">
        <f t="shared" si="345"/>
        <v>0.42708333333333359</v>
      </c>
      <c r="AA591" s="19">
        <f t="shared" si="350"/>
        <v>1431</v>
      </c>
      <c r="AB591" s="19">
        <f t="shared" si="350"/>
        <v>402</v>
      </c>
      <c r="AC591" s="19">
        <f t="shared" si="350"/>
        <v>122</v>
      </c>
      <c r="AD591" s="19">
        <f t="shared" si="350"/>
        <v>21</v>
      </c>
      <c r="AE591" s="19">
        <f t="shared" si="350"/>
        <v>130</v>
      </c>
      <c r="AF591" s="19">
        <f t="shared" si="350"/>
        <v>79</v>
      </c>
      <c r="AG591" s="19">
        <f t="shared" si="350"/>
        <v>72</v>
      </c>
      <c r="AH591" s="20">
        <f t="shared" si="346"/>
        <v>2257</v>
      </c>
      <c r="AI591" s="27"/>
      <c r="AJ591" s="28"/>
      <c r="AK591" s="28"/>
      <c r="AL591" s="28"/>
      <c r="AM591" s="28"/>
      <c r="AN591" s="28"/>
      <c r="AO591" s="28"/>
      <c r="AP591" s="28"/>
    </row>
    <row r="592" spans="1:43" ht="13.5" customHeight="1" x14ac:dyDescent="0.2">
      <c r="A592" s="22">
        <f t="shared" si="337"/>
        <v>0.43750000000000028</v>
      </c>
      <c r="B592" s="19">
        <f t="shared" si="347"/>
        <v>0</v>
      </c>
      <c r="C592" s="19">
        <f t="shared" si="347"/>
        <v>0</v>
      </c>
      <c r="D592" s="19">
        <f t="shared" si="347"/>
        <v>0</v>
      </c>
      <c r="E592" s="19">
        <f t="shared" si="347"/>
        <v>0</v>
      </c>
      <c r="F592" s="19">
        <f t="shared" si="347"/>
        <v>0</v>
      </c>
      <c r="G592" s="19">
        <f t="shared" si="347"/>
        <v>0</v>
      </c>
      <c r="H592" s="19">
        <f t="shared" si="347"/>
        <v>0</v>
      </c>
      <c r="I592" s="20">
        <f t="shared" si="342"/>
        <v>0</v>
      </c>
      <c r="J592" s="19">
        <f t="shared" si="348"/>
        <v>73</v>
      </c>
      <c r="K592" s="19">
        <f t="shared" si="348"/>
        <v>10</v>
      </c>
      <c r="L592" s="19">
        <f t="shared" si="348"/>
        <v>6</v>
      </c>
      <c r="M592" s="19">
        <f t="shared" si="348"/>
        <v>0</v>
      </c>
      <c r="N592" s="19">
        <f t="shared" si="348"/>
        <v>39</v>
      </c>
      <c r="O592" s="19">
        <f t="shared" si="348"/>
        <v>4</v>
      </c>
      <c r="P592" s="19">
        <f t="shared" si="348"/>
        <v>7</v>
      </c>
      <c r="Q592" s="20">
        <f t="shared" si="343"/>
        <v>139</v>
      </c>
      <c r="R592" s="19">
        <f t="shared" si="349"/>
        <v>131</v>
      </c>
      <c r="S592" s="19">
        <f t="shared" si="349"/>
        <v>34</v>
      </c>
      <c r="T592" s="19">
        <f t="shared" si="349"/>
        <v>8</v>
      </c>
      <c r="U592" s="19">
        <f t="shared" si="349"/>
        <v>0</v>
      </c>
      <c r="V592" s="19">
        <f t="shared" si="349"/>
        <v>16</v>
      </c>
      <c r="W592" s="19">
        <f t="shared" si="349"/>
        <v>9</v>
      </c>
      <c r="X592" s="19">
        <f t="shared" si="349"/>
        <v>15</v>
      </c>
      <c r="Y592" s="20">
        <f t="shared" si="344"/>
        <v>213</v>
      </c>
      <c r="Z592" s="22">
        <f t="shared" si="345"/>
        <v>0.43750000000000028</v>
      </c>
      <c r="AA592" s="19">
        <f t="shared" si="350"/>
        <v>1419</v>
      </c>
      <c r="AB592" s="19">
        <f t="shared" si="350"/>
        <v>421</v>
      </c>
      <c r="AC592" s="19">
        <f t="shared" si="350"/>
        <v>133</v>
      </c>
      <c r="AD592" s="19">
        <f t="shared" si="350"/>
        <v>23</v>
      </c>
      <c r="AE592" s="19">
        <f t="shared" si="350"/>
        <v>131</v>
      </c>
      <c r="AF592" s="19">
        <f t="shared" si="350"/>
        <v>80</v>
      </c>
      <c r="AG592" s="19">
        <f t="shared" si="350"/>
        <v>62</v>
      </c>
      <c r="AH592" s="20">
        <f t="shared" si="346"/>
        <v>2269</v>
      </c>
      <c r="AI592" s="27"/>
      <c r="AJ592" s="28"/>
      <c r="AK592" s="28"/>
      <c r="AL592" s="28"/>
      <c r="AM592" s="28"/>
      <c r="AN592" s="28"/>
      <c r="AO592" s="28"/>
      <c r="AP592" s="28"/>
    </row>
    <row r="593" spans="1:42" ht="13.5" customHeight="1" x14ac:dyDescent="0.2">
      <c r="A593" s="21">
        <f t="shared" si="337"/>
        <v>0.44791666666666696</v>
      </c>
      <c r="B593" s="19">
        <f t="shared" si="347"/>
        <v>0</v>
      </c>
      <c r="C593" s="19">
        <f t="shared" si="347"/>
        <v>0</v>
      </c>
      <c r="D593" s="19">
        <f t="shared" si="347"/>
        <v>0</v>
      </c>
      <c r="E593" s="19">
        <f t="shared" si="347"/>
        <v>0</v>
      </c>
      <c r="F593" s="19">
        <f t="shared" si="347"/>
        <v>0</v>
      </c>
      <c r="G593" s="19">
        <f t="shared" si="347"/>
        <v>0</v>
      </c>
      <c r="H593" s="19">
        <f t="shared" si="347"/>
        <v>0</v>
      </c>
      <c r="I593" s="20">
        <f t="shared" si="342"/>
        <v>0</v>
      </c>
      <c r="J593" s="19">
        <f t="shared" si="348"/>
        <v>78</v>
      </c>
      <c r="K593" s="19">
        <f t="shared" si="348"/>
        <v>12</v>
      </c>
      <c r="L593" s="19">
        <f t="shared" si="348"/>
        <v>6</v>
      </c>
      <c r="M593" s="19">
        <f t="shared" si="348"/>
        <v>0</v>
      </c>
      <c r="N593" s="19">
        <f t="shared" si="348"/>
        <v>38</v>
      </c>
      <c r="O593" s="19">
        <f t="shared" si="348"/>
        <v>2</v>
      </c>
      <c r="P593" s="19">
        <f t="shared" si="348"/>
        <v>8</v>
      </c>
      <c r="Q593" s="20">
        <f t="shared" si="343"/>
        <v>144</v>
      </c>
      <c r="R593" s="19">
        <f t="shared" si="349"/>
        <v>142</v>
      </c>
      <c r="S593" s="19">
        <f t="shared" si="349"/>
        <v>29</v>
      </c>
      <c r="T593" s="19">
        <f t="shared" si="349"/>
        <v>7</v>
      </c>
      <c r="U593" s="19">
        <f t="shared" si="349"/>
        <v>1</v>
      </c>
      <c r="V593" s="19">
        <f t="shared" si="349"/>
        <v>18</v>
      </c>
      <c r="W593" s="19">
        <f t="shared" si="349"/>
        <v>9</v>
      </c>
      <c r="X593" s="19">
        <f t="shared" si="349"/>
        <v>17</v>
      </c>
      <c r="Y593" s="20">
        <f t="shared" si="344"/>
        <v>223</v>
      </c>
      <c r="Z593" s="21">
        <f t="shared" si="345"/>
        <v>0.44791666666666696</v>
      </c>
      <c r="AA593" s="19">
        <f t="shared" si="350"/>
        <v>1407</v>
      </c>
      <c r="AB593" s="19">
        <f t="shared" si="350"/>
        <v>423</v>
      </c>
      <c r="AC593" s="19">
        <f t="shared" si="350"/>
        <v>119</v>
      </c>
      <c r="AD593" s="19">
        <f t="shared" si="350"/>
        <v>22</v>
      </c>
      <c r="AE593" s="19">
        <f t="shared" si="350"/>
        <v>131</v>
      </c>
      <c r="AF593" s="19">
        <f t="shared" si="350"/>
        <v>79</v>
      </c>
      <c r="AG593" s="19">
        <f t="shared" si="350"/>
        <v>68</v>
      </c>
      <c r="AH593" s="20">
        <f t="shared" si="346"/>
        <v>2249</v>
      </c>
      <c r="AI593" s="27"/>
      <c r="AJ593" s="28"/>
      <c r="AK593" s="28"/>
      <c r="AL593" s="28"/>
      <c r="AM593" s="28"/>
      <c r="AN593" s="28"/>
      <c r="AO593" s="28"/>
      <c r="AP593" s="28"/>
    </row>
    <row r="594" spans="1:42" ht="13.5" customHeight="1" x14ac:dyDescent="0.2">
      <c r="A594" s="21">
        <f t="shared" si="337"/>
        <v>0.45833333333333365</v>
      </c>
      <c r="B594" s="19">
        <f t="shared" si="347"/>
        <v>0</v>
      </c>
      <c r="C594" s="19">
        <f t="shared" si="347"/>
        <v>0</v>
      </c>
      <c r="D594" s="19">
        <f t="shared" si="347"/>
        <v>0</v>
      </c>
      <c r="E594" s="19">
        <f t="shared" si="347"/>
        <v>0</v>
      </c>
      <c r="F594" s="19">
        <f t="shared" si="347"/>
        <v>0</v>
      </c>
      <c r="G594" s="19">
        <f t="shared" si="347"/>
        <v>0</v>
      </c>
      <c r="H594" s="19">
        <f t="shared" si="347"/>
        <v>0</v>
      </c>
      <c r="I594" s="20">
        <f t="shared" si="342"/>
        <v>0</v>
      </c>
      <c r="J594" s="19">
        <f t="shared" si="348"/>
        <v>81</v>
      </c>
      <c r="K594" s="19">
        <f t="shared" si="348"/>
        <v>11</v>
      </c>
      <c r="L594" s="19">
        <f t="shared" si="348"/>
        <v>5</v>
      </c>
      <c r="M594" s="19">
        <f t="shared" si="348"/>
        <v>1</v>
      </c>
      <c r="N594" s="19">
        <f t="shared" si="348"/>
        <v>35</v>
      </c>
      <c r="O594" s="19">
        <f t="shared" si="348"/>
        <v>3</v>
      </c>
      <c r="P594" s="19">
        <f t="shared" si="348"/>
        <v>10</v>
      </c>
      <c r="Q594" s="20">
        <f t="shared" si="343"/>
        <v>146</v>
      </c>
      <c r="R594" s="19">
        <f t="shared" si="349"/>
        <v>142</v>
      </c>
      <c r="S594" s="19">
        <f t="shared" si="349"/>
        <v>28</v>
      </c>
      <c r="T594" s="19">
        <f t="shared" si="349"/>
        <v>6</v>
      </c>
      <c r="U594" s="19">
        <f t="shared" si="349"/>
        <v>1</v>
      </c>
      <c r="V594" s="19">
        <f t="shared" si="349"/>
        <v>18</v>
      </c>
      <c r="W594" s="19">
        <f t="shared" si="349"/>
        <v>7</v>
      </c>
      <c r="X594" s="19">
        <f t="shared" si="349"/>
        <v>15</v>
      </c>
      <c r="Y594" s="20">
        <f t="shared" si="344"/>
        <v>217</v>
      </c>
      <c r="Z594" s="21">
        <f t="shared" si="345"/>
        <v>0.45833333333333365</v>
      </c>
      <c r="AA594" s="19">
        <f t="shared" si="350"/>
        <v>1436</v>
      </c>
      <c r="AB594" s="19">
        <f t="shared" si="350"/>
        <v>407</v>
      </c>
      <c r="AC594" s="19">
        <f t="shared" si="350"/>
        <v>112</v>
      </c>
      <c r="AD594" s="19">
        <f t="shared" si="350"/>
        <v>20</v>
      </c>
      <c r="AE594" s="19">
        <f t="shared" si="350"/>
        <v>133</v>
      </c>
      <c r="AF594" s="19">
        <f t="shared" si="350"/>
        <v>80</v>
      </c>
      <c r="AG594" s="19">
        <f t="shared" si="350"/>
        <v>74</v>
      </c>
      <c r="AH594" s="20">
        <f t="shared" si="346"/>
        <v>2262</v>
      </c>
      <c r="AI594" s="27"/>
      <c r="AJ594" s="28"/>
      <c r="AK594" s="28"/>
      <c r="AL594" s="28"/>
      <c r="AM594" s="28"/>
      <c r="AN594" s="28"/>
      <c r="AO594" s="28"/>
      <c r="AP594" s="28"/>
    </row>
    <row r="595" spans="1:42" ht="13.5" customHeight="1" x14ac:dyDescent="0.2">
      <c r="A595" s="22">
        <f t="shared" si="337"/>
        <v>0.46875000000000033</v>
      </c>
      <c r="B595" s="19">
        <f t="shared" si="347"/>
        <v>0</v>
      </c>
      <c r="C595" s="19">
        <f t="shared" si="347"/>
        <v>0</v>
      </c>
      <c r="D595" s="19">
        <f t="shared" si="347"/>
        <v>0</v>
      </c>
      <c r="E595" s="19">
        <f t="shared" si="347"/>
        <v>0</v>
      </c>
      <c r="F595" s="19">
        <f t="shared" si="347"/>
        <v>0</v>
      </c>
      <c r="G595" s="19">
        <f t="shared" si="347"/>
        <v>0</v>
      </c>
      <c r="H595" s="19">
        <f t="shared" si="347"/>
        <v>0</v>
      </c>
      <c r="I595" s="20">
        <f t="shared" si="342"/>
        <v>0</v>
      </c>
      <c r="J595" s="19">
        <f t="shared" si="348"/>
        <v>79</v>
      </c>
      <c r="K595" s="19">
        <f t="shared" si="348"/>
        <v>9</v>
      </c>
      <c r="L595" s="19">
        <f t="shared" si="348"/>
        <v>4</v>
      </c>
      <c r="M595" s="19">
        <f t="shared" si="348"/>
        <v>1</v>
      </c>
      <c r="N595" s="19">
        <f t="shared" si="348"/>
        <v>37</v>
      </c>
      <c r="O595" s="19">
        <f t="shared" si="348"/>
        <v>3</v>
      </c>
      <c r="P595" s="19">
        <f t="shared" si="348"/>
        <v>8</v>
      </c>
      <c r="Q595" s="20">
        <f t="shared" si="343"/>
        <v>141</v>
      </c>
      <c r="R595" s="19">
        <f t="shared" si="349"/>
        <v>141</v>
      </c>
      <c r="S595" s="19">
        <f t="shared" si="349"/>
        <v>31</v>
      </c>
      <c r="T595" s="19">
        <f t="shared" si="349"/>
        <v>8</v>
      </c>
      <c r="U595" s="19">
        <f t="shared" si="349"/>
        <v>1</v>
      </c>
      <c r="V595" s="19">
        <f t="shared" si="349"/>
        <v>19</v>
      </c>
      <c r="W595" s="19">
        <f t="shared" si="349"/>
        <v>6</v>
      </c>
      <c r="X595" s="19">
        <f t="shared" si="349"/>
        <v>20</v>
      </c>
      <c r="Y595" s="20">
        <f t="shared" si="344"/>
        <v>226</v>
      </c>
      <c r="Z595" s="22">
        <f t="shared" si="345"/>
        <v>0.46875000000000033</v>
      </c>
      <c r="AA595" s="19">
        <f t="shared" si="350"/>
        <v>1459</v>
      </c>
      <c r="AB595" s="19">
        <f t="shared" si="350"/>
        <v>399</v>
      </c>
      <c r="AC595" s="19">
        <f t="shared" si="350"/>
        <v>105</v>
      </c>
      <c r="AD595" s="19">
        <f t="shared" si="350"/>
        <v>21</v>
      </c>
      <c r="AE595" s="19">
        <f t="shared" si="350"/>
        <v>138</v>
      </c>
      <c r="AF595" s="19">
        <f t="shared" si="350"/>
        <v>87</v>
      </c>
      <c r="AG595" s="19">
        <f t="shared" si="350"/>
        <v>73</v>
      </c>
      <c r="AH595" s="20">
        <f t="shared" si="346"/>
        <v>2282</v>
      </c>
      <c r="AI595" s="27"/>
      <c r="AJ595" s="28"/>
      <c r="AK595" s="28"/>
      <c r="AL595" s="28"/>
      <c r="AM595" s="28"/>
      <c r="AN595" s="28"/>
      <c r="AO595" s="28"/>
      <c r="AP595" s="28"/>
    </row>
    <row r="596" spans="1:42" ht="13.5" customHeight="1" x14ac:dyDescent="0.2">
      <c r="A596" s="21">
        <f t="shared" si="337"/>
        <v>0.47916666666666702</v>
      </c>
      <c r="B596" s="19">
        <f t="shared" si="347"/>
        <v>0</v>
      </c>
      <c r="C596" s="19">
        <f t="shared" si="347"/>
        <v>0</v>
      </c>
      <c r="D596" s="19">
        <f t="shared" si="347"/>
        <v>0</v>
      </c>
      <c r="E596" s="19">
        <f t="shared" si="347"/>
        <v>0</v>
      </c>
      <c r="F596" s="19">
        <f t="shared" si="347"/>
        <v>0</v>
      </c>
      <c r="G596" s="19">
        <f t="shared" si="347"/>
        <v>0</v>
      </c>
      <c r="H596" s="19">
        <f t="shared" si="347"/>
        <v>0</v>
      </c>
      <c r="I596" s="20">
        <f t="shared" si="342"/>
        <v>0</v>
      </c>
      <c r="J596" s="19">
        <f t="shared" si="348"/>
        <v>89</v>
      </c>
      <c r="K596" s="19">
        <f t="shared" si="348"/>
        <v>13</v>
      </c>
      <c r="L596" s="19">
        <f t="shared" si="348"/>
        <v>3</v>
      </c>
      <c r="M596" s="19">
        <f t="shared" si="348"/>
        <v>1</v>
      </c>
      <c r="N596" s="19">
        <f t="shared" si="348"/>
        <v>33</v>
      </c>
      <c r="O596" s="19">
        <f t="shared" si="348"/>
        <v>5</v>
      </c>
      <c r="P596" s="19">
        <f t="shared" si="348"/>
        <v>9</v>
      </c>
      <c r="Q596" s="20">
        <f t="shared" si="343"/>
        <v>153</v>
      </c>
      <c r="R596" s="19">
        <f t="shared" si="349"/>
        <v>145</v>
      </c>
      <c r="S596" s="19">
        <f t="shared" si="349"/>
        <v>28</v>
      </c>
      <c r="T596" s="19">
        <f t="shared" si="349"/>
        <v>10</v>
      </c>
      <c r="U596" s="19">
        <f t="shared" si="349"/>
        <v>1</v>
      </c>
      <c r="V596" s="19">
        <f t="shared" si="349"/>
        <v>20</v>
      </c>
      <c r="W596" s="19">
        <f t="shared" si="349"/>
        <v>8</v>
      </c>
      <c r="X596" s="19">
        <f t="shared" si="349"/>
        <v>20</v>
      </c>
      <c r="Y596" s="20">
        <f t="shared" si="344"/>
        <v>232</v>
      </c>
      <c r="Z596" s="21">
        <f t="shared" si="345"/>
        <v>0.47916666666666702</v>
      </c>
      <c r="AA596" s="19">
        <f t="shared" si="350"/>
        <v>1496</v>
      </c>
      <c r="AB596" s="19">
        <f t="shared" si="350"/>
        <v>392</v>
      </c>
      <c r="AC596" s="19">
        <f t="shared" si="350"/>
        <v>106</v>
      </c>
      <c r="AD596" s="19">
        <f t="shared" si="350"/>
        <v>19</v>
      </c>
      <c r="AE596" s="19">
        <f t="shared" si="350"/>
        <v>135</v>
      </c>
      <c r="AF596" s="19">
        <f t="shared" si="350"/>
        <v>94</v>
      </c>
      <c r="AG596" s="19">
        <f t="shared" si="350"/>
        <v>82</v>
      </c>
      <c r="AH596" s="20">
        <f t="shared" si="346"/>
        <v>2324</v>
      </c>
      <c r="AI596" s="27"/>
      <c r="AJ596" s="28"/>
      <c r="AK596" s="28"/>
      <c r="AL596" s="28"/>
      <c r="AM596" s="28"/>
      <c r="AN596" s="28"/>
      <c r="AO596" s="28"/>
      <c r="AP596" s="28"/>
    </row>
    <row r="597" spans="1:42" ht="13.5" customHeight="1" x14ac:dyDescent="0.2">
      <c r="A597" s="21">
        <f t="shared" si="337"/>
        <v>0.4895833333333337</v>
      </c>
      <c r="B597" s="19">
        <f t="shared" si="347"/>
        <v>0</v>
      </c>
      <c r="C597" s="19">
        <f t="shared" si="347"/>
        <v>0</v>
      </c>
      <c r="D597" s="19">
        <f t="shared" si="347"/>
        <v>0</v>
      </c>
      <c r="E597" s="19">
        <f t="shared" si="347"/>
        <v>0</v>
      </c>
      <c r="F597" s="19">
        <f t="shared" si="347"/>
        <v>0</v>
      </c>
      <c r="G597" s="19">
        <f t="shared" si="347"/>
        <v>0</v>
      </c>
      <c r="H597" s="19">
        <f t="shared" si="347"/>
        <v>0</v>
      </c>
      <c r="I597" s="20">
        <f t="shared" si="342"/>
        <v>0</v>
      </c>
      <c r="J597" s="19">
        <f t="shared" si="348"/>
        <v>75</v>
      </c>
      <c r="K597" s="19">
        <f t="shared" si="348"/>
        <v>11</v>
      </c>
      <c r="L597" s="19">
        <f t="shared" si="348"/>
        <v>5</v>
      </c>
      <c r="M597" s="19">
        <f t="shared" si="348"/>
        <v>1</v>
      </c>
      <c r="N597" s="19">
        <f t="shared" si="348"/>
        <v>32</v>
      </c>
      <c r="O597" s="19">
        <f t="shared" si="348"/>
        <v>6</v>
      </c>
      <c r="P597" s="19">
        <f t="shared" si="348"/>
        <v>8</v>
      </c>
      <c r="Q597" s="20">
        <f t="shared" si="343"/>
        <v>138</v>
      </c>
      <c r="R597" s="19">
        <f t="shared" si="349"/>
        <v>137</v>
      </c>
      <c r="S597" s="19">
        <f t="shared" si="349"/>
        <v>29</v>
      </c>
      <c r="T597" s="19">
        <f t="shared" si="349"/>
        <v>9</v>
      </c>
      <c r="U597" s="19">
        <f t="shared" si="349"/>
        <v>0</v>
      </c>
      <c r="V597" s="19">
        <f t="shared" si="349"/>
        <v>17</v>
      </c>
      <c r="W597" s="19">
        <f t="shared" si="349"/>
        <v>8</v>
      </c>
      <c r="X597" s="19">
        <f t="shared" si="349"/>
        <v>19</v>
      </c>
      <c r="Y597" s="20">
        <f t="shared" si="344"/>
        <v>219</v>
      </c>
      <c r="Z597" s="21">
        <f t="shared" si="345"/>
        <v>0.4895833333333337</v>
      </c>
      <c r="AA597" s="19">
        <f t="shared" si="350"/>
        <v>1529</v>
      </c>
      <c r="AB597" s="19">
        <f t="shared" si="350"/>
        <v>392</v>
      </c>
      <c r="AC597" s="19">
        <f t="shared" si="350"/>
        <v>104</v>
      </c>
      <c r="AD597" s="19">
        <f t="shared" si="350"/>
        <v>23</v>
      </c>
      <c r="AE597" s="19">
        <f t="shared" si="350"/>
        <v>129</v>
      </c>
      <c r="AF597" s="19">
        <f t="shared" si="350"/>
        <v>95</v>
      </c>
      <c r="AG597" s="19">
        <f t="shared" si="350"/>
        <v>81</v>
      </c>
      <c r="AH597" s="20">
        <f t="shared" si="346"/>
        <v>2353</v>
      </c>
      <c r="AI597" s="27"/>
      <c r="AJ597" s="28"/>
      <c r="AK597" s="28"/>
      <c r="AL597" s="28"/>
      <c r="AM597" s="28"/>
      <c r="AN597" s="28"/>
      <c r="AO597" s="28"/>
      <c r="AP597" s="28"/>
    </row>
    <row r="598" spans="1:42" ht="13.5" customHeight="1" x14ac:dyDescent="0.2">
      <c r="A598" s="22">
        <f t="shared" si="337"/>
        <v>0.50000000000000033</v>
      </c>
      <c r="B598" s="19">
        <f t="shared" ref="B598:H607" si="351">SUM(B537:B540)</f>
        <v>0</v>
      </c>
      <c r="C598" s="19">
        <f t="shared" si="351"/>
        <v>0</v>
      </c>
      <c r="D598" s="19">
        <f t="shared" si="351"/>
        <v>0</v>
      </c>
      <c r="E598" s="19">
        <f t="shared" si="351"/>
        <v>0</v>
      </c>
      <c r="F598" s="19">
        <f t="shared" si="351"/>
        <v>0</v>
      </c>
      <c r="G598" s="19">
        <f t="shared" si="351"/>
        <v>0</v>
      </c>
      <c r="H598" s="19">
        <f t="shared" si="351"/>
        <v>0</v>
      </c>
      <c r="I598" s="20">
        <f t="shared" si="342"/>
        <v>0</v>
      </c>
      <c r="J598" s="19">
        <f t="shared" ref="J598:P607" si="352">SUM(J537:J540)</f>
        <v>73</v>
      </c>
      <c r="K598" s="19">
        <f t="shared" si="352"/>
        <v>11</v>
      </c>
      <c r="L598" s="19">
        <f t="shared" si="352"/>
        <v>2</v>
      </c>
      <c r="M598" s="19">
        <f t="shared" si="352"/>
        <v>0</v>
      </c>
      <c r="N598" s="19">
        <f t="shared" si="352"/>
        <v>36</v>
      </c>
      <c r="O598" s="19">
        <f t="shared" si="352"/>
        <v>5</v>
      </c>
      <c r="P598" s="19">
        <f t="shared" si="352"/>
        <v>5</v>
      </c>
      <c r="Q598" s="20">
        <f t="shared" si="343"/>
        <v>132</v>
      </c>
      <c r="R598" s="19">
        <f t="shared" ref="R598:X607" si="353">SUM(R537:R540)</f>
        <v>128</v>
      </c>
      <c r="S598" s="19">
        <f t="shared" si="353"/>
        <v>31</v>
      </c>
      <c r="T598" s="19">
        <f t="shared" si="353"/>
        <v>9</v>
      </c>
      <c r="U598" s="19">
        <f t="shared" si="353"/>
        <v>0</v>
      </c>
      <c r="V598" s="19">
        <f t="shared" si="353"/>
        <v>17</v>
      </c>
      <c r="W598" s="19">
        <f t="shared" si="353"/>
        <v>12</v>
      </c>
      <c r="X598" s="19">
        <f t="shared" si="353"/>
        <v>14</v>
      </c>
      <c r="Y598" s="20">
        <f t="shared" si="344"/>
        <v>211</v>
      </c>
      <c r="Z598" s="22">
        <f t="shared" si="345"/>
        <v>0.50000000000000033</v>
      </c>
      <c r="AA598" s="19">
        <f t="shared" ref="AA598:AG607" si="354">SUM(AA537:AA540)</f>
        <v>1531</v>
      </c>
      <c r="AB598" s="19">
        <f t="shared" si="354"/>
        <v>417</v>
      </c>
      <c r="AC598" s="19">
        <f t="shared" si="354"/>
        <v>98</v>
      </c>
      <c r="AD598" s="19">
        <f t="shared" si="354"/>
        <v>24</v>
      </c>
      <c r="AE598" s="19">
        <f t="shared" si="354"/>
        <v>129</v>
      </c>
      <c r="AF598" s="19">
        <f t="shared" si="354"/>
        <v>109</v>
      </c>
      <c r="AG598" s="19">
        <f t="shared" si="354"/>
        <v>69</v>
      </c>
      <c r="AH598" s="20">
        <f t="shared" si="346"/>
        <v>2377</v>
      </c>
      <c r="AI598" s="27"/>
      <c r="AJ598" s="28"/>
      <c r="AK598" s="28"/>
      <c r="AL598" s="28"/>
      <c r="AM598" s="28"/>
      <c r="AN598" s="28"/>
      <c r="AO598" s="28"/>
      <c r="AP598" s="28"/>
    </row>
    <row r="599" spans="1:42" ht="13.5" customHeight="1" x14ac:dyDescent="0.2">
      <c r="A599" s="21">
        <f t="shared" si="337"/>
        <v>0.51041666666666696</v>
      </c>
      <c r="B599" s="19">
        <f t="shared" si="351"/>
        <v>0</v>
      </c>
      <c r="C599" s="19">
        <f t="shared" si="351"/>
        <v>0</v>
      </c>
      <c r="D599" s="19">
        <f t="shared" si="351"/>
        <v>0</v>
      </c>
      <c r="E599" s="19">
        <f t="shared" si="351"/>
        <v>0</v>
      </c>
      <c r="F599" s="19">
        <f t="shared" si="351"/>
        <v>0</v>
      </c>
      <c r="G599" s="19">
        <f t="shared" si="351"/>
        <v>0</v>
      </c>
      <c r="H599" s="19">
        <f t="shared" si="351"/>
        <v>0</v>
      </c>
      <c r="I599" s="20">
        <f t="shared" si="342"/>
        <v>0</v>
      </c>
      <c r="J599" s="19">
        <f t="shared" si="352"/>
        <v>79</v>
      </c>
      <c r="K599" s="19">
        <f t="shared" si="352"/>
        <v>9</v>
      </c>
      <c r="L599" s="19">
        <f t="shared" si="352"/>
        <v>2</v>
      </c>
      <c r="M599" s="19">
        <f t="shared" si="352"/>
        <v>0</v>
      </c>
      <c r="N599" s="19">
        <f t="shared" si="352"/>
        <v>32</v>
      </c>
      <c r="O599" s="19">
        <f t="shared" si="352"/>
        <v>8</v>
      </c>
      <c r="P599" s="19">
        <f t="shared" si="352"/>
        <v>4</v>
      </c>
      <c r="Q599" s="20">
        <f t="shared" si="343"/>
        <v>134</v>
      </c>
      <c r="R599" s="19">
        <f t="shared" si="353"/>
        <v>131</v>
      </c>
      <c r="S599" s="19">
        <f t="shared" si="353"/>
        <v>28</v>
      </c>
      <c r="T599" s="19">
        <f t="shared" si="353"/>
        <v>7</v>
      </c>
      <c r="U599" s="19">
        <f t="shared" si="353"/>
        <v>0</v>
      </c>
      <c r="V599" s="19">
        <f t="shared" si="353"/>
        <v>16</v>
      </c>
      <c r="W599" s="19">
        <f t="shared" si="353"/>
        <v>14</v>
      </c>
      <c r="X599" s="19">
        <f t="shared" si="353"/>
        <v>8</v>
      </c>
      <c r="Y599" s="20">
        <f t="shared" si="344"/>
        <v>204</v>
      </c>
      <c r="Z599" s="21">
        <f t="shared" si="345"/>
        <v>0.51041666666666696</v>
      </c>
      <c r="AA599" s="19">
        <f t="shared" si="354"/>
        <v>1585</v>
      </c>
      <c r="AB599" s="19">
        <f t="shared" si="354"/>
        <v>413</v>
      </c>
      <c r="AC599" s="19">
        <f t="shared" si="354"/>
        <v>97</v>
      </c>
      <c r="AD599" s="19">
        <f t="shared" si="354"/>
        <v>22</v>
      </c>
      <c r="AE599" s="19">
        <f t="shared" si="354"/>
        <v>124</v>
      </c>
      <c r="AF599" s="19">
        <f t="shared" si="354"/>
        <v>118</v>
      </c>
      <c r="AG599" s="19">
        <f t="shared" si="354"/>
        <v>61</v>
      </c>
      <c r="AH599" s="20">
        <f t="shared" si="346"/>
        <v>2420</v>
      </c>
      <c r="AI599" s="27"/>
      <c r="AJ599" s="28"/>
      <c r="AK599" s="28"/>
      <c r="AL599" s="28"/>
      <c r="AM599" s="28"/>
      <c r="AN599" s="28"/>
      <c r="AO599" s="28"/>
      <c r="AP599" s="28"/>
    </row>
    <row r="600" spans="1:42" ht="13.5" customHeight="1" x14ac:dyDescent="0.2">
      <c r="A600" s="21">
        <f t="shared" si="337"/>
        <v>0.52083333333333359</v>
      </c>
      <c r="B600" s="19">
        <f t="shared" si="351"/>
        <v>0</v>
      </c>
      <c r="C600" s="19">
        <f t="shared" si="351"/>
        <v>0</v>
      </c>
      <c r="D600" s="19">
        <f t="shared" si="351"/>
        <v>0</v>
      </c>
      <c r="E600" s="19">
        <f t="shared" si="351"/>
        <v>0</v>
      </c>
      <c r="F600" s="19">
        <f t="shared" si="351"/>
        <v>0</v>
      </c>
      <c r="G600" s="19">
        <f t="shared" si="351"/>
        <v>0</v>
      </c>
      <c r="H600" s="19">
        <f t="shared" si="351"/>
        <v>0</v>
      </c>
      <c r="I600" s="20">
        <f t="shared" si="342"/>
        <v>0</v>
      </c>
      <c r="J600" s="19">
        <f t="shared" si="352"/>
        <v>80</v>
      </c>
      <c r="K600" s="19">
        <f t="shared" si="352"/>
        <v>5</v>
      </c>
      <c r="L600" s="19">
        <f t="shared" si="352"/>
        <v>3</v>
      </c>
      <c r="M600" s="19">
        <f t="shared" si="352"/>
        <v>0</v>
      </c>
      <c r="N600" s="19">
        <f t="shared" si="352"/>
        <v>31</v>
      </c>
      <c r="O600" s="19">
        <f t="shared" si="352"/>
        <v>6</v>
      </c>
      <c r="P600" s="19">
        <f t="shared" si="352"/>
        <v>5</v>
      </c>
      <c r="Q600" s="20">
        <f t="shared" si="343"/>
        <v>130</v>
      </c>
      <c r="R600" s="19">
        <f t="shared" si="353"/>
        <v>133</v>
      </c>
      <c r="S600" s="19">
        <f t="shared" si="353"/>
        <v>25</v>
      </c>
      <c r="T600" s="19">
        <f t="shared" si="353"/>
        <v>5</v>
      </c>
      <c r="U600" s="19">
        <f t="shared" si="353"/>
        <v>0</v>
      </c>
      <c r="V600" s="19">
        <f t="shared" si="353"/>
        <v>16</v>
      </c>
      <c r="W600" s="19">
        <f t="shared" si="353"/>
        <v>16</v>
      </c>
      <c r="X600" s="19">
        <f t="shared" si="353"/>
        <v>9</v>
      </c>
      <c r="Y600" s="20">
        <f t="shared" si="344"/>
        <v>204</v>
      </c>
      <c r="Z600" s="21">
        <f t="shared" si="345"/>
        <v>0.52083333333333359</v>
      </c>
      <c r="AA600" s="19">
        <f t="shared" si="354"/>
        <v>1581</v>
      </c>
      <c r="AB600" s="19">
        <f t="shared" si="354"/>
        <v>421</v>
      </c>
      <c r="AC600" s="19">
        <f t="shared" si="354"/>
        <v>93</v>
      </c>
      <c r="AD600" s="19">
        <f t="shared" si="354"/>
        <v>21</v>
      </c>
      <c r="AE600" s="19">
        <f t="shared" si="354"/>
        <v>120</v>
      </c>
      <c r="AF600" s="19">
        <f t="shared" si="354"/>
        <v>119</v>
      </c>
      <c r="AG600" s="19">
        <f t="shared" si="354"/>
        <v>63</v>
      </c>
      <c r="AH600" s="20">
        <f t="shared" si="346"/>
        <v>2418</v>
      </c>
      <c r="AI600" s="27"/>
      <c r="AJ600" s="28"/>
      <c r="AK600" s="28"/>
      <c r="AL600" s="28"/>
      <c r="AM600" s="28"/>
      <c r="AN600" s="28"/>
      <c r="AO600" s="28"/>
      <c r="AP600" s="28"/>
    </row>
    <row r="601" spans="1:42" ht="13.5" customHeight="1" x14ac:dyDescent="0.2">
      <c r="A601" s="22">
        <f t="shared" si="337"/>
        <v>0.53125000000000022</v>
      </c>
      <c r="B601" s="19">
        <f t="shared" si="351"/>
        <v>0</v>
      </c>
      <c r="C601" s="19">
        <f t="shared" si="351"/>
        <v>0</v>
      </c>
      <c r="D601" s="19">
        <f t="shared" si="351"/>
        <v>0</v>
      </c>
      <c r="E601" s="19">
        <f t="shared" si="351"/>
        <v>0</v>
      </c>
      <c r="F601" s="19">
        <f t="shared" si="351"/>
        <v>0</v>
      </c>
      <c r="G601" s="19">
        <f t="shared" si="351"/>
        <v>0</v>
      </c>
      <c r="H601" s="19">
        <f t="shared" si="351"/>
        <v>0</v>
      </c>
      <c r="I601" s="20">
        <f t="shared" si="342"/>
        <v>0</v>
      </c>
      <c r="J601" s="19">
        <f t="shared" si="352"/>
        <v>92</v>
      </c>
      <c r="K601" s="19">
        <f t="shared" si="352"/>
        <v>4</v>
      </c>
      <c r="L601" s="19">
        <f t="shared" si="352"/>
        <v>2</v>
      </c>
      <c r="M601" s="19">
        <f t="shared" si="352"/>
        <v>0</v>
      </c>
      <c r="N601" s="19">
        <f t="shared" si="352"/>
        <v>34</v>
      </c>
      <c r="O601" s="19">
        <f t="shared" si="352"/>
        <v>7</v>
      </c>
      <c r="P601" s="19">
        <f t="shared" si="352"/>
        <v>4</v>
      </c>
      <c r="Q601" s="20">
        <f t="shared" si="343"/>
        <v>143</v>
      </c>
      <c r="R601" s="19">
        <f t="shared" si="353"/>
        <v>147</v>
      </c>
      <c r="S601" s="19">
        <f t="shared" si="353"/>
        <v>30</v>
      </c>
      <c r="T601" s="19">
        <f t="shared" si="353"/>
        <v>5</v>
      </c>
      <c r="U601" s="19">
        <f t="shared" si="353"/>
        <v>0</v>
      </c>
      <c r="V601" s="19">
        <f t="shared" si="353"/>
        <v>18</v>
      </c>
      <c r="W601" s="19">
        <f t="shared" si="353"/>
        <v>20</v>
      </c>
      <c r="X601" s="19">
        <f t="shared" si="353"/>
        <v>9</v>
      </c>
      <c r="Y601" s="20">
        <f t="shared" si="344"/>
        <v>229</v>
      </c>
      <c r="Z601" s="22">
        <f t="shared" si="345"/>
        <v>0.53125000000000022</v>
      </c>
      <c r="AA601" s="19">
        <f t="shared" si="354"/>
        <v>1596</v>
      </c>
      <c r="AB601" s="19">
        <f t="shared" si="354"/>
        <v>432</v>
      </c>
      <c r="AC601" s="19">
        <f t="shared" si="354"/>
        <v>88</v>
      </c>
      <c r="AD601" s="19">
        <f t="shared" si="354"/>
        <v>12</v>
      </c>
      <c r="AE601" s="19">
        <f t="shared" si="354"/>
        <v>129</v>
      </c>
      <c r="AF601" s="19">
        <f t="shared" si="354"/>
        <v>124</v>
      </c>
      <c r="AG601" s="19">
        <f t="shared" si="354"/>
        <v>61</v>
      </c>
      <c r="AH601" s="20">
        <f t="shared" si="346"/>
        <v>2442</v>
      </c>
      <c r="AI601" s="27"/>
      <c r="AJ601" s="28"/>
      <c r="AK601" s="28"/>
      <c r="AL601" s="28"/>
      <c r="AM601" s="28"/>
      <c r="AN601" s="28"/>
      <c r="AO601" s="28"/>
      <c r="AP601" s="28"/>
    </row>
    <row r="602" spans="1:42" ht="13.5" customHeight="1" x14ac:dyDescent="0.2">
      <c r="A602" s="21">
        <f t="shared" si="337"/>
        <v>0.54166666666666685</v>
      </c>
      <c r="B602" s="19">
        <f t="shared" si="351"/>
        <v>0</v>
      </c>
      <c r="C602" s="19">
        <f t="shared" si="351"/>
        <v>0</v>
      </c>
      <c r="D602" s="19">
        <f t="shared" si="351"/>
        <v>0</v>
      </c>
      <c r="E602" s="19">
        <f t="shared" si="351"/>
        <v>0</v>
      </c>
      <c r="F602" s="19">
        <f t="shared" si="351"/>
        <v>0</v>
      </c>
      <c r="G602" s="19">
        <f t="shared" si="351"/>
        <v>0</v>
      </c>
      <c r="H602" s="19">
        <f t="shared" si="351"/>
        <v>0</v>
      </c>
      <c r="I602" s="20">
        <f t="shared" si="342"/>
        <v>0</v>
      </c>
      <c r="J602" s="19">
        <f t="shared" si="352"/>
        <v>110</v>
      </c>
      <c r="K602" s="19">
        <f t="shared" si="352"/>
        <v>3</v>
      </c>
      <c r="L602" s="19">
        <f t="shared" si="352"/>
        <v>2</v>
      </c>
      <c r="M602" s="19">
        <f t="shared" si="352"/>
        <v>0</v>
      </c>
      <c r="N602" s="19">
        <f t="shared" si="352"/>
        <v>31</v>
      </c>
      <c r="O602" s="19">
        <f t="shared" si="352"/>
        <v>9</v>
      </c>
      <c r="P602" s="19">
        <f t="shared" si="352"/>
        <v>9</v>
      </c>
      <c r="Q602" s="20">
        <f t="shared" si="343"/>
        <v>164</v>
      </c>
      <c r="R602" s="19">
        <f t="shared" si="353"/>
        <v>154</v>
      </c>
      <c r="S602" s="19">
        <f t="shared" si="353"/>
        <v>27</v>
      </c>
      <c r="T602" s="19">
        <f t="shared" si="353"/>
        <v>5</v>
      </c>
      <c r="U602" s="19">
        <f t="shared" si="353"/>
        <v>0</v>
      </c>
      <c r="V602" s="19">
        <f t="shared" si="353"/>
        <v>18</v>
      </c>
      <c r="W602" s="19">
        <f t="shared" si="353"/>
        <v>19</v>
      </c>
      <c r="X602" s="19">
        <f t="shared" si="353"/>
        <v>10</v>
      </c>
      <c r="Y602" s="20">
        <f t="shared" si="344"/>
        <v>233</v>
      </c>
      <c r="Z602" s="21">
        <f t="shared" si="345"/>
        <v>0.54166666666666685</v>
      </c>
      <c r="AA602" s="19">
        <f t="shared" si="354"/>
        <v>1642</v>
      </c>
      <c r="AB602" s="19">
        <f t="shared" si="354"/>
        <v>411</v>
      </c>
      <c r="AC602" s="19">
        <f t="shared" si="354"/>
        <v>86</v>
      </c>
      <c r="AD602" s="19">
        <f t="shared" si="354"/>
        <v>11</v>
      </c>
      <c r="AE602" s="19">
        <f t="shared" si="354"/>
        <v>131</v>
      </c>
      <c r="AF602" s="19">
        <f t="shared" si="354"/>
        <v>122</v>
      </c>
      <c r="AG602" s="19">
        <f t="shared" si="354"/>
        <v>67</v>
      </c>
      <c r="AH602" s="20">
        <f t="shared" si="346"/>
        <v>2470</v>
      </c>
      <c r="AI602" s="27"/>
      <c r="AJ602" s="28"/>
      <c r="AK602" s="28"/>
      <c r="AL602" s="28"/>
      <c r="AM602" s="28"/>
      <c r="AN602" s="28"/>
      <c r="AO602" s="28"/>
      <c r="AP602" s="28"/>
    </row>
    <row r="603" spans="1:42" ht="13.5" customHeight="1" x14ac:dyDescent="0.2">
      <c r="A603" s="21">
        <f t="shared" si="337"/>
        <v>0.55208333333333348</v>
      </c>
      <c r="B603" s="19">
        <f t="shared" si="351"/>
        <v>0</v>
      </c>
      <c r="C603" s="19">
        <f t="shared" si="351"/>
        <v>0</v>
      </c>
      <c r="D603" s="19">
        <f t="shared" si="351"/>
        <v>0</v>
      </c>
      <c r="E603" s="19">
        <f t="shared" si="351"/>
        <v>0</v>
      </c>
      <c r="F603" s="19">
        <f t="shared" si="351"/>
        <v>0</v>
      </c>
      <c r="G603" s="19">
        <f t="shared" si="351"/>
        <v>0</v>
      </c>
      <c r="H603" s="19">
        <f t="shared" si="351"/>
        <v>0</v>
      </c>
      <c r="I603" s="20">
        <f t="shared" si="342"/>
        <v>0</v>
      </c>
      <c r="J603" s="19">
        <f t="shared" si="352"/>
        <v>113</v>
      </c>
      <c r="K603" s="19">
        <f t="shared" si="352"/>
        <v>4</v>
      </c>
      <c r="L603" s="19">
        <f t="shared" si="352"/>
        <v>2</v>
      </c>
      <c r="M603" s="19">
        <f t="shared" si="352"/>
        <v>1</v>
      </c>
      <c r="N603" s="19">
        <f t="shared" si="352"/>
        <v>28</v>
      </c>
      <c r="O603" s="19">
        <f t="shared" si="352"/>
        <v>7</v>
      </c>
      <c r="P603" s="19">
        <f t="shared" si="352"/>
        <v>13</v>
      </c>
      <c r="Q603" s="20">
        <f t="shared" si="343"/>
        <v>168</v>
      </c>
      <c r="R603" s="19">
        <f t="shared" si="353"/>
        <v>157</v>
      </c>
      <c r="S603" s="19">
        <f t="shared" si="353"/>
        <v>26</v>
      </c>
      <c r="T603" s="19">
        <f t="shared" si="353"/>
        <v>3</v>
      </c>
      <c r="U603" s="19">
        <f t="shared" si="353"/>
        <v>0</v>
      </c>
      <c r="V603" s="19">
        <f t="shared" si="353"/>
        <v>18</v>
      </c>
      <c r="W603" s="19">
        <f t="shared" si="353"/>
        <v>19</v>
      </c>
      <c r="X603" s="19">
        <f t="shared" si="353"/>
        <v>10</v>
      </c>
      <c r="Y603" s="20">
        <f t="shared" si="344"/>
        <v>233</v>
      </c>
      <c r="Z603" s="21">
        <f t="shared" si="345"/>
        <v>0.55208333333333348</v>
      </c>
      <c r="AA603" s="19">
        <f t="shared" si="354"/>
        <v>1572</v>
      </c>
      <c r="AB603" s="19">
        <f t="shared" si="354"/>
        <v>419</v>
      </c>
      <c r="AC603" s="19">
        <f t="shared" si="354"/>
        <v>81</v>
      </c>
      <c r="AD603" s="19">
        <f t="shared" si="354"/>
        <v>9</v>
      </c>
      <c r="AE603" s="19">
        <f t="shared" si="354"/>
        <v>129</v>
      </c>
      <c r="AF603" s="19">
        <f t="shared" si="354"/>
        <v>112</v>
      </c>
      <c r="AG603" s="19">
        <f t="shared" si="354"/>
        <v>72</v>
      </c>
      <c r="AH603" s="20">
        <f t="shared" si="346"/>
        <v>2394</v>
      </c>
      <c r="AI603" s="27"/>
      <c r="AJ603" s="28"/>
      <c r="AK603" s="28"/>
      <c r="AL603" s="28"/>
      <c r="AM603" s="28"/>
      <c r="AN603" s="28"/>
      <c r="AO603" s="28"/>
      <c r="AP603" s="28"/>
    </row>
    <row r="604" spans="1:42" ht="13.5" customHeight="1" x14ac:dyDescent="0.2">
      <c r="A604" s="22">
        <f t="shared" si="337"/>
        <v>0.56250000000000011</v>
      </c>
      <c r="B604" s="19">
        <f t="shared" si="351"/>
        <v>0</v>
      </c>
      <c r="C604" s="19">
        <f t="shared" si="351"/>
        <v>0</v>
      </c>
      <c r="D604" s="19">
        <f t="shared" si="351"/>
        <v>0</v>
      </c>
      <c r="E604" s="19">
        <f t="shared" si="351"/>
        <v>0</v>
      </c>
      <c r="F604" s="19">
        <f t="shared" si="351"/>
        <v>0</v>
      </c>
      <c r="G604" s="19">
        <f t="shared" si="351"/>
        <v>0</v>
      </c>
      <c r="H604" s="19">
        <f t="shared" si="351"/>
        <v>0</v>
      </c>
      <c r="I604" s="20">
        <f t="shared" si="342"/>
        <v>0</v>
      </c>
      <c r="J604" s="19">
        <f t="shared" si="352"/>
        <v>121</v>
      </c>
      <c r="K604" s="19">
        <f t="shared" si="352"/>
        <v>6</v>
      </c>
      <c r="L604" s="19">
        <f t="shared" si="352"/>
        <v>1</v>
      </c>
      <c r="M604" s="19">
        <f t="shared" si="352"/>
        <v>1</v>
      </c>
      <c r="N604" s="19">
        <f t="shared" si="352"/>
        <v>33</v>
      </c>
      <c r="O604" s="19">
        <f t="shared" si="352"/>
        <v>8</v>
      </c>
      <c r="P604" s="19">
        <f t="shared" si="352"/>
        <v>15</v>
      </c>
      <c r="Q604" s="20">
        <f t="shared" si="343"/>
        <v>185</v>
      </c>
      <c r="R604" s="19">
        <f t="shared" si="353"/>
        <v>172</v>
      </c>
      <c r="S604" s="19">
        <f t="shared" si="353"/>
        <v>30</v>
      </c>
      <c r="T604" s="19">
        <f t="shared" si="353"/>
        <v>5</v>
      </c>
      <c r="U604" s="19">
        <f t="shared" si="353"/>
        <v>0</v>
      </c>
      <c r="V604" s="19">
        <f t="shared" si="353"/>
        <v>18</v>
      </c>
      <c r="W604" s="19">
        <f t="shared" si="353"/>
        <v>17</v>
      </c>
      <c r="X604" s="19">
        <f t="shared" si="353"/>
        <v>8</v>
      </c>
      <c r="Y604" s="20">
        <f t="shared" si="344"/>
        <v>250</v>
      </c>
      <c r="Z604" s="22">
        <f t="shared" si="345"/>
        <v>0.56250000000000011</v>
      </c>
      <c r="AA604" s="19">
        <f t="shared" si="354"/>
        <v>1571</v>
      </c>
      <c r="AB604" s="19">
        <f t="shared" si="354"/>
        <v>399</v>
      </c>
      <c r="AC604" s="19">
        <f t="shared" si="354"/>
        <v>82</v>
      </c>
      <c r="AD604" s="19">
        <f t="shared" si="354"/>
        <v>9</v>
      </c>
      <c r="AE604" s="19">
        <f t="shared" si="354"/>
        <v>137</v>
      </c>
      <c r="AF604" s="19">
        <f t="shared" si="354"/>
        <v>120</v>
      </c>
      <c r="AG604" s="19">
        <f t="shared" si="354"/>
        <v>70</v>
      </c>
      <c r="AH604" s="20">
        <f t="shared" si="346"/>
        <v>2388</v>
      </c>
      <c r="AI604" s="27"/>
      <c r="AJ604" s="28"/>
      <c r="AK604" s="28"/>
      <c r="AL604" s="28"/>
      <c r="AM604" s="28"/>
      <c r="AN604" s="28"/>
      <c r="AO604" s="28"/>
      <c r="AP604" s="28"/>
    </row>
    <row r="605" spans="1:42" ht="13.5" customHeight="1" x14ac:dyDescent="0.2">
      <c r="A605" s="21">
        <f t="shared" si="337"/>
        <v>0.57291666666666674</v>
      </c>
      <c r="B605" s="19">
        <f t="shared" si="351"/>
        <v>0</v>
      </c>
      <c r="C605" s="19">
        <f t="shared" si="351"/>
        <v>0</v>
      </c>
      <c r="D605" s="19">
        <f t="shared" si="351"/>
        <v>0</v>
      </c>
      <c r="E605" s="19">
        <f t="shared" si="351"/>
        <v>0</v>
      </c>
      <c r="F605" s="19">
        <f t="shared" si="351"/>
        <v>0</v>
      </c>
      <c r="G605" s="19">
        <f t="shared" si="351"/>
        <v>0</v>
      </c>
      <c r="H605" s="19">
        <f t="shared" si="351"/>
        <v>0</v>
      </c>
      <c r="I605" s="20">
        <f t="shared" si="342"/>
        <v>0</v>
      </c>
      <c r="J605" s="19">
        <f t="shared" si="352"/>
        <v>121</v>
      </c>
      <c r="K605" s="19">
        <f t="shared" si="352"/>
        <v>7</v>
      </c>
      <c r="L605" s="19">
        <f t="shared" si="352"/>
        <v>0</v>
      </c>
      <c r="M605" s="19">
        <f t="shared" si="352"/>
        <v>1</v>
      </c>
      <c r="N605" s="19">
        <f t="shared" si="352"/>
        <v>31</v>
      </c>
      <c r="O605" s="19">
        <f t="shared" si="352"/>
        <v>5</v>
      </c>
      <c r="P605" s="19">
        <f t="shared" si="352"/>
        <v>18</v>
      </c>
      <c r="Q605" s="20">
        <f t="shared" si="343"/>
        <v>183</v>
      </c>
      <c r="R605" s="19">
        <f t="shared" si="353"/>
        <v>168</v>
      </c>
      <c r="S605" s="19">
        <f t="shared" si="353"/>
        <v>29</v>
      </c>
      <c r="T605" s="19">
        <f t="shared" si="353"/>
        <v>5</v>
      </c>
      <c r="U605" s="19">
        <f t="shared" si="353"/>
        <v>0</v>
      </c>
      <c r="V605" s="19">
        <f t="shared" si="353"/>
        <v>18</v>
      </c>
      <c r="W605" s="19">
        <f t="shared" si="353"/>
        <v>14</v>
      </c>
      <c r="X605" s="19">
        <f t="shared" si="353"/>
        <v>8</v>
      </c>
      <c r="Y605" s="20">
        <f t="shared" si="344"/>
        <v>242</v>
      </c>
      <c r="Z605" s="21">
        <f t="shared" si="345"/>
        <v>0.57291666666666674</v>
      </c>
      <c r="AA605" s="19">
        <f t="shared" si="354"/>
        <v>1575</v>
      </c>
      <c r="AB605" s="19">
        <f t="shared" si="354"/>
        <v>383</v>
      </c>
      <c r="AC605" s="19">
        <f t="shared" si="354"/>
        <v>80</v>
      </c>
      <c r="AD605" s="19">
        <f t="shared" si="354"/>
        <v>10</v>
      </c>
      <c r="AE605" s="19">
        <f t="shared" si="354"/>
        <v>134</v>
      </c>
      <c r="AF605" s="19">
        <f t="shared" si="354"/>
        <v>114</v>
      </c>
      <c r="AG605" s="19">
        <f t="shared" si="354"/>
        <v>81</v>
      </c>
      <c r="AH605" s="20">
        <f t="shared" si="346"/>
        <v>2377</v>
      </c>
      <c r="AI605" s="27"/>
      <c r="AJ605" s="28"/>
      <c r="AK605" s="28"/>
      <c r="AL605" s="28"/>
      <c r="AM605" s="28"/>
      <c r="AN605" s="28"/>
      <c r="AO605" s="28"/>
      <c r="AP605" s="28"/>
    </row>
    <row r="606" spans="1:42" ht="13.5" customHeight="1" x14ac:dyDescent="0.2">
      <c r="A606" s="21">
        <f t="shared" si="337"/>
        <v>0.58333333333333337</v>
      </c>
      <c r="B606" s="19">
        <f t="shared" si="351"/>
        <v>0</v>
      </c>
      <c r="C606" s="19">
        <f t="shared" si="351"/>
        <v>0</v>
      </c>
      <c r="D606" s="19">
        <f t="shared" si="351"/>
        <v>0</v>
      </c>
      <c r="E606" s="19">
        <f t="shared" si="351"/>
        <v>0</v>
      </c>
      <c r="F606" s="19">
        <f t="shared" si="351"/>
        <v>0</v>
      </c>
      <c r="G606" s="19">
        <f t="shared" si="351"/>
        <v>0</v>
      </c>
      <c r="H606" s="19">
        <f t="shared" si="351"/>
        <v>0</v>
      </c>
      <c r="I606" s="20">
        <f t="shared" si="342"/>
        <v>0</v>
      </c>
      <c r="J606" s="19">
        <f t="shared" si="352"/>
        <v>115</v>
      </c>
      <c r="K606" s="19">
        <f t="shared" si="352"/>
        <v>9</v>
      </c>
      <c r="L606" s="19">
        <f t="shared" si="352"/>
        <v>0</v>
      </c>
      <c r="M606" s="19">
        <f t="shared" si="352"/>
        <v>1</v>
      </c>
      <c r="N606" s="19">
        <f t="shared" si="352"/>
        <v>32</v>
      </c>
      <c r="O606" s="19">
        <f t="shared" si="352"/>
        <v>3</v>
      </c>
      <c r="P606" s="19">
        <f t="shared" si="352"/>
        <v>16</v>
      </c>
      <c r="Q606" s="20">
        <f t="shared" si="343"/>
        <v>176</v>
      </c>
      <c r="R606" s="19">
        <f t="shared" si="353"/>
        <v>164</v>
      </c>
      <c r="S606" s="19">
        <f t="shared" si="353"/>
        <v>30</v>
      </c>
      <c r="T606" s="19">
        <f t="shared" si="353"/>
        <v>6</v>
      </c>
      <c r="U606" s="19">
        <f t="shared" si="353"/>
        <v>0</v>
      </c>
      <c r="V606" s="19">
        <f t="shared" si="353"/>
        <v>18</v>
      </c>
      <c r="W606" s="19">
        <f t="shared" si="353"/>
        <v>15</v>
      </c>
      <c r="X606" s="19">
        <f t="shared" si="353"/>
        <v>10</v>
      </c>
      <c r="Y606" s="20">
        <f t="shared" si="344"/>
        <v>243</v>
      </c>
      <c r="Z606" s="21">
        <f t="shared" si="345"/>
        <v>0.58333333333333337</v>
      </c>
      <c r="AA606" s="19">
        <f t="shared" si="354"/>
        <v>1547</v>
      </c>
      <c r="AB606" s="19">
        <f t="shared" si="354"/>
        <v>392</v>
      </c>
      <c r="AC606" s="19">
        <f t="shared" si="354"/>
        <v>70</v>
      </c>
      <c r="AD606" s="19">
        <f t="shared" si="354"/>
        <v>12</v>
      </c>
      <c r="AE606" s="19">
        <f t="shared" si="354"/>
        <v>136</v>
      </c>
      <c r="AF606" s="19">
        <f t="shared" si="354"/>
        <v>110</v>
      </c>
      <c r="AG606" s="19">
        <f t="shared" si="354"/>
        <v>82</v>
      </c>
      <c r="AH606" s="20">
        <f t="shared" si="346"/>
        <v>2349</v>
      </c>
      <c r="AI606" s="27"/>
      <c r="AJ606" s="28"/>
      <c r="AK606" s="28"/>
      <c r="AL606" s="28"/>
      <c r="AM606" s="28"/>
      <c r="AN606" s="28"/>
      <c r="AO606" s="28"/>
      <c r="AP606" s="28"/>
    </row>
    <row r="607" spans="1:42" ht="13.5" customHeight="1" x14ac:dyDescent="0.2">
      <c r="A607" s="22">
        <f t="shared" si="337"/>
        <v>0.59375</v>
      </c>
      <c r="B607" s="19">
        <f t="shared" si="351"/>
        <v>0</v>
      </c>
      <c r="C607" s="19">
        <f t="shared" si="351"/>
        <v>0</v>
      </c>
      <c r="D607" s="19">
        <f t="shared" si="351"/>
        <v>0</v>
      </c>
      <c r="E607" s="19">
        <f t="shared" si="351"/>
        <v>0</v>
      </c>
      <c r="F607" s="19">
        <f t="shared" si="351"/>
        <v>0</v>
      </c>
      <c r="G607" s="19">
        <f t="shared" si="351"/>
        <v>0</v>
      </c>
      <c r="H607" s="19">
        <f t="shared" si="351"/>
        <v>0</v>
      </c>
      <c r="I607" s="20">
        <f t="shared" si="342"/>
        <v>0</v>
      </c>
      <c r="J607" s="19">
        <f t="shared" si="352"/>
        <v>131</v>
      </c>
      <c r="K607" s="19">
        <f t="shared" si="352"/>
        <v>8</v>
      </c>
      <c r="L607" s="19">
        <f t="shared" si="352"/>
        <v>0</v>
      </c>
      <c r="M607" s="19">
        <f t="shared" si="352"/>
        <v>0</v>
      </c>
      <c r="N607" s="19">
        <f t="shared" si="352"/>
        <v>35</v>
      </c>
      <c r="O607" s="19">
        <f t="shared" si="352"/>
        <v>2</v>
      </c>
      <c r="P607" s="19">
        <f t="shared" si="352"/>
        <v>12</v>
      </c>
      <c r="Q607" s="20">
        <f t="shared" si="343"/>
        <v>188</v>
      </c>
      <c r="R607" s="19">
        <f t="shared" si="353"/>
        <v>166</v>
      </c>
      <c r="S607" s="19">
        <f t="shared" si="353"/>
        <v>38</v>
      </c>
      <c r="T607" s="19">
        <f t="shared" si="353"/>
        <v>6</v>
      </c>
      <c r="U607" s="19">
        <f t="shared" si="353"/>
        <v>0</v>
      </c>
      <c r="V607" s="19">
        <f t="shared" si="353"/>
        <v>18</v>
      </c>
      <c r="W607" s="19">
        <f t="shared" si="353"/>
        <v>16</v>
      </c>
      <c r="X607" s="19">
        <f t="shared" si="353"/>
        <v>11</v>
      </c>
      <c r="Y607" s="20">
        <f t="shared" si="344"/>
        <v>255</v>
      </c>
      <c r="Z607" s="22">
        <f t="shared" si="345"/>
        <v>0.59375</v>
      </c>
      <c r="AA607" s="19">
        <f t="shared" si="354"/>
        <v>1628</v>
      </c>
      <c r="AB607" s="19">
        <f t="shared" si="354"/>
        <v>407</v>
      </c>
      <c r="AC607" s="19">
        <f t="shared" si="354"/>
        <v>68</v>
      </c>
      <c r="AD607" s="19">
        <f t="shared" si="354"/>
        <v>12</v>
      </c>
      <c r="AE607" s="19">
        <f t="shared" si="354"/>
        <v>138</v>
      </c>
      <c r="AF607" s="19">
        <f t="shared" si="354"/>
        <v>120</v>
      </c>
      <c r="AG607" s="19">
        <f t="shared" si="354"/>
        <v>81</v>
      </c>
      <c r="AH607" s="20">
        <f t="shared" si="346"/>
        <v>2454</v>
      </c>
      <c r="AI607" s="27"/>
      <c r="AJ607" s="28"/>
      <c r="AK607" s="28"/>
      <c r="AL607" s="28"/>
      <c r="AM607" s="28"/>
      <c r="AN607" s="28"/>
      <c r="AO607" s="28"/>
      <c r="AP607" s="28"/>
    </row>
    <row r="608" spans="1:42" ht="13.5" customHeight="1" x14ac:dyDescent="0.2">
      <c r="A608" s="21">
        <f t="shared" si="337"/>
        <v>0.60416666666666663</v>
      </c>
      <c r="B608" s="19">
        <f t="shared" ref="B608:H617" si="355">SUM(B547:B550)</f>
        <v>0</v>
      </c>
      <c r="C608" s="19">
        <f t="shared" si="355"/>
        <v>0</v>
      </c>
      <c r="D608" s="19">
        <f t="shared" si="355"/>
        <v>0</v>
      </c>
      <c r="E608" s="19">
        <f t="shared" si="355"/>
        <v>0</v>
      </c>
      <c r="F608" s="19">
        <f t="shared" si="355"/>
        <v>0</v>
      </c>
      <c r="G608" s="19">
        <f t="shared" si="355"/>
        <v>0</v>
      </c>
      <c r="H608" s="19">
        <f t="shared" si="355"/>
        <v>0</v>
      </c>
      <c r="I608" s="20">
        <f t="shared" si="342"/>
        <v>0</v>
      </c>
      <c r="J608" s="19">
        <f t="shared" ref="J608:P617" si="356">SUM(J547:J550)</f>
        <v>126</v>
      </c>
      <c r="K608" s="19">
        <f t="shared" si="356"/>
        <v>6</v>
      </c>
      <c r="L608" s="19">
        <f t="shared" si="356"/>
        <v>1</v>
      </c>
      <c r="M608" s="19">
        <f t="shared" si="356"/>
        <v>0</v>
      </c>
      <c r="N608" s="19">
        <f t="shared" si="356"/>
        <v>31</v>
      </c>
      <c r="O608" s="19">
        <f t="shared" si="356"/>
        <v>2</v>
      </c>
      <c r="P608" s="19">
        <f t="shared" si="356"/>
        <v>12</v>
      </c>
      <c r="Q608" s="20">
        <f t="shared" si="343"/>
        <v>178</v>
      </c>
      <c r="R608" s="19">
        <f t="shared" ref="R608:X617" si="357">SUM(R547:R550)</f>
        <v>160</v>
      </c>
      <c r="S608" s="19">
        <f t="shared" si="357"/>
        <v>42</v>
      </c>
      <c r="T608" s="19">
        <f t="shared" si="357"/>
        <v>5</v>
      </c>
      <c r="U608" s="19">
        <f t="shared" si="357"/>
        <v>0</v>
      </c>
      <c r="V608" s="19">
        <f t="shared" si="357"/>
        <v>17</v>
      </c>
      <c r="W608" s="19">
        <f t="shared" si="357"/>
        <v>15</v>
      </c>
      <c r="X608" s="19">
        <f t="shared" si="357"/>
        <v>11</v>
      </c>
      <c r="Y608" s="20">
        <f t="shared" si="344"/>
        <v>250</v>
      </c>
      <c r="Z608" s="21">
        <f t="shared" si="345"/>
        <v>0.60416666666666663</v>
      </c>
      <c r="AA608" s="19">
        <f t="shared" ref="AA608:AG617" si="358">SUM(AA547:AA550)</f>
        <v>1640</v>
      </c>
      <c r="AB608" s="19">
        <f t="shared" si="358"/>
        <v>433</v>
      </c>
      <c r="AC608" s="19">
        <f t="shared" si="358"/>
        <v>62</v>
      </c>
      <c r="AD608" s="19">
        <f t="shared" si="358"/>
        <v>11</v>
      </c>
      <c r="AE608" s="19">
        <f t="shared" si="358"/>
        <v>126</v>
      </c>
      <c r="AF608" s="19">
        <f t="shared" si="358"/>
        <v>107</v>
      </c>
      <c r="AG608" s="19">
        <f t="shared" si="358"/>
        <v>85</v>
      </c>
      <c r="AH608" s="20">
        <f t="shared" si="346"/>
        <v>2464</v>
      </c>
      <c r="AI608" s="27"/>
      <c r="AJ608" s="28"/>
      <c r="AK608" s="28"/>
      <c r="AL608" s="28"/>
      <c r="AM608" s="28"/>
      <c r="AN608" s="28"/>
      <c r="AO608" s="28"/>
      <c r="AP608" s="28"/>
    </row>
    <row r="609" spans="1:42" ht="13.5" customHeight="1" x14ac:dyDescent="0.2">
      <c r="A609" s="21">
        <f t="shared" si="337"/>
        <v>0.61458333333333326</v>
      </c>
      <c r="B609" s="19">
        <f t="shared" si="355"/>
        <v>0</v>
      </c>
      <c r="C609" s="19">
        <f t="shared" si="355"/>
        <v>0</v>
      </c>
      <c r="D609" s="19">
        <f t="shared" si="355"/>
        <v>0</v>
      </c>
      <c r="E609" s="19">
        <f t="shared" si="355"/>
        <v>0</v>
      </c>
      <c r="F609" s="19">
        <f t="shared" si="355"/>
        <v>0</v>
      </c>
      <c r="G609" s="19">
        <f t="shared" si="355"/>
        <v>0</v>
      </c>
      <c r="H609" s="19">
        <f t="shared" si="355"/>
        <v>0</v>
      </c>
      <c r="I609" s="20">
        <f t="shared" si="342"/>
        <v>0</v>
      </c>
      <c r="J609" s="19">
        <f t="shared" si="356"/>
        <v>133</v>
      </c>
      <c r="K609" s="19">
        <f t="shared" si="356"/>
        <v>7</v>
      </c>
      <c r="L609" s="19">
        <f t="shared" si="356"/>
        <v>1</v>
      </c>
      <c r="M609" s="19">
        <f t="shared" si="356"/>
        <v>0</v>
      </c>
      <c r="N609" s="19">
        <f t="shared" si="356"/>
        <v>30</v>
      </c>
      <c r="O609" s="19">
        <f t="shared" si="356"/>
        <v>4</v>
      </c>
      <c r="P609" s="19">
        <f t="shared" si="356"/>
        <v>14</v>
      </c>
      <c r="Q609" s="20">
        <f t="shared" si="343"/>
        <v>189</v>
      </c>
      <c r="R609" s="19">
        <f t="shared" si="357"/>
        <v>163</v>
      </c>
      <c r="S609" s="19">
        <f t="shared" si="357"/>
        <v>35</v>
      </c>
      <c r="T609" s="19">
        <f t="shared" si="357"/>
        <v>6</v>
      </c>
      <c r="U609" s="19">
        <f t="shared" si="357"/>
        <v>0</v>
      </c>
      <c r="V609" s="19">
        <f t="shared" si="357"/>
        <v>17</v>
      </c>
      <c r="W609" s="19">
        <f t="shared" si="357"/>
        <v>13</v>
      </c>
      <c r="X609" s="19">
        <f t="shared" si="357"/>
        <v>11</v>
      </c>
      <c r="Y609" s="20">
        <f t="shared" si="344"/>
        <v>245</v>
      </c>
      <c r="Z609" s="21">
        <f t="shared" si="345"/>
        <v>0.61458333333333326</v>
      </c>
      <c r="AA609" s="19">
        <f t="shared" si="358"/>
        <v>1708</v>
      </c>
      <c r="AB609" s="19">
        <f t="shared" si="358"/>
        <v>471</v>
      </c>
      <c r="AC609" s="19">
        <f t="shared" si="358"/>
        <v>68</v>
      </c>
      <c r="AD609" s="19">
        <f t="shared" si="358"/>
        <v>10</v>
      </c>
      <c r="AE609" s="19">
        <f t="shared" si="358"/>
        <v>129</v>
      </c>
      <c r="AF609" s="19">
        <f t="shared" si="358"/>
        <v>127</v>
      </c>
      <c r="AG609" s="19">
        <f t="shared" si="358"/>
        <v>88</v>
      </c>
      <c r="AH609" s="20">
        <f t="shared" si="346"/>
        <v>2601</v>
      </c>
      <c r="AI609" s="27"/>
      <c r="AJ609" s="28"/>
      <c r="AK609" s="28"/>
      <c r="AL609" s="28"/>
      <c r="AM609" s="28"/>
      <c r="AN609" s="28"/>
      <c r="AO609" s="28"/>
      <c r="AP609" s="28"/>
    </row>
    <row r="610" spans="1:42" ht="13.5" customHeight="1" x14ac:dyDescent="0.2">
      <c r="A610" s="22">
        <f t="shared" ref="A610:A634" si="359">A483</f>
        <v>0.62499999999999989</v>
      </c>
      <c r="B610" s="19">
        <f t="shared" si="355"/>
        <v>0</v>
      </c>
      <c r="C610" s="19">
        <f t="shared" si="355"/>
        <v>0</v>
      </c>
      <c r="D610" s="19">
        <f t="shared" si="355"/>
        <v>0</v>
      </c>
      <c r="E610" s="19">
        <f t="shared" si="355"/>
        <v>0</v>
      </c>
      <c r="F610" s="19">
        <f t="shared" si="355"/>
        <v>0</v>
      </c>
      <c r="G610" s="19">
        <f t="shared" si="355"/>
        <v>0</v>
      </c>
      <c r="H610" s="19">
        <f t="shared" si="355"/>
        <v>0</v>
      </c>
      <c r="I610" s="20">
        <f t="shared" si="342"/>
        <v>0</v>
      </c>
      <c r="J610" s="19">
        <f t="shared" si="356"/>
        <v>140</v>
      </c>
      <c r="K610" s="19">
        <f t="shared" si="356"/>
        <v>5</v>
      </c>
      <c r="L610" s="19">
        <f t="shared" si="356"/>
        <v>2</v>
      </c>
      <c r="M610" s="19">
        <f t="shared" si="356"/>
        <v>0</v>
      </c>
      <c r="N610" s="19">
        <f t="shared" si="356"/>
        <v>33</v>
      </c>
      <c r="O610" s="19">
        <f t="shared" si="356"/>
        <v>5</v>
      </c>
      <c r="P610" s="19">
        <f t="shared" si="356"/>
        <v>12</v>
      </c>
      <c r="Q610" s="20">
        <f t="shared" si="343"/>
        <v>197</v>
      </c>
      <c r="R610" s="19">
        <f t="shared" si="357"/>
        <v>174</v>
      </c>
      <c r="S610" s="19">
        <f t="shared" si="357"/>
        <v>31</v>
      </c>
      <c r="T610" s="19">
        <f t="shared" si="357"/>
        <v>6</v>
      </c>
      <c r="U610" s="19">
        <f t="shared" si="357"/>
        <v>0</v>
      </c>
      <c r="V610" s="19">
        <f t="shared" si="357"/>
        <v>17</v>
      </c>
      <c r="W610" s="19">
        <f t="shared" si="357"/>
        <v>12</v>
      </c>
      <c r="X610" s="19">
        <f t="shared" si="357"/>
        <v>9</v>
      </c>
      <c r="Y610" s="20">
        <f t="shared" si="344"/>
        <v>249</v>
      </c>
      <c r="Z610" s="22">
        <f t="shared" si="345"/>
        <v>0.62499999999999989</v>
      </c>
      <c r="AA610" s="19">
        <f t="shared" si="358"/>
        <v>1742</v>
      </c>
      <c r="AB610" s="19">
        <f t="shared" si="358"/>
        <v>467</v>
      </c>
      <c r="AC610" s="19">
        <f t="shared" si="358"/>
        <v>71</v>
      </c>
      <c r="AD610" s="19">
        <f t="shared" si="358"/>
        <v>9</v>
      </c>
      <c r="AE610" s="19">
        <f t="shared" si="358"/>
        <v>127</v>
      </c>
      <c r="AF610" s="19">
        <f t="shared" si="358"/>
        <v>128</v>
      </c>
      <c r="AG610" s="19">
        <f t="shared" si="358"/>
        <v>86</v>
      </c>
      <c r="AH610" s="20">
        <f t="shared" si="346"/>
        <v>2630</v>
      </c>
      <c r="AI610" s="27"/>
      <c r="AJ610" s="28"/>
      <c r="AK610" s="28"/>
      <c r="AL610" s="28"/>
      <c r="AM610" s="28"/>
      <c r="AN610" s="28"/>
      <c r="AO610" s="28"/>
      <c r="AP610" s="28"/>
    </row>
    <row r="611" spans="1:42" ht="13.5" customHeight="1" x14ac:dyDescent="0.2">
      <c r="A611" s="21">
        <f t="shared" si="359"/>
        <v>0.63541666666666652</v>
      </c>
      <c r="B611" s="19">
        <f t="shared" si="355"/>
        <v>0</v>
      </c>
      <c r="C611" s="19">
        <f t="shared" si="355"/>
        <v>0</v>
      </c>
      <c r="D611" s="19">
        <f t="shared" si="355"/>
        <v>0</v>
      </c>
      <c r="E611" s="19">
        <f t="shared" si="355"/>
        <v>0</v>
      </c>
      <c r="F611" s="19">
        <f t="shared" si="355"/>
        <v>0</v>
      </c>
      <c r="G611" s="19">
        <f t="shared" si="355"/>
        <v>0</v>
      </c>
      <c r="H611" s="19">
        <f t="shared" si="355"/>
        <v>0</v>
      </c>
      <c r="I611" s="20">
        <f t="shared" si="342"/>
        <v>0</v>
      </c>
      <c r="J611" s="19">
        <f t="shared" si="356"/>
        <v>140</v>
      </c>
      <c r="K611" s="19">
        <f t="shared" si="356"/>
        <v>6</v>
      </c>
      <c r="L611" s="19">
        <f t="shared" si="356"/>
        <v>3</v>
      </c>
      <c r="M611" s="19">
        <f t="shared" si="356"/>
        <v>0</v>
      </c>
      <c r="N611" s="19">
        <f t="shared" si="356"/>
        <v>31</v>
      </c>
      <c r="O611" s="19">
        <f t="shared" si="356"/>
        <v>6</v>
      </c>
      <c r="P611" s="19">
        <f t="shared" si="356"/>
        <v>14</v>
      </c>
      <c r="Q611" s="20">
        <f t="shared" si="343"/>
        <v>200</v>
      </c>
      <c r="R611" s="19">
        <f t="shared" si="357"/>
        <v>159</v>
      </c>
      <c r="S611" s="19">
        <f t="shared" si="357"/>
        <v>23</v>
      </c>
      <c r="T611" s="19">
        <f t="shared" si="357"/>
        <v>6</v>
      </c>
      <c r="U611" s="19">
        <f t="shared" si="357"/>
        <v>0</v>
      </c>
      <c r="V611" s="19">
        <f t="shared" si="357"/>
        <v>19</v>
      </c>
      <c r="W611" s="19">
        <f t="shared" si="357"/>
        <v>9</v>
      </c>
      <c r="X611" s="19">
        <f t="shared" si="357"/>
        <v>12</v>
      </c>
      <c r="Y611" s="20">
        <f t="shared" si="344"/>
        <v>228</v>
      </c>
      <c r="Z611" s="21">
        <f t="shared" si="345"/>
        <v>0.63541666666666652</v>
      </c>
      <c r="AA611" s="19">
        <f t="shared" si="358"/>
        <v>1774</v>
      </c>
      <c r="AB611" s="19">
        <f t="shared" si="358"/>
        <v>462</v>
      </c>
      <c r="AC611" s="19">
        <f t="shared" si="358"/>
        <v>71</v>
      </c>
      <c r="AD611" s="19">
        <f t="shared" si="358"/>
        <v>9</v>
      </c>
      <c r="AE611" s="19">
        <f t="shared" si="358"/>
        <v>124</v>
      </c>
      <c r="AF611" s="19">
        <f t="shared" si="358"/>
        <v>122</v>
      </c>
      <c r="AG611" s="19">
        <f t="shared" si="358"/>
        <v>98</v>
      </c>
      <c r="AH611" s="20">
        <f t="shared" si="346"/>
        <v>2660</v>
      </c>
      <c r="AI611" s="27"/>
      <c r="AJ611" s="28"/>
      <c r="AK611" s="28"/>
      <c r="AL611" s="28"/>
      <c r="AM611" s="28"/>
      <c r="AN611" s="28"/>
      <c r="AO611" s="28"/>
      <c r="AP611" s="28"/>
    </row>
    <row r="612" spans="1:42" ht="13.5" customHeight="1" x14ac:dyDescent="0.2">
      <c r="A612" s="21">
        <f t="shared" si="359"/>
        <v>0.64583333333333315</v>
      </c>
      <c r="B612" s="19">
        <f t="shared" si="355"/>
        <v>0</v>
      </c>
      <c r="C612" s="19">
        <f t="shared" si="355"/>
        <v>0</v>
      </c>
      <c r="D612" s="19">
        <f t="shared" si="355"/>
        <v>0</v>
      </c>
      <c r="E612" s="19">
        <f t="shared" si="355"/>
        <v>0</v>
      </c>
      <c r="F612" s="19">
        <f t="shared" si="355"/>
        <v>0</v>
      </c>
      <c r="G612" s="19">
        <f t="shared" si="355"/>
        <v>0</v>
      </c>
      <c r="H612" s="19">
        <f t="shared" si="355"/>
        <v>0</v>
      </c>
      <c r="I612" s="20">
        <f t="shared" si="342"/>
        <v>0</v>
      </c>
      <c r="J612" s="19">
        <f t="shared" si="356"/>
        <v>138</v>
      </c>
      <c r="K612" s="19">
        <f t="shared" si="356"/>
        <v>5</v>
      </c>
      <c r="L612" s="19">
        <f t="shared" si="356"/>
        <v>3</v>
      </c>
      <c r="M612" s="19">
        <f t="shared" si="356"/>
        <v>0</v>
      </c>
      <c r="N612" s="19">
        <f t="shared" si="356"/>
        <v>30</v>
      </c>
      <c r="O612" s="19">
        <f t="shared" si="356"/>
        <v>6</v>
      </c>
      <c r="P612" s="19">
        <f t="shared" si="356"/>
        <v>11</v>
      </c>
      <c r="Q612" s="20">
        <f t="shared" si="343"/>
        <v>193</v>
      </c>
      <c r="R612" s="19">
        <f t="shared" si="357"/>
        <v>142</v>
      </c>
      <c r="S612" s="19">
        <f t="shared" si="357"/>
        <v>13</v>
      </c>
      <c r="T612" s="19">
        <f t="shared" si="357"/>
        <v>4</v>
      </c>
      <c r="U612" s="19">
        <f t="shared" si="357"/>
        <v>0</v>
      </c>
      <c r="V612" s="19">
        <f t="shared" si="357"/>
        <v>17</v>
      </c>
      <c r="W612" s="19">
        <f t="shared" si="357"/>
        <v>11</v>
      </c>
      <c r="X612" s="19">
        <f t="shared" si="357"/>
        <v>14</v>
      </c>
      <c r="Y612" s="20">
        <f t="shared" si="344"/>
        <v>201</v>
      </c>
      <c r="Z612" s="21">
        <f t="shared" si="345"/>
        <v>0.64583333333333315</v>
      </c>
      <c r="AA612" s="19">
        <f t="shared" si="358"/>
        <v>1858</v>
      </c>
      <c r="AB612" s="19">
        <f t="shared" si="358"/>
        <v>432</v>
      </c>
      <c r="AC612" s="19">
        <f t="shared" si="358"/>
        <v>60</v>
      </c>
      <c r="AD612" s="19">
        <f t="shared" si="358"/>
        <v>7</v>
      </c>
      <c r="AE612" s="19">
        <f t="shared" si="358"/>
        <v>132</v>
      </c>
      <c r="AF612" s="19">
        <f t="shared" si="358"/>
        <v>137</v>
      </c>
      <c r="AG612" s="19">
        <f t="shared" si="358"/>
        <v>93</v>
      </c>
      <c r="AH612" s="20">
        <f t="shared" si="346"/>
        <v>2719</v>
      </c>
      <c r="AI612" s="27"/>
      <c r="AJ612" s="28"/>
      <c r="AK612" s="28"/>
      <c r="AL612" s="28"/>
      <c r="AM612" s="28"/>
      <c r="AN612" s="28"/>
      <c r="AO612" s="28"/>
      <c r="AP612" s="28"/>
    </row>
    <row r="613" spans="1:42" ht="13.5" customHeight="1" x14ac:dyDescent="0.2">
      <c r="A613" s="22">
        <f t="shared" si="359"/>
        <v>0.65624999999999978</v>
      </c>
      <c r="B613" s="19">
        <f t="shared" si="355"/>
        <v>0</v>
      </c>
      <c r="C613" s="19">
        <f t="shared" si="355"/>
        <v>0</v>
      </c>
      <c r="D613" s="19">
        <f t="shared" si="355"/>
        <v>0</v>
      </c>
      <c r="E613" s="19">
        <f t="shared" si="355"/>
        <v>0</v>
      </c>
      <c r="F613" s="19">
        <f t="shared" si="355"/>
        <v>0</v>
      </c>
      <c r="G613" s="19">
        <f t="shared" si="355"/>
        <v>0</v>
      </c>
      <c r="H613" s="19">
        <f t="shared" si="355"/>
        <v>0</v>
      </c>
      <c r="I613" s="20">
        <f t="shared" si="342"/>
        <v>0</v>
      </c>
      <c r="J613" s="19">
        <f t="shared" si="356"/>
        <v>144</v>
      </c>
      <c r="K613" s="19">
        <f t="shared" si="356"/>
        <v>7</v>
      </c>
      <c r="L613" s="19">
        <f t="shared" si="356"/>
        <v>3</v>
      </c>
      <c r="M613" s="19">
        <f t="shared" si="356"/>
        <v>0</v>
      </c>
      <c r="N613" s="19">
        <f t="shared" si="356"/>
        <v>32</v>
      </c>
      <c r="O613" s="19">
        <f t="shared" si="356"/>
        <v>4</v>
      </c>
      <c r="P613" s="19">
        <f t="shared" si="356"/>
        <v>7</v>
      </c>
      <c r="Q613" s="20">
        <f t="shared" si="343"/>
        <v>197</v>
      </c>
      <c r="R613" s="19">
        <f t="shared" si="357"/>
        <v>136</v>
      </c>
      <c r="S613" s="19">
        <f t="shared" si="357"/>
        <v>21</v>
      </c>
      <c r="T613" s="19">
        <f t="shared" si="357"/>
        <v>2</v>
      </c>
      <c r="U613" s="19">
        <f t="shared" si="357"/>
        <v>0</v>
      </c>
      <c r="V613" s="19">
        <f t="shared" si="357"/>
        <v>18</v>
      </c>
      <c r="W613" s="19">
        <f t="shared" si="357"/>
        <v>15</v>
      </c>
      <c r="X613" s="19">
        <f t="shared" si="357"/>
        <v>17</v>
      </c>
      <c r="Y613" s="20">
        <f t="shared" si="344"/>
        <v>209</v>
      </c>
      <c r="Z613" s="22">
        <f t="shared" si="345"/>
        <v>0.65624999999999978</v>
      </c>
      <c r="AA613" s="19">
        <f t="shared" si="358"/>
        <v>1874</v>
      </c>
      <c r="AB613" s="19">
        <f t="shared" si="358"/>
        <v>429</v>
      </c>
      <c r="AC613" s="19">
        <f t="shared" si="358"/>
        <v>51</v>
      </c>
      <c r="AD613" s="19">
        <f t="shared" si="358"/>
        <v>11</v>
      </c>
      <c r="AE613" s="19">
        <f t="shared" si="358"/>
        <v>130</v>
      </c>
      <c r="AF613" s="19">
        <f t="shared" si="358"/>
        <v>136</v>
      </c>
      <c r="AG613" s="19">
        <f t="shared" si="358"/>
        <v>85</v>
      </c>
      <c r="AH613" s="20">
        <f t="shared" si="346"/>
        <v>2716</v>
      </c>
      <c r="AI613" s="27"/>
      <c r="AJ613" s="28"/>
      <c r="AK613" s="28"/>
      <c r="AL613" s="28"/>
      <c r="AM613" s="28"/>
      <c r="AN613" s="28"/>
      <c r="AO613" s="28"/>
      <c r="AP613" s="28"/>
    </row>
    <row r="614" spans="1:42" ht="13.5" customHeight="1" x14ac:dyDescent="0.2">
      <c r="A614" s="21">
        <f t="shared" si="359"/>
        <v>0.66666666666666641</v>
      </c>
      <c r="B614" s="19">
        <f t="shared" si="355"/>
        <v>0</v>
      </c>
      <c r="C614" s="19">
        <f t="shared" si="355"/>
        <v>0</v>
      </c>
      <c r="D614" s="19">
        <f t="shared" si="355"/>
        <v>0</v>
      </c>
      <c r="E614" s="19">
        <f t="shared" si="355"/>
        <v>0</v>
      </c>
      <c r="F614" s="19">
        <f t="shared" si="355"/>
        <v>0</v>
      </c>
      <c r="G614" s="19">
        <f t="shared" si="355"/>
        <v>0</v>
      </c>
      <c r="H614" s="19">
        <f t="shared" si="355"/>
        <v>0</v>
      </c>
      <c r="I614" s="20">
        <f t="shared" si="342"/>
        <v>0</v>
      </c>
      <c r="J614" s="19">
        <f t="shared" si="356"/>
        <v>147</v>
      </c>
      <c r="K614" s="19">
        <f t="shared" si="356"/>
        <v>9</v>
      </c>
      <c r="L614" s="19">
        <f t="shared" si="356"/>
        <v>2</v>
      </c>
      <c r="M614" s="19">
        <f t="shared" si="356"/>
        <v>0</v>
      </c>
      <c r="N614" s="19">
        <f t="shared" si="356"/>
        <v>30</v>
      </c>
      <c r="O614" s="19">
        <f t="shared" si="356"/>
        <v>5</v>
      </c>
      <c r="P614" s="19">
        <f t="shared" si="356"/>
        <v>6</v>
      </c>
      <c r="Q614" s="20">
        <f t="shared" si="343"/>
        <v>199</v>
      </c>
      <c r="R614" s="19">
        <f t="shared" si="357"/>
        <v>138</v>
      </c>
      <c r="S614" s="19">
        <f t="shared" si="357"/>
        <v>22</v>
      </c>
      <c r="T614" s="19">
        <f t="shared" si="357"/>
        <v>1</v>
      </c>
      <c r="U614" s="19">
        <f t="shared" si="357"/>
        <v>0</v>
      </c>
      <c r="V614" s="19">
        <f t="shared" si="357"/>
        <v>16</v>
      </c>
      <c r="W614" s="19">
        <f t="shared" si="357"/>
        <v>14</v>
      </c>
      <c r="X614" s="19">
        <f t="shared" si="357"/>
        <v>18</v>
      </c>
      <c r="Y614" s="20">
        <f t="shared" si="344"/>
        <v>209</v>
      </c>
      <c r="Z614" s="21">
        <f t="shared" si="345"/>
        <v>0.66666666666666641</v>
      </c>
      <c r="AA614" s="19">
        <f t="shared" si="358"/>
        <v>1906</v>
      </c>
      <c r="AB614" s="19">
        <f t="shared" si="358"/>
        <v>430</v>
      </c>
      <c r="AC614" s="19">
        <f t="shared" si="358"/>
        <v>41</v>
      </c>
      <c r="AD614" s="19">
        <f t="shared" si="358"/>
        <v>11</v>
      </c>
      <c r="AE614" s="19">
        <f t="shared" si="358"/>
        <v>127</v>
      </c>
      <c r="AF614" s="19">
        <f t="shared" si="358"/>
        <v>156</v>
      </c>
      <c r="AG614" s="19">
        <f t="shared" si="358"/>
        <v>101</v>
      </c>
      <c r="AH614" s="20">
        <f t="shared" si="346"/>
        <v>2772</v>
      </c>
      <c r="AI614" s="27"/>
      <c r="AJ614" s="28"/>
      <c r="AK614" s="28"/>
      <c r="AL614" s="28"/>
      <c r="AM614" s="28"/>
      <c r="AN614" s="28"/>
      <c r="AO614" s="28"/>
      <c r="AP614" s="28"/>
    </row>
    <row r="615" spans="1:42" ht="13.5" customHeight="1" x14ac:dyDescent="0.2">
      <c r="A615" s="21">
        <f t="shared" si="359"/>
        <v>0.67708333333333304</v>
      </c>
      <c r="B615" s="19">
        <f t="shared" si="355"/>
        <v>0</v>
      </c>
      <c r="C615" s="19">
        <f t="shared" si="355"/>
        <v>0</v>
      </c>
      <c r="D615" s="19">
        <f t="shared" si="355"/>
        <v>0</v>
      </c>
      <c r="E615" s="19">
        <f t="shared" si="355"/>
        <v>0</v>
      </c>
      <c r="F615" s="19">
        <f t="shared" si="355"/>
        <v>0</v>
      </c>
      <c r="G615" s="19">
        <f t="shared" si="355"/>
        <v>0</v>
      </c>
      <c r="H615" s="19">
        <f t="shared" si="355"/>
        <v>0</v>
      </c>
      <c r="I615" s="20">
        <f t="shared" si="342"/>
        <v>0</v>
      </c>
      <c r="J615" s="19">
        <f t="shared" si="356"/>
        <v>137</v>
      </c>
      <c r="K615" s="19">
        <f t="shared" si="356"/>
        <v>9</v>
      </c>
      <c r="L615" s="19">
        <f t="shared" si="356"/>
        <v>1</v>
      </c>
      <c r="M615" s="19">
        <f t="shared" si="356"/>
        <v>0</v>
      </c>
      <c r="N615" s="19">
        <f t="shared" si="356"/>
        <v>28</v>
      </c>
      <c r="O615" s="19">
        <f t="shared" si="356"/>
        <v>8</v>
      </c>
      <c r="P615" s="19">
        <f t="shared" si="356"/>
        <v>8</v>
      </c>
      <c r="Q615" s="20">
        <f t="shared" si="343"/>
        <v>191</v>
      </c>
      <c r="R615" s="19">
        <f t="shared" si="357"/>
        <v>154</v>
      </c>
      <c r="S615" s="19">
        <f t="shared" si="357"/>
        <v>26</v>
      </c>
      <c r="T615" s="19">
        <f t="shared" si="357"/>
        <v>1</v>
      </c>
      <c r="U615" s="19">
        <f t="shared" si="357"/>
        <v>0</v>
      </c>
      <c r="V615" s="19">
        <f t="shared" si="357"/>
        <v>15</v>
      </c>
      <c r="W615" s="19">
        <f t="shared" si="357"/>
        <v>17</v>
      </c>
      <c r="X615" s="19">
        <f t="shared" si="357"/>
        <v>18</v>
      </c>
      <c r="Y615" s="20">
        <f t="shared" si="344"/>
        <v>231</v>
      </c>
      <c r="Z615" s="21">
        <f t="shared" si="345"/>
        <v>0.67708333333333304</v>
      </c>
      <c r="AA615" s="19">
        <f t="shared" si="358"/>
        <v>1985</v>
      </c>
      <c r="AB615" s="19">
        <f t="shared" si="358"/>
        <v>428</v>
      </c>
      <c r="AC615" s="19">
        <f t="shared" si="358"/>
        <v>32</v>
      </c>
      <c r="AD615" s="19">
        <f t="shared" si="358"/>
        <v>10</v>
      </c>
      <c r="AE615" s="19">
        <f t="shared" si="358"/>
        <v>127</v>
      </c>
      <c r="AF615" s="19">
        <f t="shared" si="358"/>
        <v>174</v>
      </c>
      <c r="AG615" s="19">
        <f t="shared" si="358"/>
        <v>109</v>
      </c>
      <c r="AH615" s="20">
        <f t="shared" si="346"/>
        <v>2865</v>
      </c>
      <c r="AI615" s="27"/>
      <c r="AJ615" s="28"/>
      <c r="AK615" s="28"/>
      <c r="AL615" s="28"/>
      <c r="AM615" s="28"/>
      <c r="AN615" s="28"/>
      <c r="AO615" s="28"/>
      <c r="AP615" s="28"/>
    </row>
    <row r="616" spans="1:42" ht="13.5" customHeight="1" x14ac:dyDescent="0.2">
      <c r="A616" s="22">
        <f t="shared" si="359"/>
        <v>0.68749999999999967</v>
      </c>
      <c r="B616" s="19">
        <f t="shared" si="355"/>
        <v>0</v>
      </c>
      <c r="C616" s="19">
        <f t="shared" si="355"/>
        <v>0</v>
      </c>
      <c r="D616" s="19">
        <f t="shared" si="355"/>
        <v>0</v>
      </c>
      <c r="E616" s="19">
        <f t="shared" si="355"/>
        <v>0</v>
      </c>
      <c r="F616" s="19">
        <f t="shared" si="355"/>
        <v>0</v>
      </c>
      <c r="G616" s="19">
        <f t="shared" si="355"/>
        <v>0</v>
      </c>
      <c r="H616" s="19">
        <f t="shared" si="355"/>
        <v>0</v>
      </c>
      <c r="I616" s="20">
        <f t="shared" si="342"/>
        <v>0</v>
      </c>
      <c r="J616" s="19">
        <f t="shared" si="356"/>
        <v>144</v>
      </c>
      <c r="K616" s="19">
        <f t="shared" si="356"/>
        <v>9</v>
      </c>
      <c r="L616" s="19">
        <f t="shared" si="356"/>
        <v>0</v>
      </c>
      <c r="M616" s="19">
        <f t="shared" si="356"/>
        <v>0</v>
      </c>
      <c r="N616" s="19">
        <f t="shared" si="356"/>
        <v>36</v>
      </c>
      <c r="O616" s="19">
        <f t="shared" si="356"/>
        <v>8</v>
      </c>
      <c r="P616" s="19">
        <f t="shared" si="356"/>
        <v>14</v>
      </c>
      <c r="Q616" s="20">
        <f t="shared" si="343"/>
        <v>211</v>
      </c>
      <c r="R616" s="19">
        <f t="shared" si="357"/>
        <v>170</v>
      </c>
      <c r="S616" s="19">
        <f t="shared" si="357"/>
        <v>28</v>
      </c>
      <c r="T616" s="19">
        <f t="shared" si="357"/>
        <v>1</v>
      </c>
      <c r="U616" s="19">
        <f t="shared" si="357"/>
        <v>0</v>
      </c>
      <c r="V616" s="19">
        <f t="shared" si="357"/>
        <v>15</v>
      </c>
      <c r="W616" s="19">
        <f t="shared" si="357"/>
        <v>16</v>
      </c>
      <c r="X616" s="19">
        <f t="shared" si="357"/>
        <v>22</v>
      </c>
      <c r="Y616" s="20">
        <f t="shared" si="344"/>
        <v>252</v>
      </c>
      <c r="Z616" s="22">
        <f t="shared" si="345"/>
        <v>0.68749999999999967</v>
      </c>
      <c r="AA616" s="19">
        <f t="shared" si="358"/>
        <v>2001</v>
      </c>
      <c r="AB616" s="19">
        <f t="shared" si="358"/>
        <v>415</v>
      </c>
      <c r="AC616" s="19">
        <f t="shared" si="358"/>
        <v>36</v>
      </c>
      <c r="AD616" s="19">
        <f t="shared" si="358"/>
        <v>13</v>
      </c>
      <c r="AE616" s="19">
        <f t="shared" si="358"/>
        <v>135</v>
      </c>
      <c r="AF616" s="19">
        <f t="shared" si="358"/>
        <v>189</v>
      </c>
      <c r="AG616" s="19">
        <f t="shared" si="358"/>
        <v>141</v>
      </c>
      <c r="AH616" s="20">
        <f t="shared" si="346"/>
        <v>2930</v>
      </c>
      <c r="AI616" s="27"/>
      <c r="AJ616" s="28"/>
      <c r="AK616" s="28"/>
      <c r="AL616" s="28"/>
      <c r="AM616" s="28"/>
      <c r="AN616" s="28"/>
      <c r="AO616" s="28"/>
      <c r="AP616" s="28"/>
    </row>
    <row r="617" spans="1:42" ht="13.5" customHeight="1" x14ac:dyDescent="0.2">
      <c r="A617" s="21">
        <f t="shared" si="359"/>
        <v>0.6979166666666663</v>
      </c>
      <c r="B617" s="19">
        <f t="shared" si="355"/>
        <v>0</v>
      </c>
      <c r="C617" s="19">
        <f t="shared" si="355"/>
        <v>0</v>
      </c>
      <c r="D617" s="19">
        <f t="shared" si="355"/>
        <v>0</v>
      </c>
      <c r="E617" s="19">
        <f t="shared" si="355"/>
        <v>0</v>
      </c>
      <c r="F617" s="19">
        <f t="shared" si="355"/>
        <v>0</v>
      </c>
      <c r="G617" s="19">
        <f t="shared" si="355"/>
        <v>0</v>
      </c>
      <c r="H617" s="19">
        <f t="shared" si="355"/>
        <v>0</v>
      </c>
      <c r="I617" s="20">
        <f t="shared" si="342"/>
        <v>0</v>
      </c>
      <c r="J617" s="19">
        <f t="shared" si="356"/>
        <v>135</v>
      </c>
      <c r="K617" s="19">
        <f t="shared" si="356"/>
        <v>6</v>
      </c>
      <c r="L617" s="19">
        <f t="shared" si="356"/>
        <v>1</v>
      </c>
      <c r="M617" s="19">
        <f t="shared" si="356"/>
        <v>0</v>
      </c>
      <c r="N617" s="19">
        <f t="shared" si="356"/>
        <v>35</v>
      </c>
      <c r="O617" s="19">
        <f t="shared" si="356"/>
        <v>11</v>
      </c>
      <c r="P617" s="19">
        <f t="shared" si="356"/>
        <v>21</v>
      </c>
      <c r="Q617" s="20">
        <f t="shared" si="343"/>
        <v>209</v>
      </c>
      <c r="R617" s="19">
        <f t="shared" si="357"/>
        <v>175</v>
      </c>
      <c r="S617" s="19">
        <f t="shared" si="357"/>
        <v>19</v>
      </c>
      <c r="T617" s="19">
        <f t="shared" si="357"/>
        <v>1</v>
      </c>
      <c r="U617" s="19">
        <f t="shared" si="357"/>
        <v>1</v>
      </c>
      <c r="V617" s="19">
        <f t="shared" si="357"/>
        <v>14</v>
      </c>
      <c r="W617" s="19">
        <f t="shared" si="357"/>
        <v>15</v>
      </c>
      <c r="X617" s="19">
        <f t="shared" si="357"/>
        <v>21</v>
      </c>
      <c r="Y617" s="20">
        <f t="shared" si="344"/>
        <v>246</v>
      </c>
      <c r="Z617" s="21">
        <f t="shared" si="345"/>
        <v>0.6979166666666663</v>
      </c>
      <c r="AA617" s="19">
        <f t="shared" si="358"/>
        <v>2014</v>
      </c>
      <c r="AB617" s="19">
        <f t="shared" si="358"/>
        <v>376</v>
      </c>
      <c r="AC617" s="19">
        <f t="shared" si="358"/>
        <v>31</v>
      </c>
      <c r="AD617" s="19">
        <f t="shared" si="358"/>
        <v>11</v>
      </c>
      <c r="AE617" s="19">
        <f t="shared" si="358"/>
        <v>129</v>
      </c>
      <c r="AF617" s="19">
        <f t="shared" si="358"/>
        <v>192</v>
      </c>
      <c r="AG617" s="19">
        <f t="shared" si="358"/>
        <v>166</v>
      </c>
      <c r="AH617" s="20">
        <f t="shared" si="346"/>
        <v>2919</v>
      </c>
      <c r="AI617" s="27"/>
      <c r="AJ617" s="28"/>
      <c r="AK617" s="28"/>
      <c r="AL617" s="28"/>
      <c r="AM617" s="28"/>
      <c r="AN617" s="28"/>
      <c r="AO617" s="28"/>
      <c r="AP617" s="28"/>
    </row>
    <row r="618" spans="1:42" ht="13.5" customHeight="1" x14ac:dyDescent="0.2">
      <c r="A618" s="21">
        <f t="shared" si="359"/>
        <v>0.70833333333333293</v>
      </c>
      <c r="B618" s="19">
        <f t="shared" ref="B618:H627" si="360">SUM(B557:B560)</f>
        <v>0</v>
      </c>
      <c r="C618" s="19">
        <f t="shared" si="360"/>
        <v>0</v>
      </c>
      <c r="D618" s="19">
        <f t="shared" si="360"/>
        <v>0</v>
      </c>
      <c r="E618" s="19">
        <f t="shared" si="360"/>
        <v>0</v>
      </c>
      <c r="F618" s="19">
        <f t="shared" si="360"/>
        <v>0</v>
      </c>
      <c r="G618" s="19">
        <f t="shared" si="360"/>
        <v>0</v>
      </c>
      <c r="H618" s="19">
        <f t="shared" si="360"/>
        <v>0</v>
      </c>
      <c r="I618" s="20">
        <f t="shared" si="342"/>
        <v>0</v>
      </c>
      <c r="J618" s="19">
        <f t="shared" ref="J618:P627" si="361">SUM(J557:J560)</f>
        <v>139</v>
      </c>
      <c r="K618" s="19">
        <f t="shared" si="361"/>
        <v>4</v>
      </c>
      <c r="L618" s="19">
        <f t="shared" si="361"/>
        <v>1</v>
      </c>
      <c r="M618" s="19">
        <f t="shared" si="361"/>
        <v>0</v>
      </c>
      <c r="N618" s="19">
        <f t="shared" si="361"/>
        <v>30</v>
      </c>
      <c r="O618" s="19">
        <f t="shared" si="361"/>
        <v>10</v>
      </c>
      <c r="P618" s="19">
        <f t="shared" si="361"/>
        <v>30</v>
      </c>
      <c r="Q618" s="20">
        <f t="shared" si="343"/>
        <v>214</v>
      </c>
      <c r="R618" s="19">
        <f t="shared" ref="R618:X627" si="362">SUM(R557:R560)</f>
        <v>158</v>
      </c>
      <c r="S618" s="19">
        <f t="shared" si="362"/>
        <v>15</v>
      </c>
      <c r="T618" s="19">
        <f t="shared" si="362"/>
        <v>1</v>
      </c>
      <c r="U618" s="19">
        <f t="shared" si="362"/>
        <v>1</v>
      </c>
      <c r="V618" s="19">
        <f t="shared" si="362"/>
        <v>15</v>
      </c>
      <c r="W618" s="19">
        <f t="shared" si="362"/>
        <v>16</v>
      </c>
      <c r="X618" s="19">
        <f t="shared" si="362"/>
        <v>24</v>
      </c>
      <c r="Y618" s="20">
        <f t="shared" si="344"/>
        <v>230</v>
      </c>
      <c r="Z618" s="21">
        <f t="shared" si="345"/>
        <v>0.70833333333333293</v>
      </c>
      <c r="AA618" s="19">
        <f t="shared" ref="AA618:AG627" si="363">SUM(AA557:AA560)</f>
        <v>2033</v>
      </c>
      <c r="AB618" s="19">
        <f t="shared" si="363"/>
        <v>339</v>
      </c>
      <c r="AC618" s="19">
        <f t="shared" si="363"/>
        <v>30</v>
      </c>
      <c r="AD618" s="19">
        <f t="shared" si="363"/>
        <v>8</v>
      </c>
      <c r="AE618" s="19">
        <f t="shared" si="363"/>
        <v>130</v>
      </c>
      <c r="AF618" s="19">
        <f t="shared" si="363"/>
        <v>200</v>
      </c>
      <c r="AG618" s="19">
        <f t="shared" si="363"/>
        <v>199</v>
      </c>
      <c r="AH618" s="20">
        <f t="shared" si="346"/>
        <v>2939</v>
      </c>
      <c r="AI618" s="27"/>
      <c r="AJ618" s="28"/>
      <c r="AK618" s="28"/>
      <c r="AL618" s="28"/>
      <c r="AM618" s="28"/>
      <c r="AN618" s="28"/>
      <c r="AO618" s="28"/>
      <c r="AP618" s="28"/>
    </row>
    <row r="619" spans="1:42" ht="13.5" customHeight="1" x14ac:dyDescent="0.2">
      <c r="A619" s="22">
        <f t="shared" si="359"/>
        <v>0.71874999999999956</v>
      </c>
      <c r="B619" s="19">
        <f t="shared" si="360"/>
        <v>0</v>
      </c>
      <c r="C619" s="19">
        <f t="shared" si="360"/>
        <v>0</v>
      </c>
      <c r="D619" s="19">
        <f t="shared" si="360"/>
        <v>0</v>
      </c>
      <c r="E619" s="19">
        <f t="shared" si="360"/>
        <v>0</v>
      </c>
      <c r="F619" s="19">
        <f t="shared" si="360"/>
        <v>0</v>
      </c>
      <c r="G619" s="19">
        <f t="shared" si="360"/>
        <v>0</v>
      </c>
      <c r="H619" s="19">
        <f t="shared" si="360"/>
        <v>0</v>
      </c>
      <c r="I619" s="20">
        <f t="shared" si="342"/>
        <v>0</v>
      </c>
      <c r="J619" s="19">
        <f t="shared" si="361"/>
        <v>140</v>
      </c>
      <c r="K619" s="19">
        <f t="shared" si="361"/>
        <v>3</v>
      </c>
      <c r="L619" s="19">
        <f t="shared" si="361"/>
        <v>1</v>
      </c>
      <c r="M619" s="19">
        <f t="shared" si="361"/>
        <v>0</v>
      </c>
      <c r="N619" s="19">
        <f t="shared" si="361"/>
        <v>35</v>
      </c>
      <c r="O619" s="19">
        <f t="shared" si="361"/>
        <v>7</v>
      </c>
      <c r="P619" s="19">
        <f t="shared" si="361"/>
        <v>31</v>
      </c>
      <c r="Q619" s="20">
        <f t="shared" si="343"/>
        <v>217</v>
      </c>
      <c r="R619" s="19">
        <f t="shared" si="362"/>
        <v>154</v>
      </c>
      <c r="S619" s="19">
        <f t="shared" si="362"/>
        <v>11</v>
      </c>
      <c r="T619" s="19">
        <f t="shared" si="362"/>
        <v>1</v>
      </c>
      <c r="U619" s="19">
        <f t="shared" si="362"/>
        <v>1</v>
      </c>
      <c r="V619" s="19">
        <f t="shared" si="362"/>
        <v>13</v>
      </c>
      <c r="W619" s="19">
        <f t="shared" si="362"/>
        <v>16</v>
      </c>
      <c r="X619" s="19">
        <f t="shared" si="362"/>
        <v>27</v>
      </c>
      <c r="Y619" s="20">
        <f t="shared" si="344"/>
        <v>223</v>
      </c>
      <c r="Z619" s="22">
        <f t="shared" si="345"/>
        <v>0.71874999999999956</v>
      </c>
      <c r="AA619" s="19">
        <f t="shared" si="363"/>
        <v>2043</v>
      </c>
      <c r="AB619" s="19">
        <f t="shared" si="363"/>
        <v>291</v>
      </c>
      <c r="AC619" s="19">
        <f t="shared" si="363"/>
        <v>30</v>
      </c>
      <c r="AD619" s="19">
        <f t="shared" si="363"/>
        <v>8</v>
      </c>
      <c r="AE619" s="19">
        <f t="shared" si="363"/>
        <v>135</v>
      </c>
      <c r="AF619" s="19">
        <f t="shared" si="363"/>
        <v>220</v>
      </c>
      <c r="AG619" s="19">
        <f t="shared" si="363"/>
        <v>222</v>
      </c>
      <c r="AH619" s="20">
        <f t="shared" si="346"/>
        <v>2949</v>
      </c>
      <c r="AI619" s="27"/>
      <c r="AJ619" s="28"/>
      <c r="AK619" s="28"/>
      <c r="AL619" s="28"/>
      <c r="AM619" s="28"/>
      <c r="AN619" s="28"/>
      <c r="AO619" s="28"/>
      <c r="AP619" s="28"/>
    </row>
    <row r="620" spans="1:42" ht="13.5" customHeight="1" x14ac:dyDescent="0.2">
      <c r="A620" s="21">
        <f t="shared" si="359"/>
        <v>0.72916666666666619</v>
      </c>
      <c r="B620" s="19">
        <f t="shared" si="360"/>
        <v>0</v>
      </c>
      <c r="C620" s="19">
        <f t="shared" si="360"/>
        <v>0</v>
      </c>
      <c r="D620" s="19">
        <f t="shared" si="360"/>
        <v>0</v>
      </c>
      <c r="E620" s="19">
        <f t="shared" si="360"/>
        <v>0</v>
      </c>
      <c r="F620" s="19">
        <f t="shared" si="360"/>
        <v>0</v>
      </c>
      <c r="G620" s="19">
        <f t="shared" si="360"/>
        <v>0</v>
      </c>
      <c r="H620" s="19">
        <f t="shared" si="360"/>
        <v>0</v>
      </c>
      <c r="I620" s="20">
        <f t="shared" si="342"/>
        <v>0</v>
      </c>
      <c r="J620" s="19">
        <f t="shared" si="361"/>
        <v>126</v>
      </c>
      <c r="K620" s="19">
        <f t="shared" si="361"/>
        <v>3</v>
      </c>
      <c r="L620" s="19">
        <f t="shared" si="361"/>
        <v>1</v>
      </c>
      <c r="M620" s="19">
        <f t="shared" si="361"/>
        <v>0</v>
      </c>
      <c r="N620" s="19">
        <f t="shared" si="361"/>
        <v>34</v>
      </c>
      <c r="O620" s="19">
        <f t="shared" si="361"/>
        <v>8</v>
      </c>
      <c r="P620" s="19">
        <f t="shared" si="361"/>
        <v>25</v>
      </c>
      <c r="Q620" s="20">
        <f t="shared" si="343"/>
        <v>197</v>
      </c>
      <c r="R620" s="19">
        <f t="shared" si="362"/>
        <v>160</v>
      </c>
      <c r="S620" s="19">
        <f t="shared" si="362"/>
        <v>11</v>
      </c>
      <c r="T620" s="19">
        <f t="shared" si="362"/>
        <v>1</v>
      </c>
      <c r="U620" s="19">
        <f t="shared" si="362"/>
        <v>1</v>
      </c>
      <c r="V620" s="19">
        <f t="shared" si="362"/>
        <v>14</v>
      </c>
      <c r="W620" s="19">
        <f t="shared" si="362"/>
        <v>18</v>
      </c>
      <c r="X620" s="19">
        <f t="shared" si="362"/>
        <v>24</v>
      </c>
      <c r="Y620" s="20">
        <f t="shared" si="344"/>
        <v>229</v>
      </c>
      <c r="Z620" s="21">
        <f t="shared" si="345"/>
        <v>0.72916666666666619</v>
      </c>
      <c r="AA620" s="19">
        <f t="shared" si="363"/>
        <v>2098</v>
      </c>
      <c r="AB620" s="19">
        <f t="shared" si="363"/>
        <v>277</v>
      </c>
      <c r="AC620" s="19">
        <f t="shared" si="363"/>
        <v>30</v>
      </c>
      <c r="AD620" s="19">
        <f t="shared" si="363"/>
        <v>5</v>
      </c>
      <c r="AE620" s="19">
        <f t="shared" si="363"/>
        <v>130</v>
      </c>
      <c r="AF620" s="19">
        <f t="shared" si="363"/>
        <v>222</v>
      </c>
      <c r="AG620" s="19">
        <f t="shared" si="363"/>
        <v>226</v>
      </c>
      <c r="AH620" s="20">
        <f t="shared" si="346"/>
        <v>2988</v>
      </c>
      <c r="AI620" s="27"/>
      <c r="AJ620" s="28"/>
      <c r="AK620" s="28"/>
      <c r="AL620" s="28"/>
      <c r="AM620" s="28"/>
      <c r="AN620" s="28"/>
      <c r="AO620" s="28"/>
      <c r="AP620" s="28"/>
    </row>
    <row r="621" spans="1:42" ht="13.5" customHeight="1" x14ac:dyDescent="0.2">
      <c r="A621" s="21">
        <f t="shared" si="359"/>
        <v>0.73958333333333282</v>
      </c>
      <c r="B621" s="19">
        <f t="shared" si="360"/>
        <v>0</v>
      </c>
      <c r="C621" s="19">
        <f t="shared" si="360"/>
        <v>0</v>
      </c>
      <c r="D621" s="19">
        <f t="shared" si="360"/>
        <v>0</v>
      </c>
      <c r="E621" s="19">
        <f t="shared" si="360"/>
        <v>0</v>
      </c>
      <c r="F621" s="19">
        <f t="shared" si="360"/>
        <v>0</v>
      </c>
      <c r="G621" s="19">
        <f t="shared" si="360"/>
        <v>0</v>
      </c>
      <c r="H621" s="19">
        <f t="shared" si="360"/>
        <v>0</v>
      </c>
      <c r="I621" s="20">
        <f t="shared" si="342"/>
        <v>0</v>
      </c>
      <c r="J621" s="19">
        <f t="shared" si="361"/>
        <v>140</v>
      </c>
      <c r="K621" s="19">
        <f t="shared" si="361"/>
        <v>2</v>
      </c>
      <c r="L621" s="19">
        <f t="shared" si="361"/>
        <v>0</v>
      </c>
      <c r="M621" s="19">
        <f t="shared" si="361"/>
        <v>0</v>
      </c>
      <c r="N621" s="19">
        <f t="shared" si="361"/>
        <v>34</v>
      </c>
      <c r="O621" s="19">
        <f t="shared" si="361"/>
        <v>5</v>
      </c>
      <c r="P621" s="19">
        <f t="shared" si="361"/>
        <v>21</v>
      </c>
      <c r="Q621" s="20">
        <f t="shared" si="343"/>
        <v>202</v>
      </c>
      <c r="R621" s="19">
        <f t="shared" si="362"/>
        <v>163</v>
      </c>
      <c r="S621" s="19">
        <f t="shared" si="362"/>
        <v>15</v>
      </c>
      <c r="T621" s="19">
        <f t="shared" si="362"/>
        <v>0</v>
      </c>
      <c r="U621" s="19">
        <f t="shared" si="362"/>
        <v>0</v>
      </c>
      <c r="V621" s="19">
        <f t="shared" si="362"/>
        <v>16</v>
      </c>
      <c r="W621" s="19">
        <f t="shared" si="362"/>
        <v>18</v>
      </c>
      <c r="X621" s="19">
        <f t="shared" si="362"/>
        <v>30</v>
      </c>
      <c r="Y621" s="20">
        <f t="shared" si="344"/>
        <v>242</v>
      </c>
      <c r="Z621" s="21">
        <f t="shared" si="345"/>
        <v>0.73958333333333282</v>
      </c>
      <c r="AA621" s="19">
        <f t="shared" si="363"/>
        <v>2137</v>
      </c>
      <c r="AB621" s="19">
        <f t="shared" si="363"/>
        <v>237</v>
      </c>
      <c r="AC621" s="19">
        <f t="shared" si="363"/>
        <v>26</v>
      </c>
      <c r="AD621" s="19">
        <f t="shared" si="363"/>
        <v>3</v>
      </c>
      <c r="AE621" s="19">
        <f t="shared" si="363"/>
        <v>140</v>
      </c>
      <c r="AF621" s="19">
        <f t="shared" si="363"/>
        <v>223</v>
      </c>
      <c r="AG621" s="19">
        <f t="shared" si="363"/>
        <v>232</v>
      </c>
      <c r="AH621" s="20">
        <f t="shared" si="346"/>
        <v>2998</v>
      </c>
      <c r="AI621" s="27"/>
      <c r="AJ621" s="28"/>
      <c r="AK621" s="28"/>
      <c r="AL621" s="28"/>
      <c r="AM621" s="28"/>
      <c r="AN621" s="28"/>
      <c r="AO621" s="28"/>
      <c r="AP621" s="28"/>
    </row>
    <row r="622" spans="1:42" ht="13.5" customHeight="1" x14ac:dyDescent="0.2">
      <c r="A622" s="21">
        <f t="shared" si="359"/>
        <v>0.74999999999999944</v>
      </c>
      <c r="B622" s="19">
        <f t="shared" si="360"/>
        <v>0</v>
      </c>
      <c r="C622" s="19">
        <f t="shared" si="360"/>
        <v>0</v>
      </c>
      <c r="D622" s="19">
        <f t="shared" si="360"/>
        <v>0</v>
      </c>
      <c r="E622" s="19">
        <f t="shared" si="360"/>
        <v>0</v>
      </c>
      <c r="F622" s="19">
        <f t="shared" si="360"/>
        <v>0</v>
      </c>
      <c r="G622" s="19">
        <f t="shared" si="360"/>
        <v>0</v>
      </c>
      <c r="H622" s="19">
        <f t="shared" si="360"/>
        <v>0</v>
      </c>
      <c r="I622" s="20">
        <f t="shared" ref="I622:I634" si="364">SUM(B622:H622)</f>
        <v>0</v>
      </c>
      <c r="J622" s="19">
        <f t="shared" si="361"/>
        <v>123</v>
      </c>
      <c r="K622" s="19">
        <f t="shared" si="361"/>
        <v>2</v>
      </c>
      <c r="L622" s="19">
        <f t="shared" si="361"/>
        <v>0</v>
      </c>
      <c r="M622" s="19">
        <f t="shared" si="361"/>
        <v>0</v>
      </c>
      <c r="N622" s="19">
        <f t="shared" si="361"/>
        <v>43</v>
      </c>
      <c r="O622" s="19">
        <f t="shared" si="361"/>
        <v>8</v>
      </c>
      <c r="P622" s="19">
        <f t="shared" si="361"/>
        <v>18</v>
      </c>
      <c r="Q622" s="20">
        <f t="shared" ref="Q622:Q634" si="365">SUM(J622:P622)</f>
        <v>194</v>
      </c>
      <c r="R622" s="19">
        <f t="shared" si="362"/>
        <v>187</v>
      </c>
      <c r="S622" s="19">
        <f t="shared" si="362"/>
        <v>14</v>
      </c>
      <c r="T622" s="19">
        <f t="shared" si="362"/>
        <v>0</v>
      </c>
      <c r="U622" s="19">
        <f t="shared" si="362"/>
        <v>0</v>
      </c>
      <c r="V622" s="19">
        <f t="shared" si="362"/>
        <v>16</v>
      </c>
      <c r="W622" s="19">
        <f t="shared" si="362"/>
        <v>23</v>
      </c>
      <c r="X622" s="19">
        <f t="shared" si="362"/>
        <v>35</v>
      </c>
      <c r="Y622" s="20">
        <f t="shared" ref="Y622:Y634" si="366">SUM(R622:X622)</f>
        <v>275</v>
      </c>
      <c r="Z622" s="21">
        <f t="shared" ref="Z622:Z634" si="367">A622</f>
        <v>0.74999999999999944</v>
      </c>
      <c r="AA622" s="19">
        <f t="shared" si="363"/>
        <v>2227</v>
      </c>
      <c r="AB622" s="19">
        <f t="shared" si="363"/>
        <v>214</v>
      </c>
      <c r="AC622" s="19">
        <f t="shared" si="363"/>
        <v>29</v>
      </c>
      <c r="AD622" s="19">
        <f t="shared" si="363"/>
        <v>2</v>
      </c>
      <c r="AE622" s="19">
        <f t="shared" si="363"/>
        <v>144</v>
      </c>
      <c r="AF622" s="19">
        <f t="shared" si="363"/>
        <v>211</v>
      </c>
      <c r="AG622" s="19">
        <f t="shared" si="363"/>
        <v>219</v>
      </c>
      <c r="AH622" s="20">
        <f t="shared" ref="AH622:AH634" si="368">SUM(AA622:AG622)</f>
        <v>3046</v>
      </c>
      <c r="AI622" s="27"/>
      <c r="AJ622" s="28"/>
      <c r="AK622" s="28"/>
      <c r="AL622" s="28"/>
      <c r="AM622" s="28"/>
      <c r="AN622" s="28"/>
      <c r="AO622" s="28"/>
      <c r="AP622" s="28"/>
    </row>
    <row r="623" spans="1:42" ht="13.5" customHeight="1" x14ac:dyDescent="0.2">
      <c r="A623" s="21">
        <f t="shared" si="359"/>
        <v>0.76041666666666607</v>
      </c>
      <c r="B623" s="19">
        <f t="shared" si="360"/>
        <v>0</v>
      </c>
      <c r="C623" s="19">
        <f t="shared" si="360"/>
        <v>0</v>
      </c>
      <c r="D623" s="19">
        <f t="shared" si="360"/>
        <v>0</v>
      </c>
      <c r="E623" s="19">
        <f t="shared" si="360"/>
        <v>0</v>
      </c>
      <c r="F623" s="19">
        <f t="shared" si="360"/>
        <v>0</v>
      </c>
      <c r="G623" s="19">
        <f t="shared" si="360"/>
        <v>0</v>
      </c>
      <c r="H623" s="19">
        <f t="shared" si="360"/>
        <v>0</v>
      </c>
      <c r="I623" s="20">
        <f t="shared" si="364"/>
        <v>0</v>
      </c>
      <c r="J623" s="19">
        <f t="shared" si="361"/>
        <v>115</v>
      </c>
      <c r="K623" s="19">
        <f t="shared" si="361"/>
        <v>1</v>
      </c>
      <c r="L623" s="19">
        <f t="shared" si="361"/>
        <v>0</v>
      </c>
      <c r="M623" s="19">
        <f t="shared" si="361"/>
        <v>0</v>
      </c>
      <c r="N623" s="19">
        <f t="shared" si="361"/>
        <v>38</v>
      </c>
      <c r="O623" s="19">
        <f t="shared" si="361"/>
        <v>11</v>
      </c>
      <c r="P623" s="19">
        <f t="shared" si="361"/>
        <v>17</v>
      </c>
      <c r="Q623" s="20">
        <f t="shared" si="365"/>
        <v>182</v>
      </c>
      <c r="R623" s="19">
        <f t="shared" si="362"/>
        <v>179</v>
      </c>
      <c r="S623" s="19">
        <f t="shared" si="362"/>
        <v>14</v>
      </c>
      <c r="T623" s="19">
        <f t="shared" si="362"/>
        <v>2</v>
      </c>
      <c r="U623" s="19">
        <f t="shared" si="362"/>
        <v>0</v>
      </c>
      <c r="V623" s="19">
        <f t="shared" si="362"/>
        <v>18</v>
      </c>
      <c r="W623" s="19">
        <f t="shared" si="362"/>
        <v>23</v>
      </c>
      <c r="X623" s="19">
        <f t="shared" si="362"/>
        <v>34</v>
      </c>
      <c r="Y623" s="20">
        <f t="shared" si="366"/>
        <v>270</v>
      </c>
      <c r="Z623" s="21">
        <f t="shared" si="367"/>
        <v>0.76041666666666607</v>
      </c>
      <c r="AA623" s="19">
        <f t="shared" si="363"/>
        <v>2133</v>
      </c>
      <c r="AB623" s="19">
        <f t="shared" si="363"/>
        <v>197</v>
      </c>
      <c r="AC623" s="19">
        <f t="shared" si="363"/>
        <v>31</v>
      </c>
      <c r="AD623" s="19">
        <f t="shared" si="363"/>
        <v>1</v>
      </c>
      <c r="AE623" s="19">
        <f t="shared" si="363"/>
        <v>140</v>
      </c>
      <c r="AF623" s="19">
        <f t="shared" si="363"/>
        <v>187</v>
      </c>
      <c r="AG623" s="19">
        <f t="shared" si="363"/>
        <v>207</v>
      </c>
      <c r="AH623" s="20">
        <f t="shared" si="368"/>
        <v>2896</v>
      </c>
      <c r="AI623" s="28"/>
      <c r="AJ623" s="28"/>
      <c r="AK623" s="28"/>
      <c r="AL623" s="28"/>
      <c r="AM623" s="28"/>
      <c r="AN623" s="28"/>
      <c r="AO623" s="28"/>
      <c r="AP623" s="28"/>
    </row>
    <row r="624" spans="1:42" ht="13.5" customHeight="1" x14ac:dyDescent="0.2">
      <c r="A624" s="21">
        <f t="shared" si="359"/>
        <v>0.7708333333333327</v>
      </c>
      <c r="B624" s="19">
        <f t="shared" si="360"/>
        <v>0</v>
      </c>
      <c r="C624" s="19">
        <f t="shared" si="360"/>
        <v>0</v>
      </c>
      <c r="D624" s="19">
        <f t="shared" si="360"/>
        <v>0</v>
      </c>
      <c r="E624" s="19">
        <f t="shared" si="360"/>
        <v>0</v>
      </c>
      <c r="F624" s="19">
        <f t="shared" si="360"/>
        <v>0</v>
      </c>
      <c r="G624" s="19">
        <f t="shared" si="360"/>
        <v>0</v>
      </c>
      <c r="H624" s="19">
        <f t="shared" si="360"/>
        <v>0</v>
      </c>
      <c r="I624" s="20">
        <f t="shared" si="364"/>
        <v>0</v>
      </c>
      <c r="J624" s="19">
        <f t="shared" si="361"/>
        <v>112</v>
      </c>
      <c r="K624" s="19">
        <f t="shared" si="361"/>
        <v>2</v>
      </c>
      <c r="L624" s="19">
        <f t="shared" si="361"/>
        <v>1</v>
      </c>
      <c r="M624" s="19">
        <f t="shared" si="361"/>
        <v>0</v>
      </c>
      <c r="N624" s="19">
        <f t="shared" si="361"/>
        <v>32</v>
      </c>
      <c r="O624" s="19">
        <f t="shared" si="361"/>
        <v>9</v>
      </c>
      <c r="P624" s="19">
        <f t="shared" si="361"/>
        <v>18</v>
      </c>
      <c r="Q624" s="20">
        <f t="shared" si="365"/>
        <v>174</v>
      </c>
      <c r="R624" s="19">
        <f t="shared" si="362"/>
        <v>170</v>
      </c>
      <c r="S624" s="19">
        <f t="shared" si="362"/>
        <v>12</v>
      </c>
      <c r="T624" s="19">
        <f t="shared" si="362"/>
        <v>2</v>
      </c>
      <c r="U624" s="19">
        <f t="shared" si="362"/>
        <v>0</v>
      </c>
      <c r="V624" s="19">
        <f t="shared" si="362"/>
        <v>15</v>
      </c>
      <c r="W624" s="19">
        <f t="shared" si="362"/>
        <v>22</v>
      </c>
      <c r="X624" s="19">
        <f t="shared" si="362"/>
        <v>32</v>
      </c>
      <c r="Y624" s="20">
        <f t="shared" si="366"/>
        <v>253</v>
      </c>
      <c r="Z624" s="21">
        <f t="shared" si="367"/>
        <v>0.7708333333333327</v>
      </c>
      <c r="AA624" s="19">
        <f t="shared" si="363"/>
        <v>2066</v>
      </c>
      <c r="AB624" s="19">
        <f t="shared" si="363"/>
        <v>179</v>
      </c>
      <c r="AC624" s="19">
        <f t="shared" si="363"/>
        <v>28</v>
      </c>
      <c r="AD624" s="19">
        <f t="shared" si="363"/>
        <v>4</v>
      </c>
      <c r="AE624" s="19">
        <f t="shared" si="363"/>
        <v>136</v>
      </c>
      <c r="AF624" s="19">
        <f t="shared" si="363"/>
        <v>172</v>
      </c>
      <c r="AG624" s="19">
        <f t="shared" si="363"/>
        <v>185</v>
      </c>
      <c r="AH624" s="20">
        <f t="shared" si="368"/>
        <v>2770</v>
      </c>
      <c r="AI624" s="28"/>
      <c r="AJ624" s="28"/>
      <c r="AK624" s="28"/>
      <c r="AL624" s="28"/>
      <c r="AM624" s="28"/>
      <c r="AN624" s="28"/>
      <c r="AO624" s="28"/>
      <c r="AP624" s="28"/>
    </row>
    <row r="625" spans="1:42" ht="13.5" customHeight="1" x14ac:dyDescent="0.2">
      <c r="A625" s="21">
        <f t="shared" si="359"/>
        <v>0.78124999999999933</v>
      </c>
      <c r="B625" s="19">
        <f t="shared" si="360"/>
        <v>0</v>
      </c>
      <c r="C625" s="19">
        <f t="shared" si="360"/>
        <v>0</v>
      </c>
      <c r="D625" s="19">
        <f t="shared" si="360"/>
        <v>0</v>
      </c>
      <c r="E625" s="19">
        <f t="shared" si="360"/>
        <v>0</v>
      </c>
      <c r="F625" s="19">
        <f t="shared" si="360"/>
        <v>0</v>
      </c>
      <c r="G625" s="19">
        <f t="shared" si="360"/>
        <v>0</v>
      </c>
      <c r="H625" s="19">
        <f t="shared" si="360"/>
        <v>0</v>
      </c>
      <c r="I625" s="20">
        <f t="shared" si="364"/>
        <v>0</v>
      </c>
      <c r="J625" s="19">
        <f t="shared" si="361"/>
        <v>103</v>
      </c>
      <c r="K625" s="19">
        <f t="shared" si="361"/>
        <v>5</v>
      </c>
      <c r="L625" s="19">
        <f t="shared" si="361"/>
        <v>2</v>
      </c>
      <c r="M625" s="19">
        <f t="shared" si="361"/>
        <v>0</v>
      </c>
      <c r="N625" s="19">
        <f t="shared" si="361"/>
        <v>28</v>
      </c>
      <c r="O625" s="19">
        <f t="shared" si="361"/>
        <v>14</v>
      </c>
      <c r="P625" s="19">
        <f t="shared" si="361"/>
        <v>14</v>
      </c>
      <c r="Q625" s="20">
        <f t="shared" si="365"/>
        <v>166</v>
      </c>
      <c r="R625" s="19">
        <f t="shared" si="362"/>
        <v>169</v>
      </c>
      <c r="S625" s="19">
        <f t="shared" si="362"/>
        <v>9</v>
      </c>
      <c r="T625" s="19">
        <f t="shared" si="362"/>
        <v>2</v>
      </c>
      <c r="U625" s="19">
        <f t="shared" si="362"/>
        <v>0</v>
      </c>
      <c r="V625" s="19">
        <f t="shared" si="362"/>
        <v>11</v>
      </c>
      <c r="W625" s="19">
        <f t="shared" si="362"/>
        <v>19</v>
      </c>
      <c r="X625" s="19">
        <f t="shared" si="362"/>
        <v>28</v>
      </c>
      <c r="Y625" s="20">
        <f t="shared" si="366"/>
        <v>238</v>
      </c>
      <c r="Z625" s="21">
        <f t="shared" si="367"/>
        <v>0.78124999999999933</v>
      </c>
      <c r="AA625" s="19">
        <f t="shared" si="363"/>
        <v>2042</v>
      </c>
      <c r="AB625" s="19">
        <f t="shared" si="363"/>
        <v>174</v>
      </c>
      <c r="AC625" s="19">
        <f t="shared" si="363"/>
        <v>31</v>
      </c>
      <c r="AD625" s="19">
        <f t="shared" si="363"/>
        <v>4</v>
      </c>
      <c r="AE625" s="19">
        <f t="shared" si="363"/>
        <v>127</v>
      </c>
      <c r="AF625" s="19">
        <f t="shared" si="363"/>
        <v>157</v>
      </c>
      <c r="AG625" s="19">
        <f t="shared" si="363"/>
        <v>172</v>
      </c>
      <c r="AH625" s="20">
        <f t="shared" si="368"/>
        <v>2707</v>
      </c>
      <c r="AI625" s="28"/>
      <c r="AJ625" s="28"/>
      <c r="AK625" s="28"/>
      <c r="AL625" s="28"/>
      <c r="AM625" s="28"/>
      <c r="AN625" s="28"/>
      <c r="AO625" s="28"/>
      <c r="AP625" s="28"/>
    </row>
    <row r="626" spans="1:42" ht="13.5" customHeight="1" x14ac:dyDescent="0.2">
      <c r="A626" s="21">
        <f t="shared" si="359"/>
        <v>0.79166666666666596</v>
      </c>
      <c r="B626" s="19">
        <f t="shared" si="360"/>
        <v>0</v>
      </c>
      <c r="C626" s="19">
        <f t="shared" si="360"/>
        <v>0</v>
      </c>
      <c r="D626" s="19">
        <f t="shared" si="360"/>
        <v>0</v>
      </c>
      <c r="E626" s="19">
        <f t="shared" si="360"/>
        <v>0</v>
      </c>
      <c r="F626" s="19">
        <f t="shared" si="360"/>
        <v>0</v>
      </c>
      <c r="G626" s="19">
        <f t="shared" si="360"/>
        <v>0</v>
      </c>
      <c r="H626" s="19">
        <f t="shared" si="360"/>
        <v>0</v>
      </c>
      <c r="I626" s="20">
        <f t="shared" si="364"/>
        <v>0</v>
      </c>
      <c r="J626" s="19">
        <f t="shared" si="361"/>
        <v>103</v>
      </c>
      <c r="K626" s="19">
        <f t="shared" si="361"/>
        <v>6</v>
      </c>
      <c r="L626" s="19">
        <f t="shared" si="361"/>
        <v>2</v>
      </c>
      <c r="M626" s="19">
        <f t="shared" si="361"/>
        <v>0</v>
      </c>
      <c r="N626" s="19">
        <f t="shared" si="361"/>
        <v>25</v>
      </c>
      <c r="O626" s="19">
        <f t="shared" si="361"/>
        <v>11</v>
      </c>
      <c r="P626" s="19">
        <f t="shared" si="361"/>
        <v>10</v>
      </c>
      <c r="Q626" s="20">
        <f t="shared" si="365"/>
        <v>157</v>
      </c>
      <c r="R626" s="19">
        <f t="shared" si="362"/>
        <v>156</v>
      </c>
      <c r="S626" s="19">
        <f t="shared" si="362"/>
        <v>9</v>
      </c>
      <c r="T626" s="19">
        <f t="shared" si="362"/>
        <v>3</v>
      </c>
      <c r="U626" s="19">
        <f t="shared" si="362"/>
        <v>0</v>
      </c>
      <c r="V626" s="19">
        <f t="shared" si="362"/>
        <v>11</v>
      </c>
      <c r="W626" s="19">
        <f t="shared" si="362"/>
        <v>15</v>
      </c>
      <c r="X626" s="19">
        <f t="shared" si="362"/>
        <v>19</v>
      </c>
      <c r="Y626" s="20">
        <f t="shared" si="366"/>
        <v>213</v>
      </c>
      <c r="Z626" s="21">
        <f t="shared" si="367"/>
        <v>0.79166666666666596</v>
      </c>
      <c r="AA626" s="19">
        <f t="shared" si="363"/>
        <v>1955</v>
      </c>
      <c r="AB626" s="19">
        <f t="shared" si="363"/>
        <v>160</v>
      </c>
      <c r="AC626" s="19">
        <f t="shared" si="363"/>
        <v>30</v>
      </c>
      <c r="AD626" s="19">
        <f t="shared" si="363"/>
        <v>4</v>
      </c>
      <c r="AE626" s="19">
        <f t="shared" si="363"/>
        <v>119</v>
      </c>
      <c r="AF626" s="19">
        <f t="shared" si="363"/>
        <v>150</v>
      </c>
      <c r="AG626" s="19">
        <f t="shared" si="363"/>
        <v>152</v>
      </c>
      <c r="AH626" s="20">
        <f t="shared" si="368"/>
        <v>2570</v>
      </c>
      <c r="AI626" s="28"/>
      <c r="AJ626" s="28"/>
      <c r="AK626" s="28"/>
      <c r="AL626" s="28"/>
      <c r="AM626" s="28"/>
      <c r="AN626" s="28"/>
      <c r="AO626" s="28"/>
      <c r="AP626" s="28"/>
    </row>
    <row r="627" spans="1:42" ht="13.5" customHeight="1" x14ac:dyDescent="0.2">
      <c r="A627" s="21">
        <f t="shared" si="359"/>
        <v>0.80208333333333259</v>
      </c>
      <c r="B627" s="19">
        <f t="shared" si="360"/>
        <v>0</v>
      </c>
      <c r="C627" s="19">
        <f t="shared" si="360"/>
        <v>0</v>
      </c>
      <c r="D627" s="19">
        <f t="shared" si="360"/>
        <v>0</v>
      </c>
      <c r="E627" s="19">
        <f t="shared" si="360"/>
        <v>0</v>
      </c>
      <c r="F627" s="19">
        <f t="shared" si="360"/>
        <v>0</v>
      </c>
      <c r="G627" s="19">
        <f t="shared" si="360"/>
        <v>0</v>
      </c>
      <c r="H627" s="19">
        <f t="shared" si="360"/>
        <v>0</v>
      </c>
      <c r="I627" s="20">
        <f t="shared" si="364"/>
        <v>0</v>
      </c>
      <c r="J627" s="19">
        <f t="shared" si="361"/>
        <v>103</v>
      </c>
      <c r="K627" s="19">
        <f t="shared" si="361"/>
        <v>6</v>
      </c>
      <c r="L627" s="19">
        <f t="shared" si="361"/>
        <v>2</v>
      </c>
      <c r="M627" s="19">
        <f t="shared" si="361"/>
        <v>0</v>
      </c>
      <c r="N627" s="19">
        <f t="shared" si="361"/>
        <v>27</v>
      </c>
      <c r="O627" s="19">
        <f t="shared" si="361"/>
        <v>11</v>
      </c>
      <c r="P627" s="19">
        <f t="shared" si="361"/>
        <v>11</v>
      </c>
      <c r="Q627" s="20">
        <f t="shared" si="365"/>
        <v>160</v>
      </c>
      <c r="R627" s="19">
        <f t="shared" si="362"/>
        <v>163</v>
      </c>
      <c r="S627" s="19">
        <f t="shared" si="362"/>
        <v>13</v>
      </c>
      <c r="T627" s="19">
        <f t="shared" si="362"/>
        <v>1</v>
      </c>
      <c r="U627" s="19">
        <f t="shared" si="362"/>
        <v>0</v>
      </c>
      <c r="V627" s="19">
        <f t="shared" si="362"/>
        <v>11</v>
      </c>
      <c r="W627" s="19">
        <f t="shared" si="362"/>
        <v>14</v>
      </c>
      <c r="X627" s="19">
        <f t="shared" si="362"/>
        <v>17</v>
      </c>
      <c r="Y627" s="20">
        <f t="shared" si="366"/>
        <v>219</v>
      </c>
      <c r="Z627" s="21">
        <f t="shared" si="367"/>
        <v>0.80208333333333259</v>
      </c>
      <c r="AA627" s="19">
        <f t="shared" si="363"/>
        <v>1973</v>
      </c>
      <c r="AB627" s="19">
        <f t="shared" si="363"/>
        <v>165</v>
      </c>
      <c r="AC627" s="19">
        <f t="shared" si="363"/>
        <v>27</v>
      </c>
      <c r="AD627" s="19">
        <f t="shared" si="363"/>
        <v>5</v>
      </c>
      <c r="AE627" s="19">
        <f t="shared" si="363"/>
        <v>119</v>
      </c>
      <c r="AF627" s="19">
        <f t="shared" si="363"/>
        <v>156</v>
      </c>
      <c r="AG627" s="19">
        <f t="shared" si="363"/>
        <v>142</v>
      </c>
      <c r="AH627" s="20">
        <f t="shared" si="368"/>
        <v>2587</v>
      </c>
      <c r="AI627" s="28"/>
      <c r="AJ627" s="28"/>
      <c r="AK627" s="28"/>
      <c r="AL627" s="28"/>
      <c r="AM627" s="28"/>
      <c r="AN627" s="28"/>
      <c r="AO627" s="28"/>
      <c r="AP627" s="28"/>
    </row>
    <row r="628" spans="1:42" ht="13.5" customHeight="1" x14ac:dyDescent="0.2">
      <c r="A628" s="21">
        <f t="shared" si="359"/>
        <v>0.81249999999999922</v>
      </c>
      <c r="B628" s="19">
        <f t="shared" ref="B628:H634" si="369">SUM(B567:B570)</f>
        <v>0</v>
      </c>
      <c r="C628" s="19">
        <f t="shared" si="369"/>
        <v>0</v>
      </c>
      <c r="D628" s="19">
        <f t="shared" si="369"/>
        <v>0</v>
      </c>
      <c r="E628" s="19">
        <f t="shared" si="369"/>
        <v>0</v>
      </c>
      <c r="F628" s="19">
        <f t="shared" si="369"/>
        <v>0</v>
      </c>
      <c r="G628" s="19">
        <f t="shared" si="369"/>
        <v>0</v>
      </c>
      <c r="H628" s="19">
        <f t="shared" si="369"/>
        <v>0</v>
      </c>
      <c r="I628" s="20">
        <f t="shared" si="364"/>
        <v>0</v>
      </c>
      <c r="J628" s="19">
        <f t="shared" ref="J628:P634" si="370">SUM(J567:J570)</f>
        <v>108</v>
      </c>
      <c r="K628" s="19">
        <f t="shared" si="370"/>
        <v>5</v>
      </c>
      <c r="L628" s="19">
        <f t="shared" si="370"/>
        <v>1</v>
      </c>
      <c r="M628" s="19">
        <f t="shared" si="370"/>
        <v>0</v>
      </c>
      <c r="N628" s="19">
        <f t="shared" si="370"/>
        <v>29</v>
      </c>
      <c r="O628" s="19">
        <f t="shared" si="370"/>
        <v>12</v>
      </c>
      <c r="P628" s="19">
        <f t="shared" si="370"/>
        <v>9</v>
      </c>
      <c r="Q628" s="20">
        <f t="shared" si="365"/>
        <v>164</v>
      </c>
      <c r="R628" s="19">
        <f t="shared" ref="R628:X634" si="371">SUM(R567:R570)</f>
        <v>160</v>
      </c>
      <c r="S628" s="19">
        <f t="shared" si="371"/>
        <v>12</v>
      </c>
      <c r="T628" s="19">
        <f t="shared" si="371"/>
        <v>1</v>
      </c>
      <c r="U628" s="19">
        <f t="shared" si="371"/>
        <v>0</v>
      </c>
      <c r="V628" s="19">
        <f t="shared" si="371"/>
        <v>15</v>
      </c>
      <c r="W628" s="19">
        <f t="shared" si="371"/>
        <v>11</v>
      </c>
      <c r="X628" s="19">
        <f t="shared" si="371"/>
        <v>17</v>
      </c>
      <c r="Y628" s="20">
        <f t="shared" si="366"/>
        <v>216</v>
      </c>
      <c r="Z628" s="21">
        <f t="shared" si="367"/>
        <v>0.81249999999999922</v>
      </c>
      <c r="AA628" s="19">
        <f t="shared" ref="AA628:AG634" si="372">SUM(AA567:AA570)</f>
        <v>1977</v>
      </c>
      <c r="AB628" s="19">
        <f t="shared" si="372"/>
        <v>151</v>
      </c>
      <c r="AC628" s="19">
        <f t="shared" si="372"/>
        <v>22</v>
      </c>
      <c r="AD628" s="19">
        <f t="shared" si="372"/>
        <v>3</v>
      </c>
      <c r="AE628" s="19">
        <f t="shared" si="372"/>
        <v>118</v>
      </c>
      <c r="AF628" s="19">
        <f t="shared" si="372"/>
        <v>161</v>
      </c>
      <c r="AG628" s="19">
        <f t="shared" si="372"/>
        <v>127</v>
      </c>
      <c r="AH628" s="20">
        <f t="shared" si="368"/>
        <v>2559</v>
      </c>
      <c r="AI628" s="28"/>
      <c r="AJ628" s="28"/>
      <c r="AK628" s="28"/>
      <c r="AL628" s="28"/>
      <c r="AM628" s="28"/>
      <c r="AN628" s="28"/>
      <c r="AO628" s="28"/>
      <c r="AP628" s="28"/>
    </row>
    <row r="629" spans="1:42" ht="13.5" customHeight="1" x14ac:dyDescent="0.2">
      <c r="A629" s="21">
        <f t="shared" si="359"/>
        <v>0.82291666666666585</v>
      </c>
      <c r="B629" s="19">
        <f t="shared" si="369"/>
        <v>0</v>
      </c>
      <c r="C629" s="19">
        <f t="shared" si="369"/>
        <v>0</v>
      </c>
      <c r="D629" s="19">
        <f t="shared" si="369"/>
        <v>0</v>
      </c>
      <c r="E629" s="19">
        <f t="shared" si="369"/>
        <v>0</v>
      </c>
      <c r="F629" s="19">
        <f t="shared" si="369"/>
        <v>0</v>
      </c>
      <c r="G629" s="19">
        <f t="shared" si="369"/>
        <v>0</v>
      </c>
      <c r="H629" s="19">
        <f t="shared" si="369"/>
        <v>0</v>
      </c>
      <c r="I629" s="20">
        <f t="shared" si="364"/>
        <v>0</v>
      </c>
      <c r="J629" s="19">
        <f t="shared" si="370"/>
        <v>108</v>
      </c>
      <c r="K629" s="19">
        <f t="shared" si="370"/>
        <v>4</v>
      </c>
      <c r="L629" s="19">
        <f t="shared" si="370"/>
        <v>0</v>
      </c>
      <c r="M629" s="19">
        <f t="shared" si="370"/>
        <v>0</v>
      </c>
      <c r="N629" s="19">
        <f t="shared" si="370"/>
        <v>28</v>
      </c>
      <c r="O629" s="19">
        <f t="shared" si="370"/>
        <v>8</v>
      </c>
      <c r="P629" s="19">
        <f t="shared" si="370"/>
        <v>8</v>
      </c>
      <c r="Q629" s="20">
        <f t="shared" si="365"/>
        <v>156</v>
      </c>
      <c r="R629" s="19">
        <f t="shared" si="371"/>
        <v>144</v>
      </c>
      <c r="S629" s="19">
        <f t="shared" si="371"/>
        <v>14</v>
      </c>
      <c r="T629" s="19">
        <f t="shared" si="371"/>
        <v>1</v>
      </c>
      <c r="U629" s="19">
        <f t="shared" si="371"/>
        <v>0</v>
      </c>
      <c r="V629" s="19">
        <f t="shared" si="371"/>
        <v>15</v>
      </c>
      <c r="W629" s="19">
        <f t="shared" si="371"/>
        <v>14</v>
      </c>
      <c r="X629" s="19">
        <f t="shared" si="371"/>
        <v>12</v>
      </c>
      <c r="Y629" s="20">
        <f t="shared" si="366"/>
        <v>200</v>
      </c>
      <c r="Z629" s="21">
        <f t="shared" si="367"/>
        <v>0.82291666666666585</v>
      </c>
      <c r="AA629" s="19">
        <f t="shared" si="372"/>
        <v>1883</v>
      </c>
      <c r="AB629" s="19">
        <f t="shared" si="372"/>
        <v>137</v>
      </c>
      <c r="AC629" s="19">
        <f t="shared" si="372"/>
        <v>21</v>
      </c>
      <c r="AD629" s="19">
        <f t="shared" si="372"/>
        <v>2</v>
      </c>
      <c r="AE629" s="19">
        <f t="shared" si="372"/>
        <v>118</v>
      </c>
      <c r="AF629" s="19">
        <f t="shared" si="372"/>
        <v>174</v>
      </c>
      <c r="AG629" s="19">
        <f t="shared" si="372"/>
        <v>105</v>
      </c>
      <c r="AH629" s="20">
        <f t="shared" si="368"/>
        <v>2440</v>
      </c>
      <c r="AI629" s="28"/>
      <c r="AJ629" s="28"/>
      <c r="AK629" s="28"/>
      <c r="AL629" s="28"/>
      <c r="AM629" s="28"/>
      <c r="AN629" s="28"/>
      <c r="AO629" s="28"/>
      <c r="AP629" s="28"/>
    </row>
    <row r="630" spans="1:42" ht="13.5" customHeight="1" x14ac:dyDescent="0.2">
      <c r="A630" s="21">
        <f t="shared" si="359"/>
        <v>0.83333333333333248</v>
      </c>
      <c r="B630" s="19">
        <f t="shared" si="369"/>
        <v>0</v>
      </c>
      <c r="C630" s="19">
        <f t="shared" si="369"/>
        <v>0</v>
      </c>
      <c r="D630" s="19">
        <f t="shared" si="369"/>
        <v>0</v>
      </c>
      <c r="E630" s="19">
        <f t="shared" si="369"/>
        <v>0</v>
      </c>
      <c r="F630" s="19">
        <f t="shared" si="369"/>
        <v>0</v>
      </c>
      <c r="G630" s="19">
        <f t="shared" si="369"/>
        <v>0</v>
      </c>
      <c r="H630" s="19">
        <f t="shared" si="369"/>
        <v>0</v>
      </c>
      <c r="I630" s="20">
        <f t="shared" si="364"/>
        <v>0</v>
      </c>
      <c r="J630" s="19">
        <f t="shared" si="370"/>
        <v>109</v>
      </c>
      <c r="K630" s="19">
        <f t="shared" si="370"/>
        <v>4</v>
      </c>
      <c r="L630" s="19">
        <f t="shared" si="370"/>
        <v>0</v>
      </c>
      <c r="M630" s="19">
        <f t="shared" si="370"/>
        <v>0</v>
      </c>
      <c r="N630" s="19">
        <f t="shared" si="370"/>
        <v>22</v>
      </c>
      <c r="O630" s="19">
        <f t="shared" si="370"/>
        <v>10</v>
      </c>
      <c r="P630" s="19">
        <f t="shared" si="370"/>
        <v>6</v>
      </c>
      <c r="Q630" s="20">
        <f t="shared" si="365"/>
        <v>151</v>
      </c>
      <c r="R630" s="19">
        <f t="shared" si="371"/>
        <v>150</v>
      </c>
      <c r="S630" s="19">
        <f t="shared" si="371"/>
        <v>13</v>
      </c>
      <c r="T630" s="19">
        <f t="shared" si="371"/>
        <v>0</v>
      </c>
      <c r="U630" s="19">
        <f t="shared" si="371"/>
        <v>0</v>
      </c>
      <c r="V630" s="19">
        <f t="shared" si="371"/>
        <v>16</v>
      </c>
      <c r="W630" s="19">
        <f t="shared" si="371"/>
        <v>15</v>
      </c>
      <c r="X630" s="19">
        <f t="shared" si="371"/>
        <v>10</v>
      </c>
      <c r="Y630" s="20">
        <f t="shared" si="366"/>
        <v>204</v>
      </c>
      <c r="Z630" s="21">
        <f t="shared" si="367"/>
        <v>0.83333333333333248</v>
      </c>
      <c r="AA630" s="19">
        <f t="shared" si="372"/>
        <v>1773</v>
      </c>
      <c r="AB630" s="19">
        <f t="shared" si="372"/>
        <v>127</v>
      </c>
      <c r="AC630" s="19">
        <f t="shared" si="372"/>
        <v>17</v>
      </c>
      <c r="AD630" s="19">
        <f t="shared" si="372"/>
        <v>4</v>
      </c>
      <c r="AE630" s="19">
        <f t="shared" si="372"/>
        <v>112</v>
      </c>
      <c r="AF630" s="19">
        <f t="shared" si="372"/>
        <v>184</v>
      </c>
      <c r="AG630" s="19">
        <f t="shared" si="372"/>
        <v>91</v>
      </c>
      <c r="AH630" s="20">
        <f t="shared" si="368"/>
        <v>2308</v>
      </c>
      <c r="AI630" s="28"/>
      <c r="AJ630" s="28"/>
      <c r="AK630" s="28"/>
      <c r="AL630" s="28"/>
      <c r="AM630" s="28"/>
      <c r="AN630" s="28"/>
      <c r="AO630" s="28"/>
      <c r="AP630" s="28"/>
    </row>
    <row r="631" spans="1:42" ht="13.5" customHeight="1" x14ac:dyDescent="0.2">
      <c r="A631" s="21">
        <f t="shared" si="359"/>
        <v>0.84374999999999911</v>
      </c>
      <c r="B631" s="19">
        <f t="shared" si="369"/>
        <v>0</v>
      </c>
      <c r="C631" s="19">
        <f t="shared" si="369"/>
        <v>0</v>
      </c>
      <c r="D631" s="19">
        <f t="shared" si="369"/>
        <v>0</v>
      </c>
      <c r="E631" s="19">
        <f t="shared" si="369"/>
        <v>0</v>
      </c>
      <c r="F631" s="19">
        <f t="shared" si="369"/>
        <v>0</v>
      </c>
      <c r="G631" s="19">
        <f t="shared" si="369"/>
        <v>0</v>
      </c>
      <c r="H631" s="19">
        <f t="shared" si="369"/>
        <v>0</v>
      </c>
      <c r="I631" s="20">
        <f t="shared" si="364"/>
        <v>0</v>
      </c>
      <c r="J631" s="19">
        <f t="shared" si="370"/>
        <v>117</v>
      </c>
      <c r="K631" s="19">
        <f t="shared" si="370"/>
        <v>5</v>
      </c>
      <c r="L631" s="19">
        <f t="shared" si="370"/>
        <v>0</v>
      </c>
      <c r="M631" s="19">
        <f t="shared" si="370"/>
        <v>0</v>
      </c>
      <c r="N631" s="19">
        <f t="shared" si="370"/>
        <v>21</v>
      </c>
      <c r="O631" s="19">
        <f t="shared" si="370"/>
        <v>8</v>
      </c>
      <c r="P631" s="19">
        <f t="shared" si="370"/>
        <v>2</v>
      </c>
      <c r="Q631" s="20">
        <f t="shared" si="365"/>
        <v>153</v>
      </c>
      <c r="R631" s="19">
        <f t="shared" si="371"/>
        <v>140</v>
      </c>
      <c r="S631" s="19">
        <f t="shared" si="371"/>
        <v>8</v>
      </c>
      <c r="T631" s="19">
        <f t="shared" si="371"/>
        <v>0</v>
      </c>
      <c r="U631" s="19">
        <f t="shared" si="371"/>
        <v>0</v>
      </c>
      <c r="V631" s="19">
        <f t="shared" si="371"/>
        <v>14</v>
      </c>
      <c r="W631" s="19">
        <f t="shared" si="371"/>
        <v>15</v>
      </c>
      <c r="X631" s="19">
        <f t="shared" si="371"/>
        <v>6</v>
      </c>
      <c r="Y631" s="20">
        <f t="shared" si="366"/>
        <v>183</v>
      </c>
      <c r="Z631" s="21">
        <f t="shared" si="367"/>
        <v>0.84374999999999911</v>
      </c>
      <c r="AA631" s="19">
        <f t="shared" si="372"/>
        <v>1638</v>
      </c>
      <c r="AB631" s="19">
        <f t="shared" si="372"/>
        <v>99</v>
      </c>
      <c r="AC631" s="19">
        <f t="shared" si="372"/>
        <v>18</v>
      </c>
      <c r="AD631" s="19">
        <f t="shared" si="372"/>
        <v>4</v>
      </c>
      <c r="AE631" s="19">
        <f t="shared" si="372"/>
        <v>109</v>
      </c>
      <c r="AF631" s="19">
        <f t="shared" si="372"/>
        <v>169</v>
      </c>
      <c r="AG631" s="19">
        <f t="shared" si="372"/>
        <v>70</v>
      </c>
      <c r="AH631" s="20">
        <f t="shared" si="368"/>
        <v>2107</v>
      </c>
      <c r="AI631" s="28"/>
      <c r="AJ631" s="28"/>
      <c r="AK631" s="28"/>
      <c r="AL631" s="28"/>
      <c r="AM631" s="28"/>
      <c r="AN631" s="28"/>
      <c r="AO631" s="28"/>
      <c r="AP631" s="28"/>
    </row>
    <row r="632" spans="1:42" ht="13.5" customHeight="1" x14ac:dyDescent="0.2">
      <c r="A632" s="21">
        <f t="shared" si="359"/>
        <v>0.85416666666666574</v>
      </c>
      <c r="B632" s="19">
        <f t="shared" si="369"/>
        <v>0</v>
      </c>
      <c r="C632" s="19">
        <f t="shared" si="369"/>
        <v>0</v>
      </c>
      <c r="D632" s="19">
        <f t="shared" si="369"/>
        <v>0</v>
      </c>
      <c r="E632" s="19">
        <f t="shared" si="369"/>
        <v>0</v>
      </c>
      <c r="F632" s="19">
        <f t="shared" si="369"/>
        <v>0</v>
      </c>
      <c r="G632" s="19">
        <f t="shared" si="369"/>
        <v>0</v>
      </c>
      <c r="H632" s="19">
        <f t="shared" si="369"/>
        <v>0</v>
      </c>
      <c r="I632" s="20">
        <f t="shared" si="364"/>
        <v>0</v>
      </c>
      <c r="J632" s="19">
        <f t="shared" si="370"/>
        <v>125</v>
      </c>
      <c r="K632" s="19">
        <f t="shared" si="370"/>
        <v>4</v>
      </c>
      <c r="L632" s="19">
        <f t="shared" si="370"/>
        <v>0</v>
      </c>
      <c r="M632" s="19">
        <f t="shared" si="370"/>
        <v>0</v>
      </c>
      <c r="N632" s="19">
        <f t="shared" si="370"/>
        <v>18</v>
      </c>
      <c r="O632" s="19">
        <f t="shared" si="370"/>
        <v>8</v>
      </c>
      <c r="P632" s="19">
        <f t="shared" si="370"/>
        <v>2</v>
      </c>
      <c r="Q632" s="20">
        <f t="shared" si="365"/>
        <v>157</v>
      </c>
      <c r="R632" s="19">
        <f t="shared" si="371"/>
        <v>131</v>
      </c>
      <c r="S632" s="19">
        <f t="shared" si="371"/>
        <v>10</v>
      </c>
      <c r="T632" s="19">
        <f t="shared" si="371"/>
        <v>1</v>
      </c>
      <c r="U632" s="19">
        <f t="shared" si="371"/>
        <v>0</v>
      </c>
      <c r="V632" s="19">
        <f t="shared" si="371"/>
        <v>14</v>
      </c>
      <c r="W632" s="19">
        <f t="shared" si="371"/>
        <v>16</v>
      </c>
      <c r="X632" s="19">
        <f t="shared" si="371"/>
        <v>9</v>
      </c>
      <c r="Y632" s="20">
        <f t="shared" si="366"/>
        <v>181</v>
      </c>
      <c r="Z632" s="21">
        <f t="shared" si="367"/>
        <v>0.85416666666666574</v>
      </c>
      <c r="AA632" s="19">
        <f t="shared" si="372"/>
        <v>1535</v>
      </c>
      <c r="AB632" s="19">
        <f t="shared" si="372"/>
        <v>83</v>
      </c>
      <c r="AC632" s="19">
        <f t="shared" si="372"/>
        <v>18</v>
      </c>
      <c r="AD632" s="19">
        <f t="shared" si="372"/>
        <v>5</v>
      </c>
      <c r="AE632" s="19">
        <f t="shared" si="372"/>
        <v>104</v>
      </c>
      <c r="AF632" s="19">
        <f t="shared" si="372"/>
        <v>155</v>
      </c>
      <c r="AG632" s="19">
        <f t="shared" si="372"/>
        <v>74</v>
      </c>
      <c r="AH632" s="20">
        <f t="shared" si="368"/>
        <v>1974</v>
      </c>
      <c r="AI632" s="28"/>
      <c r="AJ632" s="28"/>
      <c r="AK632" s="28"/>
      <c r="AL632" s="28"/>
      <c r="AM632" s="28"/>
      <c r="AN632" s="28"/>
      <c r="AO632" s="28"/>
      <c r="AP632" s="28"/>
    </row>
    <row r="633" spans="1:42" ht="13.5" customHeight="1" x14ac:dyDescent="0.2">
      <c r="A633" s="21">
        <f t="shared" si="359"/>
        <v>0.86458333333333237</v>
      </c>
      <c r="B633" s="19">
        <f t="shared" si="369"/>
        <v>0</v>
      </c>
      <c r="C633" s="19">
        <f t="shared" si="369"/>
        <v>0</v>
      </c>
      <c r="D633" s="19">
        <f t="shared" si="369"/>
        <v>0</v>
      </c>
      <c r="E633" s="19">
        <f t="shared" si="369"/>
        <v>0</v>
      </c>
      <c r="F633" s="19">
        <f t="shared" si="369"/>
        <v>0</v>
      </c>
      <c r="G633" s="19">
        <f t="shared" si="369"/>
        <v>0</v>
      </c>
      <c r="H633" s="19">
        <f t="shared" si="369"/>
        <v>0</v>
      </c>
      <c r="I633" s="20">
        <f t="shared" si="364"/>
        <v>0</v>
      </c>
      <c r="J633" s="19">
        <f t="shared" si="370"/>
        <v>132</v>
      </c>
      <c r="K633" s="19">
        <f t="shared" si="370"/>
        <v>3</v>
      </c>
      <c r="L633" s="19">
        <f t="shared" si="370"/>
        <v>2</v>
      </c>
      <c r="M633" s="19">
        <f t="shared" si="370"/>
        <v>0</v>
      </c>
      <c r="N633" s="19">
        <f t="shared" si="370"/>
        <v>20</v>
      </c>
      <c r="O633" s="19">
        <f t="shared" si="370"/>
        <v>9</v>
      </c>
      <c r="P633" s="19">
        <f t="shared" si="370"/>
        <v>4</v>
      </c>
      <c r="Q633" s="20">
        <f t="shared" si="365"/>
        <v>170</v>
      </c>
      <c r="R633" s="19">
        <f t="shared" si="371"/>
        <v>140</v>
      </c>
      <c r="S633" s="19">
        <f t="shared" si="371"/>
        <v>11</v>
      </c>
      <c r="T633" s="19">
        <f t="shared" si="371"/>
        <v>2</v>
      </c>
      <c r="U633" s="19">
        <f t="shared" si="371"/>
        <v>0</v>
      </c>
      <c r="V633" s="19">
        <f t="shared" si="371"/>
        <v>14</v>
      </c>
      <c r="W633" s="19">
        <f t="shared" si="371"/>
        <v>15</v>
      </c>
      <c r="X633" s="19">
        <f t="shared" si="371"/>
        <v>8</v>
      </c>
      <c r="Y633" s="20">
        <f t="shared" si="366"/>
        <v>190</v>
      </c>
      <c r="Z633" s="21">
        <f t="shared" si="367"/>
        <v>0.86458333333333237</v>
      </c>
      <c r="AA633" s="19">
        <f t="shared" si="372"/>
        <v>1512</v>
      </c>
      <c r="AB633" s="19">
        <f t="shared" si="372"/>
        <v>78</v>
      </c>
      <c r="AC633" s="19">
        <f t="shared" si="372"/>
        <v>18</v>
      </c>
      <c r="AD633" s="19">
        <f t="shared" si="372"/>
        <v>5</v>
      </c>
      <c r="AE633" s="19">
        <f t="shared" si="372"/>
        <v>99</v>
      </c>
      <c r="AF633" s="19">
        <f t="shared" si="372"/>
        <v>151</v>
      </c>
      <c r="AG633" s="19">
        <f t="shared" si="372"/>
        <v>69</v>
      </c>
      <c r="AH633" s="20">
        <f t="shared" si="368"/>
        <v>1932</v>
      </c>
      <c r="AI633" s="28"/>
      <c r="AJ633" s="28"/>
      <c r="AK633" s="28"/>
      <c r="AL633" s="28"/>
      <c r="AM633" s="28"/>
      <c r="AN633" s="28"/>
      <c r="AO633" s="28"/>
      <c r="AP633" s="28"/>
    </row>
    <row r="634" spans="1:42" ht="13.5" customHeight="1" thickBot="1" x14ac:dyDescent="0.25">
      <c r="A634" s="50">
        <f t="shared" si="359"/>
        <v>0.874999999999999</v>
      </c>
      <c r="B634" s="24">
        <f t="shared" si="369"/>
        <v>0</v>
      </c>
      <c r="C634" s="24">
        <f t="shared" si="369"/>
        <v>0</v>
      </c>
      <c r="D634" s="24">
        <f t="shared" si="369"/>
        <v>0</v>
      </c>
      <c r="E634" s="24">
        <f t="shared" si="369"/>
        <v>0</v>
      </c>
      <c r="F634" s="24">
        <f t="shared" si="369"/>
        <v>0</v>
      </c>
      <c r="G634" s="24">
        <f t="shared" si="369"/>
        <v>0</v>
      </c>
      <c r="H634" s="24">
        <f t="shared" si="369"/>
        <v>0</v>
      </c>
      <c r="I634" s="25">
        <f t="shared" si="364"/>
        <v>0</v>
      </c>
      <c r="J634" s="24">
        <f t="shared" si="370"/>
        <v>133</v>
      </c>
      <c r="K634" s="24">
        <f t="shared" si="370"/>
        <v>2</v>
      </c>
      <c r="L634" s="24">
        <f t="shared" si="370"/>
        <v>2</v>
      </c>
      <c r="M634" s="24">
        <f t="shared" si="370"/>
        <v>0</v>
      </c>
      <c r="N634" s="24">
        <f t="shared" si="370"/>
        <v>19</v>
      </c>
      <c r="O634" s="24">
        <f t="shared" si="370"/>
        <v>10</v>
      </c>
      <c r="P634" s="24">
        <f t="shared" si="370"/>
        <v>4</v>
      </c>
      <c r="Q634" s="25">
        <f t="shared" si="365"/>
        <v>170</v>
      </c>
      <c r="R634" s="24">
        <f t="shared" si="371"/>
        <v>123</v>
      </c>
      <c r="S634" s="24">
        <f t="shared" si="371"/>
        <v>13</v>
      </c>
      <c r="T634" s="24">
        <f t="shared" si="371"/>
        <v>2</v>
      </c>
      <c r="U634" s="24">
        <f t="shared" si="371"/>
        <v>0</v>
      </c>
      <c r="V634" s="24">
        <f t="shared" si="371"/>
        <v>14</v>
      </c>
      <c r="W634" s="24">
        <f t="shared" si="371"/>
        <v>19</v>
      </c>
      <c r="X634" s="24">
        <f t="shared" si="371"/>
        <v>8</v>
      </c>
      <c r="Y634" s="25">
        <f t="shared" si="366"/>
        <v>179</v>
      </c>
      <c r="Z634" s="50">
        <f t="shared" si="367"/>
        <v>0.874999999999999</v>
      </c>
      <c r="AA634" s="24">
        <f t="shared" si="372"/>
        <v>1535</v>
      </c>
      <c r="AB634" s="24">
        <f t="shared" si="372"/>
        <v>82</v>
      </c>
      <c r="AC634" s="24">
        <f t="shared" si="372"/>
        <v>20</v>
      </c>
      <c r="AD634" s="24">
        <f t="shared" si="372"/>
        <v>3</v>
      </c>
      <c r="AE634" s="24">
        <f t="shared" si="372"/>
        <v>102</v>
      </c>
      <c r="AF634" s="24">
        <f t="shared" si="372"/>
        <v>142</v>
      </c>
      <c r="AG634" s="24">
        <f t="shared" si="372"/>
        <v>65</v>
      </c>
      <c r="AH634" s="25">
        <f t="shared" si="368"/>
        <v>1949</v>
      </c>
      <c r="AI634" s="28"/>
      <c r="AJ634" s="28"/>
      <c r="AK634" s="28"/>
      <c r="AL634" s="28"/>
      <c r="AM634" s="28"/>
      <c r="AN634" s="28"/>
      <c r="AO634" s="28"/>
      <c r="AP634" s="28"/>
    </row>
    <row r="635" spans="1:42" ht="13.5" customHeight="1" thickTop="1" x14ac:dyDescent="0.2"/>
    <row r="636" spans="1:42" ht="27.75" customHeight="1" x14ac:dyDescent="0.2">
      <c r="A636" s="10" t="s">
        <v>7</v>
      </c>
      <c r="B636" s="11"/>
    </row>
    <row r="637" spans="1:42" x14ac:dyDescent="0.2">
      <c r="A637" s="12"/>
    </row>
    <row r="638" spans="1:42" x14ac:dyDescent="0.2">
      <c r="A638" s="96" t="s">
        <v>36</v>
      </c>
      <c r="B638" s="13"/>
      <c r="C638" s="13" t="str">
        <f>$C$3</f>
        <v>Norman Rourke Pryme Limited</v>
      </c>
      <c r="D638" s="13"/>
      <c r="E638" s="13"/>
      <c r="F638" s="96" t="s">
        <v>20</v>
      </c>
      <c r="G638" s="13"/>
      <c r="H638" s="15" t="str">
        <f>$H$3</f>
        <v>16.05.2019</v>
      </c>
      <c r="I638" s="13"/>
      <c r="K638" s="13"/>
      <c r="L638" s="13"/>
      <c r="M638" s="13"/>
      <c r="N638" s="13"/>
      <c r="O638" s="13"/>
    </row>
    <row r="639" spans="1:42" x14ac:dyDescent="0.2">
      <c r="A639" s="96" t="s">
        <v>15</v>
      </c>
      <c r="B639" s="13"/>
      <c r="C639" s="13" t="str">
        <f>$C$4</f>
        <v>ID04572</v>
      </c>
      <c r="D639" s="13"/>
      <c r="E639" s="13"/>
      <c r="F639" s="96" t="s">
        <v>14</v>
      </c>
      <c r="G639" s="13"/>
      <c r="H639" s="15" t="str">
        <f>$H$4</f>
        <v>A5 Edgware Road / A4205 Praed Street / A501 Chapel Street</v>
      </c>
      <c r="I639" s="13"/>
      <c r="K639" s="13"/>
      <c r="L639" s="13"/>
      <c r="M639" s="39"/>
      <c r="N639" s="13"/>
      <c r="O639" s="39" t="s">
        <v>63</v>
      </c>
      <c r="P639" s="13" t="str">
        <f>$P$4</f>
        <v>A5 Edgware Road (NW)</v>
      </c>
      <c r="S639" s="39" t="s">
        <v>65</v>
      </c>
      <c r="T639" s="13" t="str">
        <f>$T$4</f>
        <v>A5 Edgware Road (SE)</v>
      </c>
    </row>
    <row r="640" spans="1:42" x14ac:dyDescent="0.2">
      <c r="A640" s="96" t="s">
        <v>13</v>
      </c>
      <c r="B640" s="13"/>
      <c r="C640" s="13" t="str">
        <f>$C$5</f>
        <v>Site 1</v>
      </c>
      <c r="D640" s="13"/>
      <c r="E640" s="13"/>
      <c r="F640" s="96" t="s">
        <v>21</v>
      </c>
      <c r="G640" s="13"/>
      <c r="H640" s="15" t="str">
        <f>$H$5</f>
        <v>Crossroads</v>
      </c>
      <c r="I640" s="13"/>
      <c r="K640" s="13"/>
      <c r="L640" s="13"/>
      <c r="M640" s="39"/>
      <c r="N640" s="13"/>
      <c r="O640" s="39" t="s">
        <v>64</v>
      </c>
      <c r="P640" s="13" t="str">
        <f>$P$5</f>
        <v>A501 Chapel Street (NE)</v>
      </c>
      <c r="S640" s="39" t="s">
        <v>69</v>
      </c>
      <c r="T640" s="13" t="str">
        <f>$T$5</f>
        <v>A4205 Praed Street (SW)</v>
      </c>
    </row>
    <row r="641" spans="1:9" ht="13.5" thickBot="1" x14ac:dyDescent="0.25"/>
    <row r="642" spans="1:9" ht="14.25" thickTop="1" thickBot="1" x14ac:dyDescent="0.25">
      <c r="B642" s="363" t="s">
        <v>56</v>
      </c>
      <c r="C642" s="364"/>
      <c r="D642" s="364"/>
      <c r="E642" s="364"/>
      <c r="F642" s="364"/>
      <c r="G642" s="364"/>
      <c r="H642" s="364"/>
      <c r="I642" s="365"/>
    </row>
    <row r="643" spans="1:9" ht="14.25" thickTop="1" thickBot="1" x14ac:dyDescent="0.25">
      <c r="A643" s="54" t="s">
        <v>0</v>
      </c>
      <c r="B643" s="17" t="s">
        <v>2</v>
      </c>
      <c r="C643" s="17" t="s">
        <v>12</v>
      </c>
      <c r="D643" s="17" t="s">
        <v>10</v>
      </c>
      <c r="E643" s="17" t="s">
        <v>11</v>
      </c>
      <c r="F643" s="17" t="s">
        <v>4</v>
      </c>
      <c r="G643" s="17" t="s">
        <v>9</v>
      </c>
      <c r="H643" s="17" t="s">
        <v>3</v>
      </c>
      <c r="I643" s="17" t="s">
        <v>8</v>
      </c>
    </row>
    <row r="644" spans="1:9" ht="13.5" thickTop="1" x14ac:dyDescent="0.2">
      <c r="A644" s="18">
        <f t="shared" ref="A644:A675" si="373">A517</f>
        <v>0.29166666666666669</v>
      </c>
      <c r="B644" s="35">
        <v>29</v>
      </c>
      <c r="C644" s="35">
        <v>3</v>
      </c>
      <c r="D644" s="35">
        <v>1</v>
      </c>
      <c r="E644" s="35">
        <v>0</v>
      </c>
      <c r="F644" s="35">
        <v>2</v>
      </c>
      <c r="G644" s="35">
        <v>0</v>
      </c>
      <c r="H644" s="35">
        <v>1</v>
      </c>
      <c r="I644" s="149">
        <f t="shared" ref="I644:I703" si="374">SUM(B644:H644)</f>
        <v>36</v>
      </c>
    </row>
    <row r="645" spans="1:9" x14ac:dyDescent="0.2">
      <c r="A645" s="21">
        <f t="shared" si="373"/>
        <v>0.30208333333333337</v>
      </c>
      <c r="B645" s="35">
        <v>21</v>
      </c>
      <c r="C645" s="35">
        <v>3</v>
      </c>
      <c r="D645" s="35">
        <v>1</v>
      </c>
      <c r="E645" s="35">
        <v>0</v>
      </c>
      <c r="F645" s="35">
        <v>2</v>
      </c>
      <c r="G645" s="35">
        <v>0</v>
      </c>
      <c r="H645" s="35">
        <v>0</v>
      </c>
      <c r="I645" s="149">
        <f t="shared" si="374"/>
        <v>27</v>
      </c>
    </row>
    <row r="646" spans="1:9" x14ac:dyDescent="0.2">
      <c r="A646" s="22">
        <f t="shared" si="373"/>
        <v>0.31250000000000006</v>
      </c>
      <c r="B646" s="35">
        <v>20</v>
      </c>
      <c r="C646" s="35">
        <v>2</v>
      </c>
      <c r="D646" s="35">
        <v>1</v>
      </c>
      <c r="E646" s="35">
        <v>0</v>
      </c>
      <c r="F646" s="35">
        <v>1</v>
      </c>
      <c r="G646" s="35">
        <v>0</v>
      </c>
      <c r="H646" s="35">
        <v>2</v>
      </c>
      <c r="I646" s="149">
        <f t="shared" si="374"/>
        <v>26</v>
      </c>
    </row>
    <row r="647" spans="1:9" x14ac:dyDescent="0.2">
      <c r="A647" s="21">
        <f t="shared" si="373"/>
        <v>0.32291666666666674</v>
      </c>
      <c r="B647" s="35">
        <v>21</v>
      </c>
      <c r="C647" s="35">
        <v>1</v>
      </c>
      <c r="D647" s="35">
        <v>2</v>
      </c>
      <c r="E647" s="35">
        <v>0</v>
      </c>
      <c r="F647" s="35">
        <v>2</v>
      </c>
      <c r="G647" s="35">
        <v>0</v>
      </c>
      <c r="H647" s="35">
        <v>0</v>
      </c>
      <c r="I647" s="149">
        <f t="shared" si="374"/>
        <v>26</v>
      </c>
    </row>
    <row r="648" spans="1:9" x14ac:dyDescent="0.2">
      <c r="A648" s="22">
        <f t="shared" si="373"/>
        <v>0.33333333333333343</v>
      </c>
      <c r="B648" s="35">
        <v>17</v>
      </c>
      <c r="C648" s="35">
        <v>4</v>
      </c>
      <c r="D648" s="35">
        <v>2</v>
      </c>
      <c r="E648" s="35">
        <v>0</v>
      </c>
      <c r="F648" s="35">
        <v>1</v>
      </c>
      <c r="G648" s="35">
        <v>1</v>
      </c>
      <c r="H648" s="35">
        <v>0</v>
      </c>
      <c r="I648" s="149">
        <f t="shared" si="374"/>
        <v>25</v>
      </c>
    </row>
    <row r="649" spans="1:9" x14ac:dyDescent="0.2">
      <c r="A649" s="22">
        <f t="shared" si="373"/>
        <v>0.34375000000000011</v>
      </c>
      <c r="B649" s="35">
        <v>20</v>
      </c>
      <c r="C649" s="35">
        <v>4</v>
      </c>
      <c r="D649" s="35">
        <v>4</v>
      </c>
      <c r="E649" s="35">
        <v>0</v>
      </c>
      <c r="F649" s="35">
        <v>2</v>
      </c>
      <c r="G649" s="35">
        <v>0</v>
      </c>
      <c r="H649" s="35">
        <v>3</v>
      </c>
      <c r="I649" s="149">
        <f t="shared" si="374"/>
        <v>33</v>
      </c>
    </row>
    <row r="650" spans="1:9" x14ac:dyDescent="0.2">
      <c r="A650" s="22">
        <f t="shared" si="373"/>
        <v>0.3541666666666668</v>
      </c>
      <c r="B650" s="35">
        <v>19</v>
      </c>
      <c r="C650" s="35">
        <v>9</v>
      </c>
      <c r="D650" s="35">
        <v>1</v>
      </c>
      <c r="E650" s="35">
        <v>0</v>
      </c>
      <c r="F650" s="35">
        <v>2</v>
      </c>
      <c r="G650" s="35">
        <v>0</v>
      </c>
      <c r="H650" s="35">
        <v>0</v>
      </c>
      <c r="I650" s="149">
        <f t="shared" si="374"/>
        <v>31</v>
      </c>
    </row>
    <row r="651" spans="1:9" x14ac:dyDescent="0.2">
      <c r="A651" s="22">
        <f t="shared" si="373"/>
        <v>0.36458333333333348</v>
      </c>
      <c r="B651" s="35">
        <v>15</v>
      </c>
      <c r="C651" s="35">
        <v>2</v>
      </c>
      <c r="D651" s="35">
        <v>0</v>
      </c>
      <c r="E651" s="35">
        <v>0</v>
      </c>
      <c r="F651" s="35">
        <v>3</v>
      </c>
      <c r="G651" s="35">
        <v>0</v>
      </c>
      <c r="H651" s="35">
        <v>2</v>
      </c>
      <c r="I651" s="149">
        <f t="shared" si="374"/>
        <v>22</v>
      </c>
    </row>
    <row r="652" spans="1:9" x14ac:dyDescent="0.2">
      <c r="A652" s="22">
        <f t="shared" si="373"/>
        <v>0.37500000000000017</v>
      </c>
      <c r="B652" s="35">
        <v>29</v>
      </c>
      <c r="C652" s="35">
        <v>3</v>
      </c>
      <c r="D652" s="35">
        <v>1</v>
      </c>
      <c r="E652" s="35">
        <v>0</v>
      </c>
      <c r="F652" s="35">
        <v>1</v>
      </c>
      <c r="G652" s="35">
        <v>0</v>
      </c>
      <c r="H652" s="35">
        <v>2</v>
      </c>
      <c r="I652" s="149">
        <f t="shared" si="374"/>
        <v>36</v>
      </c>
    </row>
    <row r="653" spans="1:9" x14ac:dyDescent="0.2">
      <c r="A653" s="18">
        <f t="shared" si="373"/>
        <v>0.38541666666666685</v>
      </c>
      <c r="B653" s="35">
        <v>17</v>
      </c>
      <c r="C653" s="35">
        <v>11</v>
      </c>
      <c r="D653" s="35">
        <v>0</v>
      </c>
      <c r="E653" s="35">
        <v>0</v>
      </c>
      <c r="F653" s="35">
        <v>1</v>
      </c>
      <c r="G653" s="35">
        <v>2</v>
      </c>
      <c r="H653" s="35">
        <v>0</v>
      </c>
      <c r="I653" s="149">
        <f t="shared" si="374"/>
        <v>31</v>
      </c>
    </row>
    <row r="654" spans="1:9" x14ac:dyDescent="0.2">
      <c r="A654" s="21">
        <f t="shared" si="373"/>
        <v>0.39583333333333354</v>
      </c>
      <c r="B654" s="35">
        <v>23</v>
      </c>
      <c r="C654" s="35">
        <v>4</v>
      </c>
      <c r="D654" s="35">
        <v>3</v>
      </c>
      <c r="E654" s="35">
        <v>1</v>
      </c>
      <c r="F654" s="35">
        <v>2</v>
      </c>
      <c r="G654" s="35">
        <v>0</v>
      </c>
      <c r="H654" s="35">
        <v>0</v>
      </c>
      <c r="I654" s="149">
        <f t="shared" si="374"/>
        <v>33</v>
      </c>
    </row>
    <row r="655" spans="1:9" x14ac:dyDescent="0.2">
      <c r="A655" s="22">
        <f t="shared" si="373"/>
        <v>0.40625000000000022</v>
      </c>
      <c r="B655" s="35">
        <v>24</v>
      </c>
      <c r="C655" s="35">
        <v>5</v>
      </c>
      <c r="D655" s="35">
        <v>3</v>
      </c>
      <c r="E655" s="35">
        <v>0</v>
      </c>
      <c r="F655" s="35">
        <v>1</v>
      </c>
      <c r="G655" s="35">
        <v>1</v>
      </c>
      <c r="H655" s="35">
        <v>2</v>
      </c>
      <c r="I655" s="149">
        <f t="shared" si="374"/>
        <v>36</v>
      </c>
    </row>
    <row r="656" spans="1:9" x14ac:dyDescent="0.2">
      <c r="A656" s="21">
        <f t="shared" si="373"/>
        <v>0.41666666666666691</v>
      </c>
      <c r="B656" s="35">
        <v>28</v>
      </c>
      <c r="C656" s="35">
        <v>3</v>
      </c>
      <c r="D656" s="35">
        <v>2</v>
      </c>
      <c r="E656" s="35">
        <v>1</v>
      </c>
      <c r="F656" s="35">
        <v>2</v>
      </c>
      <c r="G656" s="35">
        <v>1</v>
      </c>
      <c r="H656" s="35">
        <v>3</v>
      </c>
      <c r="I656" s="149">
        <f t="shared" si="374"/>
        <v>40</v>
      </c>
    </row>
    <row r="657" spans="1:9" x14ac:dyDescent="0.2">
      <c r="A657" s="22">
        <f t="shared" si="373"/>
        <v>0.42708333333333359</v>
      </c>
      <c r="B657" s="35">
        <v>31</v>
      </c>
      <c r="C657" s="35">
        <v>5</v>
      </c>
      <c r="D657" s="35">
        <v>1</v>
      </c>
      <c r="E657" s="35">
        <v>0</v>
      </c>
      <c r="F657" s="35">
        <v>1</v>
      </c>
      <c r="G657" s="35">
        <v>2</v>
      </c>
      <c r="H657" s="35">
        <v>1</v>
      </c>
      <c r="I657" s="149">
        <f t="shared" si="374"/>
        <v>41</v>
      </c>
    </row>
    <row r="658" spans="1:9" x14ac:dyDescent="0.2">
      <c r="A658" s="22">
        <f t="shared" si="373"/>
        <v>0.43750000000000028</v>
      </c>
      <c r="B658" s="35">
        <v>30</v>
      </c>
      <c r="C658" s="35">
        <v>3</v>
      </c>
      <c r="D658" s="35">
        <v>1</v>
      </c>
      <c r="E658" s="35">
        <v>0</v>
      </c>
      <c r="F658" s="35">
        <v>2</v>
      </c>
      <c r="G658" s="35">
        <v>1</v>
      </c>
      <c r="H658" s="35">
        <v>0</v>
      </c>
      <c r="I658" s="149">
        <f t="shared" si="374"/>
        <v>37</v>
      </c>
    </row>
    <row r="659" spans="1:9" x14ac:dyDescent="0.2">
      <c r="A659" s="22">
        <f t="shared" si="373"/>
        <v>0.44791666666666696</v>
      </c>
      <c r="B659" s="35">
        <v>24</v>
      </c>
      <c r="C659" s="35">
        <v>10</v>
      </c>
      <c r="D659" s="35">
        <v>2</v>
      </c>
      <c r="E659" s="35">
        <v>0</v>
      </c>
      <c r="F659" s="35">
        <v>2</v>
      </c>
      <c r="G659" s="35">
        <v>3</v>
      </c>
      <c r="H659" s="35">
        <v>1</v>
      </c>
      <c r="I659" s="149">
        <f t="shared" si="374"/>
        <v>42</v>
      </c>
    </row>
    <row r="660" spans="1:9" x14ac:dyDescent="0.2">
      <c r="A660" s="22">
        <f t="shared" si="373"/>
        <v>0.45833333333333365</v>
      </c>
      <c r="B660" s="35">
        <v>24</v>
      </c>
      <c r="C660" s="35">
        <v>3</v>
      </c>
      <c r="D660" s="35">
        <v>1</v>
      </c>
      <c r="E660" s="35">
        <v>0</v>
      </c>
      <c r="F660" s="35">
        <v>1</v>
      </c>
      <c r="G660" s="35">
        <v>1</v>
      </c>
      <c r="H660" s="35">
        <v>0</v>
      </c>
      <c r="I660" s="149">
        <f t="shared" si="374"/>
        <v>30</v>
      </c>
    </row>
    <row r="661" spans="1:9" x14ac:dyDescent="0.2">
      <c r="A661" s="22">
        <f t="shared" si="373"/>
        <v>0.46875000000000033</v>
      </c>
      <c r="B661" s="35">
        <v>22</v>
      </c>
      <c r="C661" s="35">
        <v>8</v>
      </c>
      <c r="D661" s="35">
        <v>2</v>
      </c>
      <c r="E661" s="35">
        <v>0</v>
      </c>
      <c r="F661" s="35">
        <v>1</v>
      </c>
      <c r="G661" s="35">
        <v>0</v>
      </c>
      <c r="H661" s="35">
        <v>0</v>
      </c>
      <c r="I661" s="149">
        <f t="shared" si="374"/>
        <v>33</v>
      </c>
    </row>
    <row r="662" spans="1:9" x14ac:dyDescent="0.2">
      <c r="A662" s="18">
        <f t="shared" si="373"/>
        <v>0.47916666666666702</v>
      </c>
      <c r="B662" s="35">
        <v>30</v>
      </c>
      <c r="C662" s="35">
        <v>7</v>
      </c>
      <c r="D662" s="35">
        <v>1</v>
      </c>
      <c r="E662" s="35">
        <v>0</v>
      </c>
      <c r="F662" s="35">
        <v>2</v>
      </c>
      <c r="G662" s="35">
        <v>0</v>
      </c>
      <c r="H662" s="35">
        <v>1</v>
      </c>
      <c r="I662" s="149">
        <f t="shared" si="374"/>
        <v>41</v>
      </c>
    </row>
    <row r="663" spans="1:9" x14ac:dyDescent="0.2">
      <c r="A663" s="21">
        <f t="shared" si="373"/>
        <v>0.4895833333333337</v>
      </c>
      <c r="B663" s="35">
        <v>40</v>
      </c>
      <c r="C663" s="35">
        <v>4</v>
      </c>
      <c r="D663" s="35">
        <v>1</v>
      </c>
      <c r="E663" s="35">
        <v>0</v>
      </c>
      <c r="F663" s="35">
        <v>3</v>
      </c>
      <c r="G663" s="35">
        <v>4</v>
      </c>
      <c r="H663" s="35">
        <v>0</v>
      </c>
      <c r="I663" s="149">
        <f t="shared" si="374"/>
        <v>52</v>
      </c>
    </row>
    <row r="664" spans="1:9" x14ac:dyDescent="0.2">
      <c r="A664" s="22">
        <f t="shared" si="373"/>
        <v>0.50000000000000033</v>
      </c>
      <c r="B664" s="35">
        <v>31</v>
      </c>
      <c r="C664" s="35">
        <v>8</v>
      </c>
      <c r="D664" s="35">
        <v>0</v>
      </c>
      <c r="E664" s="35">
        <v>1</v>
      </c>
      <c r="F664" s="35">
        <v>1</v>
      </c>
      <c r="G664" s="35">
        <v>3</v>
      </c>
      <c r="H664" s="35">
        <v>0</v>
      </c>
      <c r="I664" s="149">
        <f t="shared" si="374"/>
        <v>44</v>
      </c>
    </row>
    <row r="665" spans="1:9" x14ac:dyDescent="0.2">
      <c r="A665" s="21">
        <f t="shared" si="373"/>
        <v>0.51041666666666696</v>
      </c>
      <c r="B665" s="35">
        <v>34</v>
      </c>
      <c r="C665" s="35">
        <v>5</v>
      </c>
      <c r="D665" s="35">
        <v>1</v>
      </c>
      <c r="E665" s="35">
        <v>0</v>
      </c>
      <c r="F665" s="35">
        <v>2</v>
      </c>
      <c r="G665" s="35">
        <v>4</v>
      </c>
      <c r="H665" s="35">
        <v>1</v>
      </c>
      <c r="I665" s="149">
        <f t="shared" si="374"/>
        <v>47</v>
      </c>
    </row>
    <row r="666" spans="1:9" x14ac:dyDescent="0.2">
      <c r="A666" s="22">
        <f t="shared" si="373"/>
        <v>0.52083333333333359</v>
      </c>
      <c r="B666" s="35">
        <v>34</v>
      </c>
      <c r="C666" s="35">
        <v>5</v>
      </c>
      <c r="D666" s="35">
        <v>0</v>
      </c>
      <c r="E666" s="35">
        <v>0</v>
      </c>
      <c r="F666" s="35">
        <v>1</v>
      </c>
      <c r="G666" s="35">
        <v>0</v>
      </c>
      <c r="H666" s="35">
        <v>0</v>
      </c>
      <c r="I666" s="149">
        <f t="shared" si="374"/>
        <v>40</v>
      </c>
    </row>
    <row r="667" spans="1:9" x14ac:dyDescent="0.2">
      <c r="A667" s="22">
        <f t="shared" si="373"/>
        <v>0.53125000000000022</v>
      </c>
      <c r="B667" s="35">
        <v>24</v>
      </c>
      <c r="C667" s="35">
        <v>6</v>
      </c>
      <c r="D667" s="35">
        <v>0</v>
      </c>
      <c r="E667" s="35">
        <v>0</v>
      </c>
      <c r="F667" s="35">
        <v>2</v>
      </c>
      <c r="G667" s="35">
        <v>3</v>
      </c>
      <c r="H667" s="35">
        <v>0</v>
      </c>
      <c r="I667" s="149">
        <f t="shared" si="374"/>
        <v>35</v>
      </c>
    </row>
    <row r="668" spans="1:9" x14ac:dyDescent="0.2">
      <c r="A668" s="22">
        <f t="shared" si="373"/>
        <v>0.54166666666666685</v>
      </c>
      <c r="B668" s="35">
        <v>27</v>
      </c>
      <c r="C668" s="35">
        <v>2</v>
      </c>
      <c r="D668" s="35">
        <v>2</v>
      </c>
      <c r="E668" s="35">
        <v>0</v>
      </c>
      <c r="F668" s="35">
        <v>1</v>
      </c>
      <c r="G668" s="35">
        <v>4</v>
      </c>
      <c r="H668" s="35">
        <v>0</v>
      </c>
      <c r="I668" s="149">
        <f t="shared" si="374"/>
        <v>36</v>
      </c>
    </row>
    <row r="669" spans="1:9" x14ac:dyDescent="0.2">
      <c r="A669" s="22">
        <f t="shared" si="373"/>
        <v>0.55208333333333348</v>
      </c>
      <c r="B669" s="35">
        <v>25</v>
      </c>
      <c r="C669" s="35">
        <v>8</v>
      </c>
      <c r="D669" s="35">
        <v>0</v>
      </c>
      <c r="E669" s="35">
        <v>0</v>
      </c>
      <c r="F669" s="35">
        <v>1</v>
      </c>
      <c r="G669" s="35">
        <v>4</v>
      </c>
      <c r="H669" s="35">
        <v>0</v>
      </c>
      <c r="I669" s="149">
        <f t="shared" si="374"/>
        <v>38</v>
      </c>
    </row>
    <row r="670" spans="1:9" x14ac:dyDescent="0.2">
      <c r="A670" s="22">
        <f t="shared" si="373"/>
        <v>0.56250000000000011</v>
      </c>
      <c r="B670" s="35">
        <v>17</v>
      </c>
      <c r="C670" s="35">
        <v>4</v>
      </c>
      <c r="D670" s="35">
        <v>0</v>
      </c>
      <c r="E670" s="35">
        <v>0</v>
      </c>
      <c r="F670" s="35">
        <v>3</v>
      </c>
      <c r="G670" s="35">
        <v>1</v>
      </c>
      <c r="H670" s="35">
        <v>0</v>
      </c>
      <c r="I670" s="149">
        <f t="shared" si="374"/>
        <v>25</v>
      </c>
    </row>
    <row r="671" spans="1:9" x14ac:dyDescent="0.2">
      <c r="A671" s="18">
        <f t="shared" si="373"/>
        <v>0.57291666666666674</v>
      </c>
      <c r="B671" s="35">
        <v>30</v>
      </c>
      <c r="C671" s="35">
        <v>6</v>
      </c>
      <c r="D671" s="35">
        <v>0</v>
      </c>
      <c r="E671" s="35">
        <v>0</v>
      </c>
      <c r="F671" s="35">
        <v>2</v>
      </c>
      <c r="G671" s="35">
        <v>5</v>
      </c>
      <c r="H671" s="35">
        <v>0</v>
      </c>
      <c r="I671" s="149">
        <f t="shared" si="374"/>
        <v>43</v>
      </c>
    </row>
    <row r="672" spans="1:9" x14ac:dyDescent="0.2">
      <c r="A672" s="21">
        <f t="shared" si="373"/>
        <v>0.58333333333333337</v>
      </c>
      <c r="B672" s="35">
        <v>33</v>
      </c>
      <c r="C672" s="35">
        <v>6</v>
      </c>
      <c r="D672" s="35">
        <v>0</v>
      </c>
      <c r="E672" s="35">
        <v>0</v>
      </c>
      <c r="F672" s="35">
        <v>1</v>
      </c>
      <c r="G672" s="35">
        <v>4</v>
      </c>
      <c r="H672" s="35">
        <v>0</v>
      </c>
      <c r="I672" s="149">
        <f t="shared" si="374"/>
        <v>44</v>
      </c>
    </row>
    <row r="673" spans="1:9" x14ac:dyDescent="0.2">
      <c r="A673" s="22">
        <f t="shared" si="373"/>
        <v>0.59375</v>
      </c>
      <c r="B673" s="35">
        <v>30</v>
      </c>
      <c r="C673" s="35">
        <v>10</v>
      </c>
      <c r="D673" s="35">
        <v>1</v>
      </c>
      <c r="E673" s="35">
        <v>0</v>
      </c>
      <c r="F673" s="35">
        <v>2</v>
      </c>
      <c r="G673" s="35">
        <v>3</v>
      </c>
      <c r="H673" s="35">
        <v>0</v>
      </c>
      <c r="I673" s="149">
        <f t="shared" si="374"/>
        <v>46</v>
      </c>
    </row>
    <row r="674" spans="1:9" x14ac:dyDescent="0.2">
      <c r="A674" s="21">
        <f t="shared" si="373"/>
        <v>0.60416666666666663</v>
      </c>
      <c r="B674" s="35">
        <v>48</v>
      </c>
      <c r="C674" s="35">
        <v>8</v>
      </c>
      <c r="D674" s="35">
        <v>0</v>
      </c>
      <c r="E674" s="35">
        <v>0</v>
      </c>
      <c r="F674" s="35">
        <v>1</v>
      </c>
      <c r="G674" s="35">
        <v>0</v>
      </c>
      <c r="H674" s="35">
        <v>1</v>
      </c>
      <c r="I674" s="149">
        <f t="shared" si="374"/>
        <v>58</v>
      </c>
    </row>
    <row r="675" spans="1:9" x14ac:dyDescent="0.2">
      <c r="A675" s="22">
        <f t="shared" si="373"/>
        <v>0.61458333333333326</v>
      </c>
      <c r="B675" s="35">
        <v>34</v>
      </c>
      <c r="C675" s="35">
        <v>4</v>
      </c>
      <c r="D675" s="35">
        <v>1</v>
      </c>
      <c r="E675" s="35">
        <v>0</v>
      </c>
      <c r="F675" s="35">
        <v>2</v>
      </c>
      <c r="G675" s="35">
        <v>1</v>
      </c>
      <c r="H675" s="35">
        <v>0</v>
      </c>
      <c r="I675" s="149">
        <f t="shared" si="374"/>
        <v>42</v>
      </c>
    </row>
    <row r="676" spans="1:9" x14ac:dyDescent="0.2">
      <c r="A676" s="22">
        <f t="shared" ref="A676:A703" si="375">A549</f>
        <v>0.62499999999999989</v>
      </c>
      <c r="B676" s="35">
        <v>36</v>
      </c>
      <c r="C676" s="35">
        <v>5</v>
      </c>
      <c r="D676" s="35">
        <v>0</v>
      </c>
      <c r="E676" s="35">
        <v>0</v>
      </c>
      <c r="F676" s="35">
        <v>1</v>
      </c>
      <c r="G676" s="35">
        <v>3</v>
      </c>
      <c r="H676" s="35">
        <v>1</v>
      </c>
      <c r="I676" s="149">
        <f t="shared" si="374"/>
        <v>46</v>
      </c>
    </row>
    <row r="677" spans="1:9" x14ac:dyDescent="0.2">
      <c r="A677" s="22">
        <f t="shared" si="375"/>
        <v>0.63541666666666652</v>
      </c>
      <c r="B677" s="35">
        <v>30</v>
      </c>
      <c r="C677" s="35">
        <v>6</v>
      </c>
      <c r="D677" s="35">
        <v>2</v>
      </c>
      <c r="E677" s="35">
        <v>0</v>
      </c>
      <c r="F677" s="35">
        <v>1</v>
      </c>
      <c r="G677" s="35">
        <v>3</v>
      </c>
      <c r="H677" s="35">
        <v>0</v>
      </c>
      <c r="I677" s="149">
        <f t="shared" si="374"/>
        <v>42</v>
      </c>
    </row>
    <row r="678" spans="1:9" x14ac:dyDescent="0.2">
      <c r="A678" s="22">
        <f t="shared" si="375"/>
        <v>0.64583333333333315</v>
      </c>
      <c r="B678" s="35">
        <v>43</v>
      </c>
      <c r="C678" s="35">
        <v>8</v>
      </c>
      <c r="D678" s="35">
        <v>2</v>
      </c>
      <c r="E678" s="35">
        <v>0</v>
      </c>
      <c r="F678" s="35">
        <v>2</v>
      </c>
      <c r="G678" s="35">
        <v>6</v>
      </c>
      <c r="H678" s="35">
        <v>5</v>
      </c>
      <c r="I678" s="149">
        <f t="shared" si="374"/>
        <v>66</v>
      </c>
    </row>
    <row r="679" spans="1:9" x14ac:dyDescent="0.2">
      <c r="A679" s="22">
        <f t="shared" si="375"/>
        <v>0.65624999999999978</v>
      </c>
      <c r="B679" s="35">
        <v>24</v>
      </c>
      <c r="C679" s="35">
        <v>4</v>
      </c>
      <c r="D679" s="35">
        <v>3</v>
      </c>
      <c r="E679" s="35">
        <v>0</v>
      </c>
      <c r="F679" s="35">
        <v>1</v>
      </c>
      <c r="G679" s="35">
        <v>4</v>
      </c>
      <c r="H679" s="35">
        <v>1</v>
      </c>
      <c r="I679" s="149">
        <f t="shared" si="374"/>
        <v>37</v>
      </c>
    </row>
    <row r="680" spans="1:9" x14ac:dyDescent="0.2">
      <c r="A680" s="18">
        <f t="shared" si="375"/>
        <v>0.66666666666666641</v>
      </c>
      <c r="B680" s="35">
        <v>38</v>
      </c>
      <c r="C680" s="35">
        <v>1</v>
      </c>
      <c r="D680" s="35">
        <v>2</v>
      </c>
      <c r="E680" s="35">
        <v>0</v>
      </c>
      <c r="F680" s="35">
        <v>1</v>
      </c>
      <c r="G680" s="35">
        <v>0</v>
      </c>
      <c r="H680" s="35">
        <v>1</v>
      </c>
      <c r="I680" s="149">
        <f t="shared" si="374"/>
        <v>43</v>
      </c>
    </row>
    <row r="681" spans="1:9" x14ac:dyDescent="0.2">
      <c r="A681" s="21">
        <f t="shared" si="375"/>
        <v>0.67708333333333304</v>
      </c>
      <c r="B681" s="35">
        <v>45</v>
      </c>
      <c r="C681" s="35">
        <v>4</v>
      </c>
      <c r="D681" s="35">
        <v>0</v>
      </c>
      <c r="E681" s="35">
        <v>0</v>
      </c>
      <c r="F681" s="35">
        <v>2</v>
      </c>
      <c r="G681" s="35">
        <v>5</v>
      </c>
      <c r="H681" s="35">
        <v>1</v>
      </c>
      <c r="I681" s="149">
        <f t="shared" si="374"/>
        <v>57</v>
      </c>
    </row>
    <row r="682" spans="1:9" x14ac:dyDescent="0.2">
      <c r="A682" s="22">
        <f t="shared" si="375"/>
        <v>0.68749999999999967</v>
      </c>
      <c r="B682" s="35">
        <v>39</v>
      </c>
      <c r="C682" s="35">
        <v>4</v>
      </c>
      <c r="D682" s="35">
        <v>1</v>
      </c>
      <c r="E682" s="35">
        <v>0</v>
      </c>
      <c r="F682" s="35">
        <v>2</v>
      </c>
      <c r="G682" s="35">
        <v>2</v>
      </c>
      <c r="H682" s="35">
        <v>1</v>
      </c>
      <c r="I682" s="149">
        <f t="shared" si="374"/>
        <v>49</v>
      </c>
    </row>
    <row r="683" spans="1:9" x14ac:dyDescent="0.2">
      <c r="A683" s="21">
        <f t="shared" si="375"/>
        <v>0.6979166666666663</v>
      </c>
      <c r="B683" s="35">
        <v>42</v>
      </c>
      <c r="C683" s="35">
        <v>5</v>
      </c>
      <c r="D683" s="35">
        <v>0</v>
      </c>
      <c r="E683" s="35">
        <v>0</v>
      </c>
      <c r="F683" s="35">
        <v>1</v>
      </c>
      <c r="G683" s="35">
        <v>5</v>
      </c>
      <c r="H683" s="35">
        <v>0</v>
      </c>
      <c r="I683" s="149">
        <f t="shared" si="374"/>
        <v>53</v>
      </c>
    </row>
    <row r="684" spans="1:9" x14ac:dyDescent="0.2">
      <c r="A684" s="22">
        <f t="shared" si="375"/>
        <v>0.70833333333333293</v>
      </c>
      <c r="B684" s="35">
        <v>46</v>
      </c>
      <c r="C684" s="35">
        <v>4</v>
      </c>
      <c r="D684" s="35">
        <v>0</v>
      </c>
      <c r="E684" s="35">
        <v>0</v>
      </c>
      <c r="F684" s="35">
        <v>1</v>
      </c>
      <c r="G684" s="35">
        <v>5</v>
      </c>
      <c r="H684" s="35">
        <v>3</v>
      </c>
      <c r="I684" s="149">
        <f t="shared" si="374"/>
        <v>59</v>
      </c>
    </row>
    <row r="685" spans="1:9" x14ac:dyDescent="0.2">
      <c r="A685" s="22">
        <f t="shared" si="375"/>
        <v>0.71874999999999956</v>
      </c>
      <c r="B685" s="35">
        <v>39</v>
      </c>
      <c r="C685" s="35">
        <v>3</v>
      </c>
      <c r="D685" s="35">
        <v>1</v>
      </c>
      <c r="E685" s="35">
        <v>0</v>
      </c>
      <c r="F685" s="35">
        <v>2</v>
      </c>
      <c r="G685" s="35">
        <v>3</v>
      </c>
      <c r="H685" s="35">
        <v>3</v>
      </c>
      <c r="I685" s="149">
        <f t="shared" si="374"/>
        <v>51</v>
      </c>
    </row>
    <row r="686" spans="1:9" x14ac:dyDescent="0.2">
      <c r="A686" s="22">
        <f t="shared" si="375"/>
        <v>0.72916666666666619</v>
      </c>
      <c r="B686" s="35">
        <v>35</v>
      </c>
      <c r="C686" s="35">
        <v>3</v>
      </c>
      <c r="D686" s="35">
        <v>0</v>
      </c>
      <c r="E686" s="35">
        <v>0</v>
      </c>
      <c r="F686" s="35">
        <v>1</v>
      </c>
      <c r="G686" s="35">
        <v>7</v>
      </c>
      <c r="H686" s="35">
        <v>0</v>
      </c>
      <c r="I686" s="149">
        <f t="shared" si="374"/>
        <v>46</v>
      </c>
    </row>
    <row r="687" spans="1:9" x14ac:dyDescent="0.2">
      <c r="A687" s="22">
        <f t="shared" si="375"/>
        <v>0.73958333333333282</v>
      </c>
      <c r="B687" s="35">
        <v>41</v>
      </c>
      <c r="C687" s="35">
        <v>6</v>
      </c>
      <c r="D687" s="35">
        <v>0</v>
      </c>
      <c r="E687" s="35">
        <v>0</v>
      </c>
      <c r="F687" s="35">
        <v>2</v>
      </c>
      <c r="G687" s="35">
        <v>4</v>
      </c>
      <c r="H687" s="35">
        <v>1</v>
      </c>
      <c r="I687" s="149">
        <f t="shared" si="374"/>
        <v>54</v>
      </c>
    </row>
    <row r="688" spans="1:9" x14ac:dyDescent="0.2">
      <c r="A688" s="22">
        <f t="shared" si="375"/>
        <v>0.74999999999999944</v>
      </c>
      <c r="B688" s="35">
        <v>39</v>
      </c>
      <c r="C688" s="35">
        <v>5</v>
      </c>
      <c r="D688" s="35">
        <v>0</v>
      </c>
      <c r="E688" s="35">
        <v>0</v>
      </c>
      <c r="F688" s="35">
        <v>1</v>
      </c>
      <c r="G688" s="35">
        <v>4</v>
      </c>
      <c r="H688" s="35">
        <v>1</v>
      </c>
      <c r="I688" s="149">
        <f t="shared" si="374"/>
        <v>50</v>
      </c>
    </row>
    <row r="689" spans="1:9" x14ac:dyDescent="0.2">
      <c r="A689" s="18">
        <f t="shared" si="375"/>
        <v>0.76041666666666607</v>
      </c>
      <c r="B689" s="35">
        <v>41</v>
      </c>
      <c r="C689" s="35">
        <v>2</v>
      </c>
      <c r="D689" s="35">
        <v>0</v>
      </c>
      <c r="E689" s="35">
        <v>0</v>
      </c>
      <c r="F689" s="35">
        <v>2</v>
      </c>
      <c r="G689" s="35">
        <v>3</v>
      </c>
      <c r="H689" s="35">
        <v>2</v>
      </c>
      <c r="I689" s="149">
        <f t="shared" si="374"/>
        <v>50</v>
      </c>
    </row>
    <row r="690" spans="1:9" x14ac:dyDescent="0.2">
      <c r="A690" s="21">
        <f t="shared" si="375"/>
        <v>0.7708333333333327</v>
      </c>
      <c r="B690" s="35">
        <v>39</v>
      </c>
      <c r="C690" s="35">
        <v>2</v>
      </c>
      <c r="D690" s="35">
        <v>0</v>
      </c>
      <c r="E690" s="35">
        <v>0</v>
      </c>
      <c r="F690" s="35">
        <v>2</v>
      </c>
      <c r="G690" s="35">
        <v>2</v>
      </c>
      <c r="H690" s="35">
        <v>2</v>
      </c>
      <c r="I690" s="149">
        <f t="shared" si="374"/>
        <v>47</v>
      </c>
    </row>
    <row r="691" spans="1:9" x14ac:dyDescent="0.2">
      <c r="A691" s="18">
        <f t="shared" si="375"/>
        <v>0.78124999999999933</v>
      </c>
      <c r="B691" s="35">
        <v>35</v>
      </c>
      <c r="C691" s="35">
        <v>3</v>
      </c>
      <c r="D691" s="35">
        <v>1</v>
      </c>
      <c r="E691" s="35">
        <v>0</v>
      </c>
      <c r="F691" s="35">
        <v>2</v>
      </c>
      <c r="G691" s="35">
        <v>3</v>
      </c>
      <c r="H691" s="35">
        <v>0</v>
      </c>
      <c r="I691" s="149">
        <f t="shared" si="374"/>
        <v>44</v>
      </c>
    </row>
    <row r="692" spans="1:9" x14ac:dyDescent="0.2">
      <c r="A692" s="21">
        <f t="shared" si="375"/>
        <v>0.79166666666666596</v>
      </c>
      <c r="B692" s="35">
        <v>17</v>
      </c>
      <c r="C692" s="35">
        <v>2</v>
      </c>
      <c r="D692" s="35">
        <v>0</v>
      </c>
      <c r="E692" s="35">
        <v>0</v>
      </c>
      <c r="F692" s="35">
        <v>1</v>
      </c>
      <c r="G692" s="35">
        <v>2</v>
      </c>
      <c r="H692" s="35">
        <v>4</v>
      </c>
      <c r="I692" s="149">
        <f t="shared" si="374"/>
        <v>26</v>
      </c>
    </row>
    <row r="693" spans="1:9" x14ac:dyDescent="0.2">
      <c r="A693" s="18">
        <f t="shared" si="375"/>
        <v>0.80208333333333259</v>
      </c>
      <c r="B693" s="35">
        <v>26</v>
      </c>
      <c r="C693" s="35">
        <v>4</v>
      </c>
      <c r="D693" s="35">
        <v>0</v>
      </c>
      <c r="E693" s="35">
        <v>0</v>
      </c>
      <c r="F693" s="35">
        <v>1</v>
      </c>
      <c r="G693" s="35">
        <v>5</v>
      </c>
      <c r="H693" s="35">
        <v>2</v>
      </c>
      <c r="I693" s="149">
        <f t="shared" si="374"/>
        <v>38</v>
      </c>
    </row>
    <row r="694" spans="1:9" x14ac:dyDescent="0.2">
      <c r="A694" s="21">
        <f t="shared" si="375"/>
        <v>0.81249999999999922</v>
      </c>
      <c r="B694" s="35">
        <v>30</v>
      </c>
      <c r="C694" s="35">
        <v>1</v>
      </c>
      <c r="D694" s="35">
        <v>2</v>
      </c>
      <c r="E694" s="35">
        <v>1</v>
      </c>
      <c r="F694" s="35">
        <v>2</v>
      </c>
      <c r="G694" s="35">
        <v>2</v>
      </c>
      <c r="H694" s="35">
        <v>1</v>
      </c>
      <c r="I694" s="149">
        <f t="shared" si="374"/>
        <v>39</v>
      </c>
    </row>
    <row r="695" spans="1:9" x14ac:dyDescent="0.2">
      <c r="A695" s="18">
        <f t="shared" si="375"/>
        <v>0.82291666666666585</v>
      </c>
      <c r="B695" s="35">
        <v>37</v>
      </c>
      <c r="C695" s="35">
        <v>0</v>
      </c>
      <c r="D695" s="35">
        <v>0</v>
      </c>
      <c r="E695" s="35">
        <v>0</v>
      </c>
      <c r="F695" s="35">
        <v>1</v>
      </c>
      <c r="G695" s="35">
        <v>5</v>
      </c>
      <c r="H695" s="35">
        <v>3</v>
      </c>
      <c r="I695" s="149">
        <f t="shared" si="374"/>
        <v>46</v>
      </c>
    </row>
    <row r="696" spans="1:9" x14ac:dyDescent="0.2">
      <c r="A696" s="21">
        <f t="shared" si="375"/>
        <v>0.83333333333333248</v>
      </c>
      <c r="B696" s="35">
        <v>31</v>
      </c>
      <c r="C696" s="35">
        <v>4</v>
      </c>
      <c r="D696" s="35">
        <v>1</v>
      </c>
      <c r="E696" s="35">
        <v>0</v>
      </c>
      <c r="F696" s="35">
        <v>1</v>
      </c>
      <c r="G696" s="35">
        <v>8</v>
      </c>
      <c r="H696" s="35">
        <v>3</v>
      </c>
      <c r="I696" s="149">
        <f t="shared" si="374"/>
        <v>48</v>
      </c>
    </row>
    <row r="697" spans="1:9" x14ac:dyDescent="0.2">
      <c r="A697" s="18">
        <f t="shared" si="375"/>
        <v>0.84374999999999911</v>
      </c>
      <c r="B697" s="35">
        <v>34</v>
      </c>
      <c r="C697" s="35">
        <v>2</v>
      </c>
      <c r="D697" s="35">
        <v>0</v>
      </c>
      <c r="E697" s="35">
        <v>0</v>
      </c>
      <c r="F697" s="35">
        <v>1</v>
      </c>
      <c r="G697" s="35">
        <v>5</v>
      </c>
      <c r="H697" s="35">
        <v>1</v>
      </c>
      <c r="I697" s="149">
        <f t="shared" si="374"/>
        <v>43</v>
      </c>
    </row>
    <row r="698" spans="1:9" x14ac:dyDescent="0.2">
      <c r="A698" s="21">
        <f t="shared" si="375"/>
        <v>0.85416666666666574</v>
      </c>
      <c r="B698" s="35">
        <v>28</v>
      </c>
      <c r="C698" s="35">
        <v>1</v>
      </c>
      <c r="D698" s="35">
        <v>0</v>
      </c>
      <c r="E698" s="35">
        <v>0</v>
      </c>
      <c r="F698" s="35">
        <v>1</v>
      </c>
      <c r="G698" s="35">
        <v>5</v>
      </c>
      <c r="H698" s="35">
        <v>2</v>
      </c>
      <c r="I698" s="149">
        <f t="shared" si="374"/>
        <v>37</v>
      </c>
    </row>
    <row r="699" spans="1:9" x14ac:dyDescent="0.2">
      <c r="A699" s="18">
        <f t="shared" si="375"/>
        <v>0.86458333333333237</v>
      </c>
      <c r="B699" s="35">
        <v>29</v>
      </c>
      <c r="C699" s="35">
        <v>1</v>
      </c>
      <c r="D699" s="35">
        <v>0</v>
      </c>
      <c r="E699" s="35">
        <v>0</v>
      </c>
      <c r="F699" s="35">
        <v>2</v>
      </c>
      <c r="G699" s="35">
        <v>6</v>
      </c>
      <c r="H699" s="35">
        <v>3</v>
      </c>
      <c r="I699" s="149">
        <f t="shared" si="374"/>
        <v>41</v>
      </c>
    </row>
    <row r="700" spans="1:9" x14ac:dyDescent="0.2">
      <c r="A700" s="21">
        <f t="shared" si="375"/>
        <v>0.874999999999999</v>
      </c>
      <c r="B700" s="35">
        <v>16</v>
      </c>
      <c r="C700" s="35">
        <v>1</v>
      </c>
      <c r="D700" s="35">
        <v>0</v>
      </c>
      <c r="E700" s="35">
        <v>0</v>
      </c>
      <c r="F700" s="35">
        <v>1</v>
      </c>
      <c r="G700" s="35">
        <v>3</v>
      </c>
      <c r="H700" s="35">
        <v>4</v>
      </c>
      <c r="I700" s="149">
        <f t="shared" si="374"/>
        <v>25</v>
      </c>
    </row>
    <row r="701" spans="1:9" x14ac:dyDescent="0.2">
      <c r="A701" s="18">
        <f t="shared" si="375"/>
        <v>0.88541666666666563</v>
      </c>
      <c r="B701" s="35">
        <v>28</v>
      </c>
      <c r="C701" s="35">
        <v>1</v>
      </c>
      <c r="D701" s="35">
        <v>0</v>
      </c>
      <c r="E701" s="35">
        <v>0</v>
      </c>
      <c r="F701" s="35">
        <v>2</v>
      </c>
      <c r="G701" s="35">
        <v>5</v>
      </c>
      <c r="H701" s="35">
        <v>1</v>
      </c>
      <c r="I701" s="149">
        <f t="shared" si="374"/>
        <v>37</v>
      </c>
    </row>
    <row r="702" spans="1:9" x14ac:dyDescent="0.2">
      <c r="A702" s="21">
        <f t="shared" si="375"/>
        <v>0.89583333333333226</v>
      </c>
      <c r="B702" s="35">
        <v>23</v>
      </c>
      <c r="C702" s="35">
        <v>1</v>
      </c>
      <c r="D702" s="35">
        <v>0</v>
      </c>
      <c r="E702" s="35">
        <v>0</v>
      </c>
      <c r="F702" s="35">
        <v>1</v>
      </c>
      <c r="G702" s="35">
        <v>8</v>
      </c>
      <c r="H702" s="35">
        <v>1</v>
      </c>
      <c r="I702" s="149">
        <f t="shared" si="374"/>
        <v>34</v>
      </c>
    </row>
    <row r="703" spans="1:9" ht="13.5" thickBot="1" x14ac:dyDescent="0.25">
      <c r="A703" s="18">
        <f t="shared" si="375"/>
        <v>0.90624999999999889</v>
      </c>
      <c r="B703" s="35">
        <v>18</v>
      </c>
      <c r="C703" s="35">
        <v>3</v>
      </c>
      <c r="D703" s="35">
        <v>0</v>
      </c>
      <c r="E703" s="35">
        <v>0</v>
      </c>
      <c r="F703" s="35">
        <v>1</v>
      </c>
      <c r="G703" s="35">
        <v>3</v>
      </c>
      <c r="H703" s="35">
        <v>3</v>
      </c>
      <c r="I703" s="149">
        <f t="shared" si="374"/>
        <v>28</v>
      </c>
    </row>
    <row r="704" spans="1:9" ht="14.25" thickTop="1" thickBot="1" x14ac:dyDescent="0.25">
      <c r="A704" s="54" t="s">
        <v>5</v>
      </c>
      <c r="B704" s="348" t="s">
        <v>6</v>
      </c>
      <c r="C704" s="349"/>
      <c r="D704" s="349"/>
      <c r="E704" s="349"/>
      <c r="F704" s="349"/>
      <c r="G704" s="349"/>
      <c r="H704" s="350"/>
      <c r="I704" s="17" t="s">
        <v>8</v>
      </c>
    </row>
    <row r="705" spans="1:9" ht="13.5" thickTop="1" x14ac:dyDescent="0.2">
      <c r="A705" s="23">
        <f t="shared" ref="A705:A736" si="376">A578</f>
        <v>0.29166666666666669</v>
      </c>
      <c r="B705" s="29">
        <f t="shared" ref="B705:H714" si="377">SUM(B644:B647)</f>
        <v>91</v>
      </c>
      <c r="C705" s="29">
        <f t="shared" si="377"/>
        <v>9</v>
      </c>
      <c r="D705" s="29">
        <f t="shared" si="377"/>
        <v>5</v>
      </c>
      <c r="E705" s="29">
        <f t="shared" si="377"/>
        <v>0</v>
      </c>
      <c r="F705" s="29">
        <f t="shared" si="377"/>
        <v>7</v>
      </c>
      <c r="G705" s="29">
        <f t="shared" si="377"/>
        <v>0</v>
      </c>
      <c r="H705" s="29">
        <f t="shared" si="377"/>
        <v>3</v>
      </c>
      <c r="I705" s="30">
        <f>SUM(B705:H705)</f>
        <v>115</v>
      </c>
    </row>
    <row r="706" spans="1:9" x14ac:dyDescent="0.2">
      <c r="A706" s="21">
        <f t="shared" si="376"/>
        <v>0.30208333333333337</v>
      </c>
      <c r="B706" s="19">
        <f t="shared" si="377"/>
        <v>79</v>
      </c>
      <c r="C706" s="19">
        <f t="shared" si="377"/>
        <v>10</v>
      </c>
      <c r="D706" s="19">
        <f t="shared" si="377"/>
        <v>6</v>
      </c>
      <c r="E706" s="19">
        <f t="shared" si="377"/>
        <v>0</v>
      </c>
      <c r="F706" s="19">
        <f t="shared" si="377"/>
        <v>6</v>
      </c>
      <c r="G706" s="19">
        <f t="shared" si="377"/>
        <v>1</v>
      </c>
      <c r="H706" s="19">
        <f t="shared" si="377"/>
        <v>2</v>
      </c>
      <c r="I706" s="20">
        <f t="shared" ref="I706:I748" si="378">SUM(B706:H706)</f>
        <v>104</v>
      </c>
    </row>
    <row r="707" spans="1:9" x14ac:dyDescent="0.2">
      <c r="A707" s="22">
        <f t="shared" si="376"/>
        <v>0.31250000000000006</v>
      </c>
      <c r="B707" s="19">
        <f t="shared" si="377"/>
        <v>78</v>
      </c>
      <c r="C707" s="19">
        <f t="shared" si="377"/>
        <v>11</v>
      </c>
      <c r="D707" s="19">
        <f t="shared" si="377"/>
        <v>9</v>
      </c>
      <c r="E707" s="19">
        <f t="shared" si="377"/>
        <v>0</v>
      </c>
      <c r="F707" s="19">
        <f t="shared" si="377"/>
        <v>6</v>
      </c>
      <c r="G707" s="19">
        <f t="shared" si="377"/>
        <v>1</v>
      </c>
      <c r="H707" s="19">
        <f t="shared" si="377"/>
        <v>5</v>
      </c>
      <c r="I707" s="20">
        <f t="shared" si="378"/>
        <v>110</v>
      </c>
    </row>
    <row r="708" spans="1:9" x14ac:dyDescent="0.2">
      <c r="A708" s="21">
        <f t="shared" si="376"/>
        <v>0.32291666666666674</v>
      </c>
      <c r="B708" s="19">
        <f t="shared" si="377"/>
        <v>77</v>
      </c>
      <c r="C708" s="19">
        <f t="shared" si="377"/>
        <v>18</v>
      </c>
      <c r="D708" s="19">
        <f t="shared" si="377"/>
        <v>9</v>
      </c>
      <c r="E708" s="19">
        <f t="shared" si="377"/>
        <v>0</v>
      </c>
      <c r="F708" s="19">
        <f t="shared" si="377"/>
        <v>7</v>
      </c>
      <c r="G708" s="19">
        <f t="shared" si="377"/>
        <v>1</v>
      </c>
      <c r="H708" s="19">
        <f t="shared" si="377"/>
        <v>3</v>
      </c>
      <c r="I708" s="20">
        <f t="shared" si="378"/>
        <v>115</v>
      </c>
    </row>
    <row r="709" spans="1:9" x14ac:dyDescent="0.2">
      <c r="A709" s="21">
        <f t="shared" si="376"/>
        <v>0.33333333333333343</v>
      </c>
      <c r="B709" s="19">
        <f t="shared" si="377"/>
        <v>71</v>
      </c>
      <c r="C709" s="19">
        <f t="shared" si="377"/>
        <v>19</v>
      </c>
      <c r="D709" s="19">
        <f t="shared" si="377"/>
        <v>7</v>
      </c>
      <c r="E709" s="19">
        <f t="shared" si="377"/>
        <v>0</v>
      </c>
      <c r="F709" s="19">
        <f t="shared" si="377"/>
        <v>8</v>
      </c>
      <c r="G709" s="19">
        <f t="shared" si="377"/>
        <v>1</v>
      </c>
      <c r="H709" s="19">
        <f t="shared" si="377"/>
        <v>5</v>
      </c>
      <c r="I709" s="20">
        <f t="shared" si="378"/>
        <v>111</v>
      </c>
    </row>
    <row r="710" spans="1:9" x14ac:dyDescent="0.2">
      <c r="A710" s="22">
        <f t="shared" si="376"/>
        <v>0.34375000000000011</v>
      </c>
      <c r="B710" s="19">
        <f t="shared" si="377"/>
        <v>83</v>
      </c>
      <c r="C710" s="19">
        <f t="shared" si="377"/>
        <v>18</v>
      </c>
      <c r="D710" s="19">
        <f t="shared" si="377"/>
        <v>6</v>
      </c>
      <c r="E710" s="19">
        <f t="shared" si="377"/>
        <v>0</v>
      </c>
      <c r="F710" s="19">
        <f t="shared" si="377"/>
        <v>8</v>
      </c>
      <c r="G710" s="19">
        <f t="shared" si="377"/>
        <v>0</v>
      </c>
      <c r="H710" s="19">
        <f t="shared" si="377"/>
        <v>7</v>
      </c>
      <c r="I710" s="20">
        <f t="shared" si="378"/>
        <v>122</v>
      </c>
    </row>
    <row r="711" spans="1:9" x14ac:dyDescent="0.2">
      <c r="A711" s="21">
        <f t="shared" si="376"/>
        <v>0.3541666666666668</v>
      </c>
      <c r="B711" s="19">
        <f t="shared" si="377"/>
        <v>80</v>
      </c>
      <c r="C711" s="19">
        <f t="shared" si="377"/>
        <v>25</v>
      </c>
      <c r="D711" s="19">
        <f t="shared" si="377"/>
        <v>2</v>
      </c>
      <c r="E711" s="19">
        <f t="shared" si="377"/>
        <v>0</v>
      </c>
      <c r="F711" s="19">
        <f t="shared" si="377"/>
        <v>7</v>
      </c>
      <c r="G711" s="19">
        <f t="shared" si="377"/>
        <v>2</v>
      </c>
      <c r="H711" s="19">
        <f t="shared" si="377"/>
        <v>4</v>
      </c>
      <c r="I711" s="20">
        <f t="shared" si="378"/>
        <v>120</v>
      </c>
    </row>
    <row r="712" spans="1:9" x14ac:dyDescent="0.2">
      <c r="A712" s="21">
        <f t="shared" si="376"/>
        <v>0.36458333333333348</v>
      </c>
      <c r="B712" s="19">
        <f t="shared" si="377"/>
        <v>84</v>
      </c>
      <c r="C712" s="19">
        <f t="shared" si="377"/>
        <v>20</v>
      </c>
      <c r="D712" s="19">
        <f t="shared" si="377"/>
        <v>4</v>
      </c>
      <c r="E712" s="19">
        <f t="shared" si="377"/>
        <v>1</v>
      </c>
      <c r="F712" s="19">
        <f t="shared" si="377"/>
        <v>7</v>
      </c>
      <c r="G712" s="19">
        <f t="shared" si="377"/>
        <v>2</v>
      </c>
      <c r="H712" s="19">
        <f t="shared" si="377"/>
        <v>4</v>
      </c>
      <c r="I712" s="20">
        <f t="shared" si="378"/>
        <v>122</v>
      </c>
    </row>
    <row r="713" spans="1:9" x14ac:dyDescent="0.2">
      <c r="A713" s="22">
        <f t="shared" si="376"/>
        <v>0.37500000000000017</v>
      </c>
      <c r="B713" s="19">
        <f t="shared" si="377"/>
        <v>93</v>
      </c>
      <c r="C713" s="19">
        <f t="shared" si="377"/>
        <v>23</v>
      </c>
      <c r="D713" s="19">
        <f t="shared" si="377"/>
        <v>7</v>
      </c>
      <c r="E713" s="19">
        <f t="shared" si="377"/>
        <v>1</v>
      </c>
      <c r="F713" s="19">
        <f t="shared" si="377"/>
        <v>5</v>
      </c>
      <c r="G713" s="19">
        <f t="shared" si="377"/>
        <v>3</v>
      </c>
      <c r="H713" s="19">
        <f t="shared" si="377"/>
        <v>4</v>
      </c>
      <c r="I713" s="20">
        <f t="shared" si="378"/>
        <v>136</v>
      </c>
    </row>
    <row r="714" spans="1:9" x14ac:dyDescent="0.2">
      <c r="A714" s="21">
        <f t="shared" si="376"/>
        <v>0.38541666666666685</v>
      </c>
      <c r="B714" s="19">
        <f t="shared" si="377"/>
        <v>92</v>
      </c>
      <c r="C714" s="19">
        <f t="shared" si="377"/>
        <v>23</v>
      </c>
      <c r="D714" s="19">
        <f t="shared" si="377"/>
        <v>8</v>
      </c>
      <c r="E714" s="19">
        <f t="shared" si="377"/>
        <v>2</v>
      </c>
      <c r="F714" s="19">
        <f t="shared" si="377"/>
        <v>6</v>
      </c>
      <c r="G714" s="19">
        <f t="shared" si="377"/>
        <v>4</v>
      </c>
      <c r="H714" s="19">
        <f t="shared" si="377"/>
        <v>5</v>
      </c>
      <c r="I714" s="20">
        <f t="shared" si="378"/>
        <v>140</v>
      </c>
    </row>
    <row r="715" spans="1:9" x14ac:dyDescent="0.2">
      <c r="A715" s="21">
        <f t="shared" si="376"/>
        <v>0.39583333333333354</v>
      </c>
      <c r="B715" s="19">
        <f t="shared" ref="B715:H724" si="379">SUM(B654:B657)</f>
        <v>106</v>
      </c>
      <c r="C715" s="19">
        <f t="shared" si="379"/>
        <v>17</v>
      </c>
      <c r="D715" s="19">
        <f t="shared" si="379"/>
        <v>9</v>
      </c>
      <c r="E715" s="19">
        <f t="shared" si="379"/>
        <v>2</v>
      </c>
      <c r="F715" s="19">
        <f t="shared" si="379"/>
        <v>6</v>
      </c>
      <c r="G715" s="19">
        <f t="shared" si="379"/>
        <v>4</v>
      </c>
      <c r="H715" s="19">
        <f t="shared" si="379"/>
        <v>6</v>
      </c>
      <c r="I715" s="20">
        <f t="shared" si="378"/>
        <v>150</v>
      </c>
    </row>
    <row r="716" spans="1:9" x14ac:dyDescent="0.2">
      <c r="A716" s="22">
        <f t="shared" si="376"/>
        <v>0.40625000000000022</v>
      </c>
      <c r="B716" s="19">
        <f t="shared" si="379"/>
        <v>113</v>
      </c>
      <c r="C716" s="19">
        <f t="shared" si="379"/>
        <v>16</v>
      </c>
      <c r="D716" s="19">
        <f t="shared" si="379"/>
        <v>7</v>
      </c>
      <c r="E716" s="19">
        <f t="shared" si="379"/>
        <v>1</v>
      </c>
      <c r="F716" s="19">
        <f t="shared" si="379"/>
        <v>6</v>
      </c>
      <c r="G716" s="19">
        <f t="shared" si="379"/>
        <v>5</v>
      </c>
      <c r="H716" s="19">
        <f t="shared" si="379"/>
        <v>6</v>
      </c>
      <c r="I716" s="20">
        <f t="shared" si="378"/>
        <v>154</v>
      </c>
    </row>
    <row r="717" spans="1:9" x14ac:dyDescent="0.2">
      <c r="A717" s="21">
        <f t="shared" si="376"/>
        <v>0.41666666666666691</v>
      </c>
      <c r="B717" s="19">
        <f t="shared" si="379"/>
        <v>113</v>
      </c>
      <c r="C717" s="19">
        <f t="shared" si="379"/>
        <v>21</v>
      </c>
      <c r="D717" s="19">
        <f t="shared" si="379"/>
        <v>6</v>
      </c>
      <c r="E717" s="19">
        <f t="shared" si="379"/>
        <v>1</v>
      </c>
      <c r="F717" s="19">
        <f t="shared" si="379"/>
        <v>7</v>
      </c>
      <c r="G717" s="19">
        <f t="shared" si="379"/>
        <v>7</v>
      </c>
      <c r="H717" s="19">
        <f t="shared" si="379"/>
        <v>5</v>
      </c>
      <c r="I717" s="20">
        <f t="shared" si="378"/>
        <v>160</v>
      </c>
    </row>
    <row r="718" spans="1:9" x14ac:dyDescent="0.2">
      <c r="A718" s="21">
        <f t="shared" si="376"/>
        <v>0.42708333333333359</v>
      </c>
      <c r="B718" s="19">
        <f t="shared" si="379"/>
        <v>109</v>
      </c>
      <c r="C718" s="19">
        <f t="shared" si="379"/>
        <v>21</v>
      </c>
      <c r="D718" s="19">
        <f t="shared" si="379"/>
        <v>5</v>
      </c>
      <c r="E718" s="19">
        <f t="shared" si="379"/>
        <v>0</v>
      </c>
      <c r="F718" s="19">
        <f t="shared" si="379"/>
        <v>6</v>
      </c>
      <c r="G718" s="19">
        <f t="shared" si="379"/>
        <v>7</v>
      </c>
      <c r="H718" s="19">
        <f t="shared" si="379"/>
        <v>2</v>
      </c>
      <c r="I718" s="20">
        <f t="shared" si="378"/>
        <v>150</v>
      </c>
    </row>
    <row r="719" spans="1:9" x14ac:dyDescent="0.2">
      <c r="A719" s="22">
        <f t="shared" si="376"/>
        <v>0.43750000000000028</v>
      </c>
      <c r="B719" s="19">
        <f t="shared" si="379"/>
        <v>100</v>
      </c>
      <c r="C719" s="19">
        <f t="shared" si="379"/>
        <v>24</v>
      </c>
      <c r="D719" s="19">
        <f t="shared" si="379"/>
        <v>6</v>
      </c>
      <c r="E719" s="19">
        <f t="shared" si="379"/>
        <v>0</v>
      </c>
      <c r="F719" s="19">
        <f t="shared" si="379"/>
        <v>6</v>
      </c>
      <c r="G719" s="19">
        <f t="shared" si="379"/>
        <v>5</v>
      </c>
      <c r="H719" s="19">
        <f t="shared" si="379"/>
        <v>1</v>
      </c>
      <c r="I719" s="20">
        <f t="shared" si="378"/>
        <v>142</v>
      </c>
    </row>
    <row r="720" spans="1:9" x14ac:dyDescent="0.2">
      <c r="A720" s="21">
        <f t="shared" si="376"/>
        <v>0.44791666666666696</v>
      </c>
      <c r="B720" s="19">
        <f t="shared" si="379"/>
        <v>100</v>
      </c>
      <c r="C720" s="19">
        <f t="shared" si="379"/>
        <v>28</v>
      </c>
      <c r="D720" s="19">
        <f t="shared" si="379"/>
        <v>6</v>
      </c>
      <c r="E720" s="19">
        <f t="shared" si="379"/>
        <v>0</v>
      </c>
      <c r="F720" s="19">
        <f t="shared" si="379"/>
        <v>6</v>
      </c>
      <c r="G720" s="19">
        <f t="shared" si="379"/>
        <v>4</v>
      </c>
      <c r="H720" s="19">
        <f t="shared" si="379"/>
        <v>2</v>
      </c>
      <c r="I720" s="20">
        <f t="shared" si="378"/>
        <v>146</v>
      </c>
    </row>
    <row r="721" spans="1:9" x14ac:dyDescent="0.2">
      <c r="A721" s="21">
        <f t="shared" si="376"/>
        <v>0.45833333333333365</v>
      </c>
      <c r="B721" s="19">
        <f t="shared" si="379"/>
        <v>116</v>
      </c>
      <c r="C721" s="19">
        <f t="shared" si="379"/>
        <v>22</v>
      </c>
      <c r="D721" s="19">
        <f t="shared" si="379"/>
        <v>5</v>
      </c>
      <c r="E721" s="19">
        <f t="shared" si="379"/>
        <v>0</v>
      </c>
      <c r="F721" s="19">
        <f t="shared" si="379"/>
        <v>7</v>
      </c>
      <c r="G721" s="19">
        <f t="shared" si="379"/>
        <v>5</v>
      </c>
      <c r="H721" s="19">
        <f t="shared" si="379"/>
        <v>1</v>
      </c>
      <c r="I721" s="20">
        <f t="shared" si="378"/>
        <v>156</v>
      </c>
    </row>
    <row r="722" spans="1:9" x14ac:dyDescent="0.2">
      <c r="A722" s="22">
        <f t="shared" si="376"/>
        <v>0.46875000000000033</v>
      </c>
      <c r="B722" s="19">
        <f t="shared" si="379"/>
        <v>123</v>
      </c>
      <c r="C722" s="19">
        <f t="shared" si="379"/>
        <v>27</v>
      </c>
      <c r="D722" s="19">
        <f t="shared" si="379"/>
        <v>4</v>
      </c>
      <c r="E722" s="19">
        <f t="shared" si="379"/>
        <v>1</v>
      </c>
      <c r="F722" s="19">
        <f t="shared" si="379"/>
        <v>7</v>
      </c>
      <c r="G722" s="19">
        <f t="shared" si="379"/>
        <v>7</v>
      </c>
      <c r="H722" s="19">
        <f t="shared" si="379"/>
        <v>1</v>
      </c>
      <c r="I722" s="20">
        <f t="shared" si="378"/>
        <v>170</v>
      </c>
    </row>
    <row r="723" spans="1:9" x14ac:dyDescent="0.2">
      <c r="A723" s="21">
        <f t="shared" si="376"/>
        <v>0.47916666666666702</v>
      </c>
      <c r="B723" s="19">
        <f t="shared" si="379"/>
        <v>135</v>
      </c>
      <c r="C723" s="19">
        <f t="shared" si="379"/>
        <v>24</v>
      </c>
      <c r="D723" s="19">
        <f t="shared" si="379"/>
        <v>3</v>
      </c>
      <c r="E723" s="19">
        <f t="shared" si="379"/>
        <v>1</v>
      </c>
      <c r="F723" s="19">
        <f t="shared" si="379"/>
        <v>8</v>
      </c>
      <c r="G723" s="19">
        <f t="shared" si="379"/>
        <v>11</v>
      </c>
      <c r="H723" s="19">
        <f t="shared" si="379"/>
        <v>2</v>
      </c>
      <c r="I723" s="20">
        <f t="shared" si="378"/>
        <v>184</v>
      </c>
    </row>
    <row r="724" spans="1:9" x14ac:dyDescent="0.2">
      <c r="A724" s="21">
        <f t="shared" si="376"/>
        <v>0.4895833333333337</v>
      </c>
      <c r="B724" s="19">
        <f t="shared" si="379"/>
        <v>139</v>
      </c>
      <c r="C724" s="19">
        <f t="shared" si="379"/>
        <v>22</v>
      </c>
      <c r="D724" s="19">
        <f t="shared" si="379"/>
        <v>2</v>
      </c>
      <c r="E724" s="19">
        <f t="shared" si="379"/>
        <v>1</v>
      </c>
      <c r="F724" s="19">
        <f t="shared" si="379"/>
        <v>7</v>
      </c>
      <c r="G724" s="19">
        <f t="shared" si="379"/>
        <v>11</v>
      </c>
      <c r="H724" s="19">
        <f t="shared" si="379"/>
        <v>1</v>
      </c>
      <c r="I724" s="20">
        <f t="shared" si="378"/>
        <v>183</v>
      </c>
    </row>
    <row r="725" spans="1:9" x14ac:dyDescent="0.2">
      <c r="A725" s="22">
        <f t="shared" si="376"/>
        <v>0.50000000000000033</v>
      </c>
      <c r="B725" s="19">
        <f t="shared" ref="B725:H734" si="380">SUM(B664:B667)</f>
        <v>123</v>
      </c>
      <c r="C725" s="19">
        <f t="shared" si="380"/>
        <v>24</v>
      </c>
      <c r="D725" s="19">
        <f t="shared" si="380"/>
        <v>1</v>
      </c>
      <c r="E725" s="19">
        <f t="shared" si="380"/>
        <v>1</v>
      </c>
      <c r="F725" s="19">
        <f t="shared" si="380"/>
        <v>6</v>
      </c>
      <c r="G725" s="19">
        <f t="shared" si="380"/>
        <v>10</v>
      </c>
      <c r="H725" s="19">
        <f t="shared" si="380"/>
        <v>1</v>
      </c>
      <c r="I725" s="20">
        <f t="shared" si="378"/>
        <v>166</v>
      </c>
    </row>
    <row r="726" spans="1:9" x14ac:dyDescent="0.2">
      <c r="A726" s="21">
        <f t="shared" si="376"/>
        <v>0.51041666666666696</v>
      </c>
      <c r="B726" s="19">
        <f t="shared" si="380"/>
        <v>119</v>
      </c>
      <c r="C726" s="19">
        <f t="shared" si="380"/>
        <v>18</v>
      </c>
      <c r="D726" s="19">
        <f t="shared" si="380"/>
        <v>3</v>
      </c>
      <c r="E726" s="19">
        <f t="shared" si="380"/>
        <v>0</v>
      </c>
      <c r="F726" s="19">
        <f t="shared" si="380"/>
        <v>6</v>
      </c>
      <c r="G726" s="19">
        <f t="shared" si="380"/>
        <v>11</v>
      </c>
      <c r="H726" s="19">
        <f t="shared" si="380"/>
        <v>1</v>
      </c>
      <c r="I726" s="20">
        <f t="shared" si="378"/>
        <v>158</v>
      </c>
    </row>
    <row r="727" spans="1:9" x14ac:dyDescent="0.2">
      <c r="A727" s="21">
        <f t="shared" si="376"/>
        <v>0.52083333333333359</v>
      </c>
      <c r="B727" s="19">
        <f t="shared" si="380"/>
        <v>110</v>
      </c>
      <c r="C727" s="19">
        <f t="shared" si="380"/>
        <v>21</v>
      </c>
      <c r="D727" s="19">
        <f t="shared" si="380"/>
        <v>2</v>
      </c>
      <c r="E727" s="19">
        <f t="shared" si="380"/>
        <v>0</v>
      </c>
      <c r="F727" s="19">
        <f t="shared" si="380"/>
        <v>5</v>
      </c>
      <c r="G727" s="19">
        <f t="shared" si="380"/>
        <v>11</v>
      </c>
      <c r="H727" s="19">
        <f t="shared" si="380"/>
        <v>0</v>
      </c>
      <c r="I727" s="20">
        <f t="shared" si="378"/>
        <v>149</v>
      </c>
    </row>
    <row r="728" spans="1:9" x14ac:dyDescent="0.2">
      <c r="A728" s="22">
        <f t="shared" si="376"/>
        <v>0.53125000000000022</v>
      </c>
      <c r="B728" s="19">
        <f t="shared" si="380"/>
        <v>93</v>
      </c>
      <c r="C728" s="19">
        <f t="shared" si="380"/>
        <v>20</v>
      </c>
      <c r="D728" s="19">
        <f t="shared" si="380"/>
        <v>2</v>
      </c>
      <c r="E728" s="19">
        <f t="shared" si="380"/>
        <v>0</v>
      </c>
      <c r="F728" s="19">
        <f t="shared" si="380"/>
        <v>7</v>
      </c>
      <c r="G728" s="19">
        <f t="shared" si="380"/>
        <v>12</v>
      </c>
      <c r="H728" s="19">
        <f t="shared" si="380"/>
        <v>0</v>
      </c>
      <c r="I728" s="20">
        <f t="shared" si="378"/>
        <v>134</v>
      </c>
    </row>
    <row r="729" spans="1:9" x14ac:dyDescent="0.2">
      <c r="A729" s="21">
        <f t="shared" si="376"/>
        <v>0.54166666666666685</v>
      </c>
      <c r="B729" s="19">
        <f t="shared" si="380"/>
        <v>99</v>
      </c>
      <c r="C729" s="19">
        <f t="shared" si="380"/>
        <v>20</v>
      </c>
      <c r="D729" s="19">
        <f t="shared" si="380"/>
        <v>2</v>
      </c>
      <c r="E729" s="19">
        <f t="shared" si="380"/>
        <v>0</v>
      </c>
      <c r="F729" s="19">
        <f t="shared" si="380"/>
        <v>7</v>
      </c>
      <c r="G729" s="19">
        <f t="shared" si="380"/>
        <v>14</v>
      </c>
      <c r="H729" s="19">
        <f t="shared" si="380"/>
        <v>0</v>
      </c>
      <c r="I729" s="20">
        <f t="shared" si="378"/>
        <v>142</v>
      </c>
    </row>
    <row r="730" spans="1:9" x14ac:dyDescent="0.2">
      <c r="A730" s="21">
        <f t="shared" si="376"/>
        <v>0.55208333333333348</v>
      </c>
      <c r="B730" s="19">
        <f t="shared" si="380"/>
        <v>105</v>
      </c>
      <c r="C730" s="19">
        <f t="shared" si="380"/>
        <v>24</v>
      </c>
      <c r="D730" s="19">
        <f t="shared" si="380"/>
        <v>0</v>
      </c>
      <c r="E730" s="19">
        <f t="shared" si="380"/>
        <v>0</v>
      </c>
      <c r="F730" s="19">
        <f t="shared" si="380"/>
        <v>7</v>
      </c>
      <c r="G730" s="19">
        <f t="shared" si="380"/>
        <v>14</v>
      </c>
      <c r="H730" s="19">
        <f t="shared" si="380"/>
        <v>0</v>
      </c>
      <c r="I730" s="20">
        <f t="shared" si="378"/>
        <v>150</v>
      </c>
    </row>
    <row r="731" spans="1:9" x14ac:dyDescent="0.2">
      <c r="A731" s="22">
        <f t="shared" si="376"/>
        <v>0.56250000000000011</v>
      </c>
      <c r="B731" s="19">
        <f t="shared" si="380"/>
        <v>110</v>
      </c>
      <c r="C731" s="19">
        <f t="shared" si="380"/>
        <v>26</v>
      </c>
      <c r="D731" s="19">
        <f t="shared" si="380"/>
        <v>1</v>
      </c>
      <c r="E731" s="19">
        <f t="shared" si="380"/>
        <v>0</v>
      </c>
      <c r="F731" s="19">
        <f t="shared" si="380"/>
        <v>8</v>
      </c>
      <c r="G731" s="19">
        <f t="shared" si="380"/>
        <v>13</v>
      </c>
      <c r="H731" s="19">
        <f t="shared" si="380"/>
        <v>0</v>
      </c>
      <c r="I731" s="20">
        <f t="shared" si="378"/>
        <v>158</v>
      </c>
    </row>
    <row r="732" spans="1:9" x14ac:dyDescent="0.2">
      <c r="A732" s="21">
        <f t="shared" si="376"/>
        <v>0.57291666666666674</v>
      </c>
      <c r="B732" s="19">
        <f t="shared" si="380"/>
        <v>141</v>
      </c>
      <c r="C732" s="19">
        <f t="shared" si="380"/>
        <v>30</v>
      </c>
      <c r="D732" s="19">
        <f t="shared" si="380"/>
        <v>1</v>
      </c>
      <c r="E732" s="19">
        <f t="shared" si="380"/>
        <v>0</v>
      </c>
      <c r="F732" s="19">
        <f t="shared" si="380"/>
        <v>6</v>
      </c>
      <c r="G732" s="19">
        <f t="shared" si="380"/>
        <v>12</v>
      </c>
      <c r="H732" s="19">
        <f t="shared" si="380"/>
        <v>1</v>
      </c>
      <c r="I732" s="20">
        <f t="shared" si="378"/>
        <v>191</v>
      </c>
    </row>
    <row r="733" spans="1:9" x14ac:dyDescent="0.2">
      <c r="A733" s="21">
        <f t="shared" si="376"/>
        <v>0.58333333333333337</v>
      </c>
      <c r="B733" s="19">
        <f t="shared" si="380"/>
        <v>145</v>
      </c>
      <c r="C733" s="19">
        <f t="shared" si="380"/>
        <v>28</v>
      </c>
      <c r="D733" s="19">
        <f t="shared" si="380"/>
        <v>2</v>
      </c>
      <c r="E733" s="19">
        <f t="shared" si="380"/>
        <v>0</v>
      </c>
      <c r="F733" s="19">
        <f t="shared" si="380"/>
        <v>6</v>
      </c>
      <c r="G733" s="19">
        <f t="shared" si="380"/>
        <v>8</v>
      </c>
      <c r="H733" s="19">
        <f t="shared" si="380"/>
        <v>1</v>
      </c>
      <c r="I733" s="20">
        <f t="shared" si="378"/>
        <v>190</v>
      </c>
    </row>
    <row r="734" spans="1:9" x14ac:dyDescent="0.2">
      <c r="A734" s="22">
        <f t="shared" si="376"/>
        <v>0.59375</v>
      </c>
      <c r="B734" s="19">
        <f t="shared" si="380"/>
        <v>148</v>
      </c>
      <c r="C734" s="19">
        <f t="shared" si="380"/>
        <v>27</v>
      </c>
      <c r="D734" s="19">
        <f t="shared" si="380"/>
        <v>2</v>
      </c>
      <c r="E734" s="19">
        <f t="shared" si="380"/>
        <v>0</v>
      </c>
      <c r="F734" s="19">
        <f t="shared" si="380"/>
        <v>6</v>
      </c>
      <c r="G734" s="19">
        <f t="shared" si="380"/>
        <v>7</v>
      </c>
      <c r="H734" s="19">
        <f t="shared" si="380"/>
        <v>2</v>
      </c>
      <c r="I734" s="20">
        <f t="shared" si="378"/>
        <v>192</v>
      </c>
    </row>
    <row r="735" spans="1:9" x14ac:dyDescent="0.2">
      <c r="A735" s="21">
        <f t="shared" si="376"/>
        <v>0.60416666666666663</v>
      </c>
      <c r="B735" s="19">
        <f t="shared" ref="B735:H744" si="381">SUM(B674:B677)</f>
        <v>148</v>
      </c>
      <c r="C735" s="19">
        <f t="shared" si="381"/>
        <v>23</v>
      </c>
      <c r="D735" s="19">
        <f t="shared" si="381"/>
        <v>3</v>
      </c>
      <c r="E735" s="19">
        <f t="shared" si="381"/>
        <v>0</v>
      </c>
      <c r="F735" s="19">
        <f t="shared" si="381"/>
        <v>5</v>
      </c>
      <c r="G735" s="19">
        <f t="shared" si="381"/>
        <v>7</v>
      </c>
      <c r="H735" s="19">
        <f t="shared" si="381"/>
        <v>2</v>
      </c>
      <c r="I735" s="20">
        <f t="shared" si="378"/>
        <v>188</v>
      </c>
    </row>
    <row r="736" spans="1:9" x14ac:dyDescent="0.2">
      <c r="A736" s="21">
        <f t="shared" si="376"/>
        <v>0.61458333333333326</v>
      </c>
      <c r="B736" s="19">
        <f t="shared" si="381"/>
        <v>143</v>
      </c>
      <c r="C736" s="19">
        <f t="shared" si="381"/>
        <v>23</v>
      </c>
      <c r="D736" s="19">
        <f t="shared" si="381"/>
        <v>5</v>
      </c>
      <c r="E736" s="19">
        <f t="shared" si="381"/>
        <v>0</v>
      </c>
      <c r="F736" s="19">
        <f t="shared" si="381"/>
        <v>6</v>
      </c>
      <c r="G736" s="19">
        <f t="shared" si="381"/>
        <v>13</v>
      </c>
      <c r="H736" s="19">
        <f t="shared" si="381"/>
        <v>6</v>
      </c>
      <c r="I736" s="20">
        <f t="shared" si="378"/>
        <v>196</v>
      </c>
    </row>
    <row r="737" spans="1:9" x14ac:dyDescent="0.2">
      <c r="A737" s="22">
        <f t="shared" ref="A737:A761" si="382">A610</f>
        <v>0.62499999999999989</v>
      </c>
      <c r="B737" s="19">
        <f t="shared" si="381"/>
        <v>133</v>
      </c>
      <c r="C737" s="19">
        <f t="shared" si="381"/>
        <v>23</v>
      </c>
      <c r="D737" s="19">
        <f t="shared" si="381"/>
        <v>7</v>
      </c>
      <c r="E737" s="19">
        <f t="shared" si="381"/>
        <v>0</v>
      </c>
      <c r="F737" s="19">
        <f t="shared" si="381"/>
        <v>5</v>
      </c>
      <c r="G737" s="19">
        <f t="shared" si="381"/>
        <v>16</v>
      </c>
      <c r="H737" s="19">
        <f t="shared" si="381"/>
        <v>7</v>
      </c>
      <c r="I737" s="20">
        <f t="shared" si="378"/>
        <v>191</v>
      </c>
    </row>
    <row r="738" spans="1:9" x14ac:dyDescent="0.2">
      <c r="A738" s="21">
        <f t="shared" si="382"/>
        <v>0.63541666666666652</v>
      </c>
      <c r="B738" s="19">
        <f t="shared" si="381"/>
        <v>135</v>
      </c>
      <c r="C738" s="19">
        <f t="shared" si="381"/>
        <v>19</v>
      </c>
      <c r="D738" s="19">
        <f t="shared" si="381"/>
        <v>9</v>
      </c>
      <c r="E738" s="19">
        <f t="shared" si="381"/>
        <v>0</v>
      </c>
      <c r="F738" s="19">
        <f t="shared" si="381"/>
        <v>5</v>
      </c>
      <c r="G738" s="19">
        <f t="shared" si="381"/>
        <v>13</v>
      </c>
      <c r="H738" s="19">
        <f t="shared" si="381"/>
        <v>7</v>
      </c>
      <c r="I738" s="20">
        <f t="shared" si="378"/>
        <v>188</v>
      </c>
    </row>
    <row r="739" spans="1:9" x14ac:dyDescent="0.2">
      <c r="A739" s="21">
        <f t="shared" si="382"/>
        <v>0.64583333333333315</v>
      </c>
      <c r="B739" s="19">
        <f t="shared" si="381"/>
        <v>150</v>
      </c>
      <c r="C739" s="19">
        <f t="shared" si="381"/>
        <v>17</v>
      </c>
      <c r="D739" s="19">
        <f t="shared" si="381"/>
        <v>7</v>
      </c>
      <c r="E739" s="19">
        <f t="shared" si="381"/>
        <v>0</v>
      </c>
      <c r="F739" s="19">
        <f t="shared" si="381"/>
        <v>6</v>
      </c>
      <c r="G739" s="19">
        <f t="shared" si="381"/>
        <v>15</v>
      </c>
      <c r="H739" s="19">
        <f t="shared" si="381"/>
        <v>8</v>
      </c>
      <c r="I739" s="20">
        <f t="shared" si="378"/>
        <v>203</v>
      </c>
    </row>
    <row r="740" spans="1:9" x14ac:dyDescent="0.2">
      <c r="A740" s="22">
        <f t="shared" si="382"/>
        <v>0.65624999999999978</v>
      </c>
      <c r="B740" s="19">
        <f t="shared" si="381"/>
        <v>146</v>
      </c>
      <c r="C740" s="19">
        <f t="shared" si="381"/>
        <v>13</v>
      </c>
      <c r="D740" s="19">
        <f t="shared" si="381"/>
        <v>6</v>
      </c>
      <c r="E740" s="19">
        <f t="shared" si="381"/>
        <v>0</v>
      </c>
      <c r="F740" s="19">
        <f t="shared" si="381"/>
        <v>6</v>
      </c>
      <c r="G740" s="19">
        <f t="shared" si="381"/>
        <v>11</v>
      </c>
      <c r="H740" s="19">
        <f t="shared" si="381"/>
        <v>4</v>
      </c>
      <c r="I740" s="20">
        <f t="shared" si="378"/>
        <v>186</v>
      </c>
    </row>
    <row r="741" spans="1:9" x14ac:dyDescent="0.2">
      <c r="A741" s="21">
        <f t="shared" si="382"/>
        <v>0.66666666666666641</v>
      </c>
      <c r="B741" s="19">
        <f t="shared" si="381"/>
        <v>164</v>
      </c>
      <c r="C741" s="19">
        <f t="shared" si="381"/>
        <v>14</v>
      </c>
      <c r="D741" s="19">
        <f t="shared" si="381"/>
        <v>3</v>
      </c>
      <c r="E741" s="19">
        <f t="shared" si="381"/>
        <v>0</v>
      </c>
      <c r="F741" s="19">
        <f t="shared" si="381"/>
        <v>6</v>
      </c>
      <c r="G741" s="19">
        <f t="shared" si="381"/>
        <v>12</v>
      </c>
      <c r="H741" s="19">
        <f t="shared" si="381"/>
        <v>3</v>
      </c>
      <c r="I741" s="20">
        <f t="shared" si="378"/>
        <v>202</v>
      </c>
    </row>
    <row r="742" spans="1:9" x14ac:dyDescent="0.2">
      <c r="A742" s="21">
        <f t="shared" si="382"/>
        <v>0.67708333333333304</v>
      </c>
      <c r="B742" s="19">
        <f t="shared" si="381"/>
        <v>172</v>
      </c>
      <c r="C742" s="19">
        <f t="shared" si="381"/>
        <v>17</v>
      </c>
      <c r="D742" s="19">
        <f t="shared" si="381"/>
        <v>1</v>
      </c>
      <c r="E742" s="19">
        <f t="shared" si="381"/>
        <v>0</v>
      </c>
      <c r="F742" s="19">
        <f t="shared" si="381"/>
        <v>6</v>
      </c>
      <c r="G742" s="19">
        <f t="shared" si="381"/>
        <v>17</v>
      </c>
      <c r="H742" s="19">
        <f t="shared" si="381"/>
        <v>5</v>
      </c>
      <c r="I742" s="20">
        <f t="shared" si="378"/>
        <v>218</v>
      </c>
    </row>
    <row r="743" spans="1:9" x14ac:dyDescent="0.2">
      <c r="A743" s="22">
        <f t="shared" si="382"/>
        <v>0.68749999999999967</v>
      </c>
      <c r="B743" s="19">
        <f t="shared" si="381"/>
        <v>166</v>
      </c>
      <c r="C743" s="19">
        <f t="shared" si="381"/>
        <v>16</v>
      </c>
      <c r="D743" s="19">
        <f t="shared" si="381"/>
        <v>2</v>
      </c>
      <c r="E743" s="19">
        <f t="shared" si="381"/>
        <v>0</v>
      </c>
      <c r="F743" s="19">
        <f t="shared" si="381"/>
        <v>6</v>
      </c>
      <c r="G743" s="19">
        <f t="shared" si="381"/>
        <v>15</v>
      </c>
      <c r="H743" s="19">
        <f t="shared" si="381"/>
        <v>7</v>
      </c>
      <c r="I743" s="20">
        <f t="shared" si="378"/>
        <v>212</v>
      </c>
    </row>
    <row r="744" spans="1:9" x14ac:dyDescent="0.2">
      <c r="A744" s="21">
        <f t="shared" si="382"/>
        <v>0.6979166666666663</v>
      </c>
      <c r="B744" s="19">
        <f t="shared" si="381"/>
        <v>162</v>
      </c>
      <c r="C744" s="19">
        <f t="shared" si="381"/>
        <v>15</v>
      </c>
      <c r="D744" s="19">
        <f t="shared" si="381"/>
        <v>1</v>
      </c>
      <c r="E744" s="19">
        <f t="shared" si="381"/>
        <v>0</v>
      </c>
      <c r="F744" s="19">
        <f t="shared" si="381"/>
        <v>5</v>
      </c>
      <c r="G744" s="19">
        <f t="shared" si="381"/>
        <v>20</v>
      </c>
      <c r="H744" s="19">
        <f t="shared" si="381"/>
        <v>6</v>
      </c>
      <c r="I744" s="20">
        <f t="shared" si="378"/>
        <v>209</v>
      </c>
    </row>
    <row r="745" spans="1:9" x14ac:dyDescent="0.2">
      <c r="A745" s="21">
        <f t="shared" si="382"/>
        <v>0.70833333333333293</v>
      </c>
      <c r="B745" s="19">
        <f t="shared" ref="B745:H754" si="383">SUM(B684:B687)</f>
        <v>161</v>
      </c>
      <c r="C745" s="19">
        <f t="shared" si="383"/>
        <v>16</v>
      </c>
      <c r="D745" s="19">
        <f t="shared" si="383"/>
        <v>1</v>
      </c>
      <c r="E745" s="19">
        <f t="shared" si="383"/>
        <v>0</v>
      </c>
      <c r="F745" s="19">
        <f t="shared" si="383"/>
        <v>6</v>
      </c>
      <c r="G745" s="19">
        <f t="shared" si="383"/>
        <v>19</v>
      </c>
      <c r="H745" s="19">
        <f t="shared" si="383"/>
        <v>7</v>
      </c>
      <c r="I745" s="20">
        <f t="shared" si="378"/>
        <v>210</v>
      </c>
    </row>
    <row r="746" spans="1:9" x14ac:dyDescent="0.2">
      <c r="A746" s="22">
        <f t="shared" si="382"/>
        <v>0.71874999999999956</v>
      </c>
      <c r="B746" s="19">
        <f t="shared" si="383"/>
        <v>154</v>
      </c>
      <c r="C746" s="19">
        <f t="shared" si="383"/>
        <v>17</v>
      </c>
      <c r="D746" s="19">
        <f t="shared" si="383"/>
        <v>1</v>
      </c>
      <c r="E746" s="19">
        <f t="shared" si="383"/>
        <v>0</v>
      </c>
      <c r="F746" s="19">
        <f t="shared" si="383"/>
        <v>6</v>
      </c>
      <c r="G746" s="19">
        <f t="shared" si="383"/>
        <v>18</v>
      </c>
      <c r="H746" s="19">
        <f t="shared" si="383"/>
        <v>5</v>
      </c>
      <c r="I746" s="20">
        <f t="shared" si="378"/>
        <v>201</v>
      </c>
    </row>
    <row r="747" spans="1:9" x14ac:dyDescent="0.2">
      <c r="A747" s="21">
        <f t="shared" si="382"/>
        <v>0.72916666666666619</v>
      </c>
      <c r="B747" s="19">
        <f t="shared" si="383"/>
        <v>156</v>
      </c>
      <c r="C747" s="19">
        <f t="shared" si="383"/>
        <v>16</v>
      </c>
      <c r="D747" s="19">
        <f t="shared" si="383"/>
        <v>0</v>
      </c>
      <c r="E747" s="19">
        <f t="shared" si="383"/>
        <v>0</v>
      </c>
      <c r="F747" s="19">
        <f t="shared" si="383"/>
        <v>6</v>
      </c>
      <c r="G747" s="19">
        <f t="shared" si="383"/>
        <v>18</v>
      </c>
      <c r="H747" s="19">
        <f t="shared" si="383"/>
        <v>4</v>
      </c>
      <c r="I747" s="20">
        <f t="shared" si="378"/>
        <v>200</v>
      </c>
    </row>
    <row r="748" spans="1:9" x14ac:dyDescent="0.2">
      <c r="A748" s="21">
        <f t="shared" si="382"/>
        <v>0.73958333333333282</v>
      </c>
      <c r="B748" s="19">
        <f t="shared" si="383"/>
        <v>160</v>
      </c>
      <c r="C748" s="19">
        <f t="shared" si="383"/>
        <v>15</v>
      </c>
      <c r="D748" s="19">
        <f t="shared" si="383"/>
        <v>0</v>
      </c>
      <c r="E748" s="19">
        <f t="shared" si="383"/>
        <v>0</v>
      </c>
      <c r="F748" s="19">
        <f t="shared" si="383"/>
        <v>7</v>
      </c>
      <c r="G748" s="19">
        <f t="shared" si="383"/>
        <v>13</v>
      </c>
      <c r="H748" s="19">
        <f t="shared" si="383"/>
        <v>6</v>
      </c>
      <c r="I748" s="20">
        <f t="shared" si="378"/>
        <v>201</v>
      </c>
    </row>
    <row r="749" spans="1:9" x14ac:dyDescent="0.2">
      <c r="A749" s="21">
        <f t="shared" si="382"/>
        <v>0.74999999999999944</v>
      </c>
      <c r="B749" s="19">
        <f t="shared" si="383"/>
        <v>154</v>
      </c>
      <c r="C749" s="19">
        <f t="shared" si="383"/>
        <v>12</v>
      </c>
      <c r="D749" s="19">
        <f t="shared" si="383"/>
        <v>1</v>
      </c>
      <c r="E749" s="19">
        <f t="shared" si="383"/>
        <v>0</v>
      </c>
      <c r="F749" s="19">
        <f t="shared" si="383"/>
        <v>7</v>
      </c>
      <c r="G749" s="19">
        <f t="shared" si="383"/>
        <v>12</v>
      </c>
      <c r="H749" s="19">
        <f t="shared" si="383"/>
        <v>5</v>
      </c>
      <c r="I749" s="20">
        <f t="shared" ref="I749:I761" si="384">SUM(B749:H749)</f>
        <v>191</v>
      </c>
    </row>
    <row r="750" spans="1:9" x14ac:dyDescent="0.2">
      <c r="A750" s="21">
        <f t="shared" si="382"/>
        <v>0.76041666666666607</v>
      </c>
      <c r="B750" s="19">
        <f t="shared" si="383"/>
        <v>132</v>
      </c>
      <c r="C750" s="19">
        <f t="shared" si="383"/>
        <v>9</v>
      </c>
      <c r="D750" s="19">
        <f t="shared" si="383"/>
        <v>1</v>
      </c>
      <c r="E750" s="19">
        <f t="shared" si="383"/>
        <v>0</v>
      </c>
      <c r="F750" s="19">
        <f t="shared" si="383"/>
        <v>7</v>
      </c>
      <c r="G750" s="19">
        <f t="shared" si="383"/>
        <v>10</v>
      </c>
      <c r="H750" s="19">
        <f t="shared" si="383"/>
        <v>8</v>
      </c>
      <c r="I750" s="20">
        <f t="shared" si="384"/>
        <v>167</v>
      </c>
    </row>
    <row r="751" spans="1:9" x14ac:dyDescent="0.2">
      <c r="A751" s="21">
        <f t="shared" si="382"/>
        <v>0.7708333333333327</v>
      </c>
      <c r="B751" s="19">
        <f t="shared" si="383"/>
        <v>117</v>
      </c>
      <c r="C751" s="19">
        <f t="shared" si="383"/>
        <v>11</v>
      </c>
      <c r="D751" s="19">
        <f t="shared" si="383"/>
        <v>1</v>
      </c>
      <c r="E751" s="19">
        <f t="shared" si="383"/>
        <v>0</v>
      </c>
      <c r="F751" s="19">
        <f t="shared" si="383"/>
        <v>6</v>
      </c>
      <c r="G751" s="19">
        <f t="shared" si="383"/>
        <v>12</v>
      </c>
      <c r="H751" s="19">
        <f t="shared" si="383"/>
        <v>8</v>
      </c>
      <c r="I751" s="20">
        <f t="shared" si="384"/>
        <v>155</v>
      </c>
    </row>
    <row r="752" spans="1:9" x14ac:dyDescent="0.2">
      <c r="A752" s="21">
        <f t="shared" si="382"/>
        <v>0.78124999999999933</v>
      </c>
      <c r="B752" s="19">
        <f t="shared" si="383"/>
        <v>108</v>
      </c>
      <c r="C752" s="19">
        <f t="shared" si="383"/>
        <v>10</v>
      </c>
      <c r="D752" s="19">
        <f t="shared" si="383"/>
        <v>3</v>
      </c>
      <c r="E752" s="19">
        <f t="shared" si="383"/>
        <v>1</v>
      </c>
      <c r="F752" s="19">
        <f t="shared" si="383"/>
        <v>6</v>
      </c>
      <c r="G752" s="19">
        <f t="shared" si="383"/>
        <v>12</v>
      </c>
      <c r="H752" s="19">
        <f t="shared" si="383"/>
        <v>7</v>
      </c>
      <c r="I752" s="20">
        <f t="shared" si="384"/>
        <v>147</v>
      </c>
    </row>
    <row r="753" spans="1:9" x14ac:dyDescent="0.2">
      <c r="A753" s="21">
        <f t="shared" si="382"/>
        <v>0.79166666666666596</v>
      </c>
      <c r="B753" s="19">
        <f t="shared" si="383"/>
        <v>110</v>
      </c>
      <c r="C753" s="19">
        <f t="shared" si="383"/>
        <v>7</v>
      </c>
      <c r="D753" s="19">
        <f t="shared" si="383"/>
        <v>2</v>
      </c>
      <c r="E753" s="19">
        <f t="shared" si="383"/>
        <v>1</v>
      </c>
      <c r="F753" s="19">
        <f t="shared" si="383"/>
        <v>5</v>
      </c>
      <c r="G753" s="19">
        <f t="shared" si="383"/>
        <v>14</v>
      </c>
      <c r="H753" s="19">
        <f t="shared" si="383"/>
        <v>10</v>
      </c>
      <c r="I753" s="20">
        <f t="shared" si="384"/>
        <v>149</v>
      </c>
    </row>
    <row r="754" spans="1:9" x14ac:dyDescent="0.2">
      <c r="A754" s="21">
        <f t="shared" si="382"/>
        <v>0.80208333333333259</v>
      </c>
      <c r="B754" s="19">
        <f t="shared" si="383"/>
        <v>124</v>
      </c>
      <c r="C754" s="19">
        <f t="shared" si="383"/>
        <v>9</v>
      </c>
      <c r="D754" s="19">
        <f t="shared" si="383"/>
        <v>3</v>
      </c>
      <c r="E754" s="19">
        <f t="shared" si="383"/>
        <v>1</v>
      </c>
      <c r="F754" s="19">
        <f t="shared" si="383"/>
        <v>5</v>
      </c>
      <c r="G754" s="19">
        <f t="shared" si="383"/>
        <v>20</v>
      </c>
      <c r="H754" s="19">
        <f t="shared" si="383"/>
        <v>9</v>
      </c>
      <c r="I754" s="20">
        <f t="shared" si="384"/>
        <v>171</v>
      </c>
    </row>
    <row r="755" spans="1:9" x14ac:dyDescent="0.2">
      <c r="A755" s="21">
        <f t="shared" si="382"/>
        <v>0.81249999999999922</v>
      </c>
      <c r="B755" s="19">
        <f t="shared" ref="B755:H761" si="385">SUM(B694:B697)</f>
        <v>132</v>
      </c>
      <c r="C755" s="19">
        <f t="shared" si="385"/>
        <v>7</v>
      </c>
      <c r="D755" s="19">
        <f t="shared" si="385"/>
        <v>3</v>
      </c>
      <c r="E755" s="19">
        <f t="shared" si="385"/>
        <v>1</v>
      </c>
      <c r="F755" s="19">
        <f t="shared" si="385"/>
        <v>5</v>
      </c>
      <c r="G755" s="19">
        <f t="shared" si="385"/>
        <v>20</v>
      </c>
      <c r="H755" s="19">
        <f t="shared" si="385"/>
        <v>8</v>
      </c>
      <c r="I755" s="20">
        <f t="shared" si="384"/>
        <v>176</v>
      </c>
    </row>
    <row r="756" spans="1:9" x14ac:dyDescent="0.2">
      <c r="A756" s="21">
        <f t="shared" si="382"/>
        <v>0.82291666666666585</v>
      </c>
      <c r="B756" s="19">
        <f t="shared" si="385"/>
        <v>130</v>
      </c>
      <c r="C756" s="19">
        <f t="shared" si="385"/>
        <v>7</v>
      </c>
      <c r="D756" s="19">
        <f t="shared" si="385"/>
        <v>1</v>
      </c>
      <c r="E756" s="19">
        <f t="shared" si="385"/>
        <v>0</v>
      </c>
      <c r="F756" s="19">
        <f t="shared" si="385"/>
        <v>4</v>
      </c>
      <c r="G756" s="19">
        <f t="shared" si="385"/>
        <v>23</v>
      </c>
      <c r="H756" s="19">
        <f t="shared" si="385"/>
        <v>9</v>
      </c>
      <c r="I756" s="20">
        <f t="shared" si="384"/>
        <v>174</v>
      </c>
    </row>
    <row r="757" spans="1:9" x14ac:dyDescent="0.2">
      <c r="A757" s="21">
        <f t="shared" si="382"/>
        <v>0.83333333333333248</v>
      </c>
      <c r="B757" s="19">
        <f t="shared" si="385"/>
        <v>122</v>
      </c>
      <c r="C757" s="19">
        <f t="shared" si="385"/>
        <v>8</v>
      </c>
      <c r="D757" s="19">
        <f t="shared" si="385"/>
        <v>1</v>
      </c>
      <c r="E757" s="19">
        <f t="shared" si="385"/>
        <v>0</v>
      </c>
      <c r="F757" s="19">
        <f t="shared" si="385"/>
        <v>5</v>
      </c>
      <c r="G757" s="19">
        <f t="shared" si="385"/>
        <v>24</v>
      </c>
      <c r="H757" s="19">
        <f t="shared" si="385"/>
        <v>9</v>
      </c>
      <c r="I757" s="20">
        <f t="shared" si="384"/>
        <v>169</v>
      </c>
    </row>
    <row r="758" spans="1:9" x14ac:dyDescent="0.2">
      <c r="A758" s="21">
        <f t="shared" si="382"/>
        <v>0.84374999999999911</v>
      </c>
      <c r="B758" s="19">
        <f t="shared" si="385"/>
        <v>107</v>
      </c>
      <c r="C758" s="19">
        <f t="shared" si="385"/>
        <v>5</v>
      </c>
      <c r="D758" s="19">
        <f t="shared" si="385"/>
        <v>0</v>
      </c>
      <c r="E758" s="19">
        <f t="shared" si="385"/>
        <v>0</v>
      </c>
      <c r="F758" s="19">
        <f t="shared" si="385"/>
        <v>5</v>
      </c>
      <c r="G758" s="19">
        <f t="shared" si="385"/>
        <v>19</v>
      </c>
      <c r="H758" s="19">
        <f t="shared" si="385"/>
        <v>10</v>
      </c>
      <c r="I758" s="20">
        <f t="shared" si="384"/>
        <v>146</v>
      </c>
    </row>
    <row r="759" spans="1:9" x14ac:dyDescent="0.2">
      <c r="A759" s="21">
        <f t="shared" si="382"/>
        <v>0.85416666666666574</v>
      </c>
      <c r="B759" s="19">
        <f t="shared" si="385"/>
        <v>101</v>
      </c>
      <c r="C759" s="19">
        <f t="shared" si="385"/>
        <v>4</v>
      </c>
      <c r="D759" s="19">
        <f t="shared" si="385"/>
        <v>0</v>
      </c>
      <c r="E759" s="19">
        <f t="shared" si="385"/>
        <v>0</v>
      </c>
      <c r="F759" s="19">
        <f t="shared" si="385"/>
        <v>6</v>
      </c>
      <c r="G759" s="19">
        <f t="shared" si="385"/>
        <v>19</v>
      </c>
      <c r="H759" s="19">
        <f t="shared" si="385"/>
        <v>10</v>
      </c>
      <c r="I759" s="20">
        <f t="shared" si="384"/>
        <v>140</v>
      </c>
    </row>
    <row r="760" spans="1:9" x14ac:dyDescent="0.2">
      <c r="A760" s="21">
        <f t="shared" si="382"/>
        <v>0.86458333333333237</v>
      </c>
      <c r="B760" s="19">
        <f t="shared" si="385"/>
        <v>96</v>
      </c>
      <c r="C760" s="19">
        <f t="shared" si="385"/>
        <v>4</v>
      </c>
      <c r="D760" s="19">
        <f t="shared" si="385"/>
        <v>0</v>
      </c>
      <c r="E760" s="19">
        <f t="shared" si="385"/>
        <v>0</v>
      </c>
      <c r="F760" s="19">
        <f t="shared" si="385"/>
        <v>6</v>
      </c>
      <c r="G760" s="19">
        <f t="shared" si="385"/>
        <v>22</v>
      </c>
      <c r="H760" s="19">
        <f t="shared" si="385"/>
        <v>9</v>
      </c>
      <c r="I760" s="20">
        <f t="shared" si="384"/>
        <v>137</v>
      </c>
    </row>
    <row r="761" spans="1:9" ht="13.5" thickBot="1" x14ac:dyDescent="0.25">
      <c r="A761" s="50">
        <f t="shared" si="382"/>
        <v>0.874999999999999</v>
      </c>
      <c r="B761" s="24">
        <f t="shared" si="385"/>
        <v>85</v>
      </c>
      <c r="C761" s="24">
        <f t="shared" si="385"/>
        <v>6</v>
      </c>
      <c r="D761" s="24">
        <f t="shared" si="385"/>
        <v>0</v>
      </c>
      <c r="E761" s="24">
        <f t="shared" si="385"/>
        <v>0</v>
      </c>
      <c r="F761" s="24">
        <f t="shared" si="385"/>
        <v>5</v>
      </c>
      <c r="G761" s="24">
        <f t="shared" si="385"/>
        <v>19</v>
      </c>
      <c r="H761" s="24">
        <f t="shared" si="385"/>
        <v>9</v>
      </c>
      <c r="I761" s="25">
        <f t="shared" si="384"/>
        <v>124</v>
      </c>
    </row>
    <row r="762" spans="1:9" ht="13.5" thickTop="1" x14ac:dyDescent="0.2"/>
  </sheetData>
  <sheetProtection formatCells="0"/>
  <customSheetViews>
    <customSheetView guid="{DA2A421B-385D-45AE-B9D7-5ADFC25D5F8F}" scale="80" showPageBreaks="1" printArea="1" view="pageBreakPreview">
      <rowBreaks count="20" manualBreakCount="20">
        <brk id="68" max="24" man="1"/>
        <brk id="68" min="25" max="41" man="1"/>
        <brk id="127" max="24" man="1"/>
        <brk id="127" min="25" max="41" man="1"/>
        <brk id="195" max="24" man="1"/>
        <brk id="195" min="25" max="41" man="1"/>
        <brk id="254" max="24" man="1"/>
        <brk id="254" min="25" max="41" man="1"/>
        <brk id="322" max="24" man="1"/>
        <brk id="322" min="25" max="41" man="1"/>
        <brk id="381" max="24" man="1"/>
        <brk id="381" min="25" max="41" man="1"/>
        <brk id="449" max="24" man="1"/>
        <brk id="449" min="25" max="41" man="1"/>
        <brk id="508" min="25" max="41" man="1"/>
        <brk id="508" max="24" man="1"/>
        <brk id="576" max="24" man="1"/>
        <brk id="576" min="25" max="41" man="1"/>
        <brk id="635" max="24" man="1"/>
        <brk id="703" max="24" man="1"/>
      </rowBreaks>
      <pageMargins left="0.70866141732283472" right="0.70866141732283472" top="0.74803149606299213" bottom="0.74803149606299213" header="0.31496062992125984" footer="0.31496062992125984"/>
      <printOptions horizontalCentered="1"/>
      <pageSetup paperSize="9" scale="34" fitToWidth="6" fitToHeight="4" orientation="landscape" r:id="rId1"/>
      <headerFooter>
        <oddFooter>&amp;L&amp;"Tahoma,Bold"www.intelligent-data-collection.com</oddFooter>
      </headerFooter>
    </customSheetView>
    <customSheetView guid="{EB06700F-490A-44FF-B1D0-D1723252C4AD}" scale="80" showPageBreaks="1" printArea="1" view="pageBreakPreview" topLeftCell="A374">
      <selection activeCell="G419" sqref="G419"/>
      <rowBreaks count="20" manualBreakCount="20">
        <brk id="68" max="24" man="1"/>
        <brk id="68" min="25" max="41" man="1"/>
        <brk id="127" max="24" man="1"/>
        <brk id="127" min="25" max="41" man="1"/>
        <brk id="195" max="24" man="1"/>
        <brk id="195" min="25" max="41" man="1"/>
        <brk id="254" max="24" man="1"/>
        <brk id="254" min="25" max="41" man="1"/>
        <brk id="322" max="24" man="1"/>
        <brk id="322" min="25" max="41" man="1"/>
        <brk id="381" max="24" man="1"/>
        <brk id="381" min="25" max="41" man="1"/>
        <brk id="449" max="24" man="1"/>
        <brk id="449" min="25" max="41" man="1"/>
        <brk id="508" min="25" max="41" man="1"/>
        <brk id="508" max="24" man="1"/>
        <brk id="576" max="24" man="1"/>
        <brk id="576" min="25" max="41" man="1"/>
        <brk id="635" max="24" man="1"/>
        <brk id="703" max="24" man="1"/>
      </rowBreaks>
      <pageMargins left="0.70866141732283472" right="0.70866141732283472" top="0.74803149606299213" bottom="0.74803149606299213" header="0.31496062992125984" footer="0.31496062992125984"/>
      <printOptions horizontalCentered="1"/>
      <pageSetup paperSize="9" scale="34" fitToWidth="6" fitToHeight="4" orientation="landscape" r:id="rId2"/>
      <headerFooter>
        <oddFooter>&amp;L&amp;"Tahoma,Bold"www.intelligent-data-collection.com</oddFooter>
      </headerFooter>
    </customSheetView>
    <customSheetView guid="{2B64510E-128B-4246-BC64-B18C09B0EB0B}" scale="80" showPageBreaks="1" printArea="1" view="pageBreakPreview" topLeftCell="A367">
      <selection activeCell="P392" sqref="J392:P392"/>
      <rowBreaks count="20" manualBreakCount="20">
        <brk id="68" max="24" man="1"/>
        <brk id="68" min="25" max="41" man="1"/>
        <brk id="127" max="24" man="1"/>
        <brk id="127" min="25" max="41" man="1"/>
        <brk id="195" max="24" man="1"/>
        <brk id="195" min="25" max="41" man="1"/>
        <brk id="254" max="24" man="1"/>
        <brk id="254" min="25" max="41" man="1"/>
        <brk id="322" max="24" man="1"/>
        <brk id="322" min="25" max="41" man="1"/>
        <brk id="381" max="24" man="1"/>
        <brk id="381" min="25" max="41" man="1"/>
        <brk id="449" max="24" man="1"/>
        <brk id="449" min="25" max="41" man="1"/>
        <brk id="508" min="25" max="41" man="1"/>
        <brk id="508" max="24" man="1"/>
        <brk id="576" max="24" man="1"/>
        <brk id="576" min="25" max="41" man="1"/>
        <brk id="635" max="24" man="1"/>
        <brk id="703" max="24" man="1"/>
      </rowBreaks>
      <pageMargins left="0.70866141732283472" right="0.70866141732283472" top="0.74803149606299213" bottom="0.74803149606299213" header="0.31496062992125984" footer="0.31496062992125984"/>
      <printOptions horizontalCentered="1"/>
      <pageSetup paperSize="9" scale="34" fitToWidth="6" fitToHeight="4" orientation="landscape" r:id="rId3"/>
      <headerFooter>
        <oddFooter>&amp;L&amp;"Tahoma,Bold"www.intelligent-data-collection.com</oddFooter>
      </headerFooter>
    </customSheetView>
    <customSheetView guid="{17FE1D91-3681-4E3F-B8DB-79371402DAF6}" scale="80" showPageBreaks="1" printArea="1" view="pageBreakPreview" topLeftCell="A379">
      <selection activeCell="R404" sqref="R404"/>
      <rowBreaks count="20" manualBreakCount="20">
        <brk id="68" max="24" man="1"/>
        <brk id="68" min="25" max="41" man="1"/>
        <brk id="127" max="24" man="1"/>
        <brk id="127" min="25" max="41" man="1"/>
        <brk id="195" max="24" man="1"/>
        <brk id="195" min="25" max="41" man="1"/>
        <brk id="254" max="24" man="1"/>
        <brk id="254" min="25" max="41" man="1"/>
        <brk id="322" max="24" man="1"/>
        <brk id="322" min="25" max="41" man="1"/>
        <brk id="381" max="24" man="1"/>
        <brk id="381" min="25" max="41" man="1"/>
        <brk id="449" max="24" man="1"/>
        <brk id="449" min="25" max="41" man="1"/>
        <brk id="508" min="25" max="41" man="1"/>
        <brk id="508" max="24" man="1"/>
        <brk id="576" max="24" man="1"/>
        <brk id="576" min="25" max="41" man="1"/>
        <brk id="635" max="24" man="1"/>
        <brk id="703" max="24" man="1"/>
      </rowBreaks>
      <pageMargins left="0.70866141732283472" right="0.70866141732283472" top="0.74803149606299213" bottom="0.74803149606299213" header="0.31496062992125984" footer="0.31496062992125984"/>
      <printOptions horizontalCentered="1"/>
      <pageSetup paperSize="9" scale="34" fitToWidth="6" fitToHeight="4" orientation="landscape" r:id="rId4"/>
      <headerFooter>
        <oddFooter>&amp;L&amp;"Tahoma,Bold"www.intelligent-data-collection.com</oddFooter>
      </headerFooter>
    </customSheetView>
    <customSheetView guid="{48D5C5E0-0E1E-456A-ACA6-3A47AC60C4AF}" scale="80" showPageBreaks="1" printArea="1" view="pageBreakPreview" topLeftCell="A396">
      <selection activeCell="L446" sqref="L446"/>
      <rowBreaks count="20" manualBreakCount="20">
        <brk id="68" max="24" man="1"/>
        <brk id="68" min="25" max="41" man="1"/>
        <brk id="127" max="24" man="1"/>
        <brk id="127" min="25" max="41" man="1"/>
        <brk id="195" max="24" man="1"/>
        <brk id="195" min="25" max="41" man="1"/>
        <brk id="254" max="24" man="1"/>
        <brk id="254" min="25" max="41" man="1"/>
        <brk id="322" max="24" man="1"/>
        <brk id="322" min="25" max="41" man="1"/>
        <brk id="381" max="24" man="1"/>
        <brk id="381" min="25" max="41" man="1"/>
        <brk id="449" max="24" man="1"/>
        <brk id="449" min="25" max="41" man="1"/>
        <brk id="508" min="25" max="41" man="1"/>
        <brk id="508" max="24" man="1"/>
        <brk id="576" max="24" man="1"/>
        <brk id="576" min="25" max="41" man="1"/>
        <brk id="635" max="24" man="1"/>
        <brk id="703" max="24" man="1"/>
      </rowBreaks>
      <pageMargins left="0.70866141732283472" right="0.70866141732283472" top="0.74803149606299213" bottom="0.74803149606299213" header="0.31496062992125984" footer="0.31496062992125984"/>
      <printOptions horizontalCentered="1"/>
      <pageSetup paperSize="9" scale="34" fitToWidth="6" fitToHeight="4" orientation="landscape" r:id="rId5"/>
      <headerFooter>
        <oddFooter>&amp;L&amp;"Tahoma,Bold"www.intelligent-data-collection.com</oddFooter>
      </headerFooter>
    </customSheetView>
  </customSheetViews>
  <mergeCells count="50">
    <mergeCell ref="B642:I642"/>
    <mergeCell ref="B704:H704"/>
    <mergeCell ref="B515:I515"/>
    <mergeCell ref="J515:Q515"/>
    <mergeCell ref="R515:Y515"/>
    <mergeCell ref="B577:H577"/>
    <mergeCell ref="J577:P577"/>
    <mergeCell ref="R577:X577"/>
    <mergeCell ref="B196:H196"/>
    <mergeCell ref="J196:P196"/>
    <mergeCell ref="AI323:AO323"/>
    <mergeCell ref="AA196:AG196"/>
    <mergeCell ref="J323:P323"/>
    <mergeCell ref="R323:X323"/>
    <mergeCell ref="AI7:AP7"/>
    <mergeCell ref="AI69:AO69"/>
    <mergeCell ref="J261:Q261"/>
    <mergeCell ref="R261:Y261"/>
    <mergeCell ref="AI261:AP261"/>
    <mergeCell ref="AA69:AG69"/>
    <mergeCell ref="R196:X196"/>
    <mergeCell ref="AI134:AP134"/>
    <mergeCell ref="AI196:AO196"/>
    <mergeCell ref="AA261:AH261"/>
    <mergeCell ref="J69:P69"/>
    <mergeCell ref="R69:X69"/>
    <mergeCell ref="J134:Q134"/>
    <mergeCell ref="R134:Y134"/>
    <mergeCell ref="AA515:AH515"/>
    <mergeCell ref="AA577:AG577"/>
    <mergeCell ref="AA388:AH388"/>
    <mergeCell ref="AI388:AP388"/>
    <mergeCell ref="AA450:AG450"/>
    <mergeCell ref="AI450:AO450"/>
    <mergeCell ref="B450:H450"/>
    <mergeCell ref="J450:P450"/>
    <mergeCell ref="R450:X450"/>
    <mergeCell ref="AA134:AH134"/>
    <mergeCell ref="AA7:AH7"/>
    <mergeCell ref="B388:I388"/>
    <mergeCell ref="J388:Q388"/>
    <mergeCell ref="R388:Y388"/>
    <mergeCell ref="B7:I7"/>
    <mergeCell ref="J7:Q7"/>
    <mergeCell ref="R7:Y7"/>
    <mergeCell ref="AA323:AG323"/>
    <mergeCell ref="B261:I261"/>
    <mergeCell ref="B323:H323"/>
    <mergeCell ref="B69:H69"/>
    <mergeCell ref="B134:I13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4" fitToWidth="6" fitToHeight="4" orientation="landscape" r:id="rId6"/>
  <headerFooter>
    <oddFooter>&amp;L&amp;"Tahoma,Bold"www.intelligent-data-collection.com</oddFooter>
  </headerFooter>
  <rowBreaks count="20" manualBreakCount="20">
    <brk id="68" max="24" man="1"/>
    <brk id="68" min="25" max="41" man="1"/>
    <brk id="127" max="24" man="1"/>
    <brk id="127" min="25" max="41" man="1"/>
    <brk id="195" max="24" man="1"/>
    <brk id="195" min="25" max="41" man="1"/>
    <brk id="254" max="24" man="1"/>
    <brk id="254" min="25" max="41" man="1"/>
    <brk id="322" max="24" man="1"/>
    <brk id="322" min="25" max="41" man="1"/>
    <brk id="381" max="24" man="1"/>
    <brk id="381" min="25" max="41" man="1"/>
    <brk id="449" max="24" man="1"/>
    <brk id="449" min="25" max="41" man="1"/>
    <brk id="508" min="25" max="41" man="1"/>
    <brk id="508" max="24" man="1"/>
    <brk id="576" max="24" man="1"/>
    <brk id="576" min="25" max="41" man="1"/>
    <brk id="635" max="24" man="1"/>
    <brk id="703" max="24" man="1"/>
  </rowBrea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30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style="55" customWidth="1"/>
    <col min="2" max="2" width="9" style="55" customWidth="1"/>
    <col min="3" max="7" width="9.140625" style="55"/>
    <col min="8" max="8" width="9.140625" style="148" customWidth="1"/>
    <col min="9" max="18" width="9.140625" style="148"/>
    <col min="19" max="20" width="7.140625" style="148" customWidth="1"/>
    <col min="21" max="21" width="7.7109375" style="148" customWidth="1"/>
    <col min="22" max="26" width="7.140625" style="148" customWidth="1"/>
    <col min="27" max="16384" width="9.140625" style="148"/>
  </cols>
  <sheetData>
    <row r="1" spans="1:26" s="134" customFormat="1" ht="25.5" x14ac:dyDescent="0.2">
      <c r="A1" s="10" t="s">
        <v>7</v>
      </c>
      <c r="B1" s="11"/>
      <c r="C1" s="11"/>
      <c r="D1" s="11"/>
      <c r="E1" s="11"/>
      <c r="F1" s="11"/>
      <c r="G1" s="11"/>
    </row>
    <row r="2" spans="1:26" s="134" customFormat="1" ht="12.75" customHeight="1" x14ac:dyDescent="0.2">
      <c r="A2" s="12"/>
      <c r="B2" s="16"/>
      <c r="C2" s="16"/>
      <c r="D2" s="16"/>
      <c r="E2" s="16"/>
      <c r="F2" s="16"/>
      <c r="G2" s="16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</row>
    <row r="3" spans="1:26" s="134" customFormat="1" ht="12.75" customHeight="1" x14ac:dyDescent="0.2">
      <c r="A3" s="96" t="s">
        <v>36</v>
      </c>
      <c r="B3" s="13" t="str">
        <f>'Internal Control-Check Sheet'!G3</f>
        <v>Norman Rourke Pryme Limited</v>
      </c>
      <c r="C3" s="135"/>
      <c r="D3" s="13"/>
      <c r="E3" s="13"/>
      <c r="F3" s="96" t="s">
        <v>20</v>
      </c>
      <c r="G3" s="135"/>
      <c r="H3" s="15" t="str">
        <f>'Internal Control-Check Sheet'!L3</f>
        <v>16.05.2019</v>
      </c>
      <c r="I3" s="135"/>
      <c r="J3" s="135"/>
      <c r="K3" s="135"/>
      <c r="L3" s="135"/>
      <c r="M3" s="135"/>
      <c r="N3" s="135"/>
      <c r="O3" s="135"/>
      <c r="P3" s="135"/>
      <c r="Q3" s="135"/>
      <c r="R3" s="135"/>
    </row>
    <row r="4" spans="1:26" s="134" customFormat="1" ht="12.75" customHeight="1" x14ac:dyDescent="0.2">
      <c r="A4" s="96" t="s">
        <v>15</v>
      </c>
      <c r="B4" s="13" t="str">
        <f>'Internal Control-Check Sheet'!G4</f>
        <v>ID04572</v>
      </c>
      <c r="C4" s="135"/>
      <c r="D4" s="13"/>
      <c r="E4" s="13"/>
      <c r="F4" s="96" t="s">
        <v>14</v>
      </c>
      <c r="G4" s="13"/>
      <c r="H4" s="15" t="str">
        <f>'Internal Control-Check Sheet'!L4</f>
        <v>A5 Edgware Road / A4205 Praed Street / A501 Chapel Street</v>
      </c>
      <c r="I4" s="135"/>
      <c r="J4" s="135"/>
      <c r="K4" s="135"/>
      <c r="L4" s="135"/>
      <c r="M4" s="135"/>
      <c r="N4" s="39"/>
      <c r="O4" s="135"/>
      <c r="P4" s="135"/>
      <c r="Q4" s="135"/>
      <c r="R4" s="135"/>
    </row>
    <row r="5" spans="1:26" s="134" customFormat="1" ht="12.75" customHeight="1" x14ac:dyDescent="0.2">
      <c r="A5" s="96" t="s">
        <v>13</v>
      </c>
      <c r="B5" s="13" t="str">
        <f>'Internal Control-Check Sheet'!G5</f>
        <v>Site 1</v>
      </c>
      <c r="C5" s="135"/>
      <c r="D5" s="13"/>
      <c r="E5" s="13"/>
      <c r="F5" s="96" t="s">
        <v>21</v>
      </c>
      <c r="G5" s="13"/>
      <c r="H5" s="15" t="str">
        <f>'Internal Control-Check Sheet'!L5</f>
        <v>Crossroads</v>
      </c>
      <c r="I5" s="135"/>
      <c r="J5" s="135"/>
      <c r="K5" s="135"/>
      <c r="L5" s="135"/>
      <c r="M5" s="135"/>
      <c r="N5" s="39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</row>
    <row r="6" spans="1:26" s="134" customFormat="1" ht="12.75" customHeight="1" x14ac:dyDescent="0.2">
      <c r="A6" s="135"/>
      <c r="B6" s="135"/>
      <c r="C6" s="135"/>
      <c r="D6" s="16"/>
      <c r="E6" s="16"/>
      <c r="F6" s="16"/>
      <c r="G6" s="135"/>
      <c r="H6" s="16"/>
      <c r="I6" s="14"/>
      <c r="J6" s="39"/>
      <c r="K6" s="14"/>
      <c r="L6" s="135"/>
      <c r="M6" s="135"/>
      <c r="N6" s="39"/>
      <c r="O6" s="135"/>
      <c r="P6" s="135"/>
      <c r="Q6" s="135"/>
      <c r="R6" s="135"/>
      <c r="S6" s="136"/>
      <c r="T6" s="137" t="s">
        <v>89</v>
      </c>
      <c r="U6" s="136"/>
      <c r="V6" s="136"/>
      <c r="W6" s="136"/>
      <c r="X6" s="136"/>
      <c r="Y6" s="136"/>
    </row>
    <row r="7" spans="1:26" s="134" customFormat="1" ht="12.75" customHeight="1" x14ac:dyDescent="0.2">
      <c r="A7" s="135"/>
      <c r="B7" s="39" t="s">
        <v>63</v>
      </c>
      <c r="C7" s="13" t="str">
        <f>'Internal Control-Check Sheet'!F9</f>
        <v>A5 Edgware Road (NW)</v>
      </c>
      <c r="D7" s="16"/>
      <c r="E7" s="16"/>
      <c r="F7" s="39" t="s">
        <v>64</v>
      </c>
      <c r="G7" s="13" t="str">
        <f>'Internal Control-Check Sheet'!F10</f>
        <v>A501 Chapel Street (NE)</v>
      </c>
      <c r="I7" s="14"/>
      <c r="J7" s="39" t="s">
        <v>65</v>
      </c>
      <c r="K7" s="138" t="str">
        <f>'Internal Control-Check Sheet'!F11</f>
        <v>A5 Edgware Road (SE)</v>
      </c>
      <c r="M7" s="135"/>
      <c r="N7" s="39" t="s">
        <v>69</v>
      </c>
      <c r="O7" s="138" t="str">
        <f>'Internal Control-Check Sheet'!F12</f>
        <v>A4205 Praed Street (SW)</v>
      </c>
      <c r="P7" s="135"/>
      <c r="Q7" s="135"/>
      <c r="R7" s="135"/>
      <c r="S7" s="136"/>
      <c r="T7" s="137" t="s">
        <v>90</v>
      </c>
      <c r="U7" s="136"/>
      <c r="V7" s="136"/>
      <c r="W7" s="136"/>
      <c r="X7" s="136"/>
      <c r="Y7" s="136"/>
    </row>
    <row r="8" spans="1:26" s="134" customFormat="1" ht="12.75" customHeight="1" thickBot="1" x14ac:dyDescent="0.25">
      <c r="A8" s="12"/>
      <c r="B8" s="139"/>
      <c r="C8" s="139"/>
      <c r="D8" s="16"/>
      <c r="E8" s="16"/>
      <c r="F8" s="16"/>
      <c r="G8" s="16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6"/>
      <c r="T8" s="137" t="s">
        <v>91</v>
      </c>
      <c r="U8" s="136"/>
      <c r="V8" s="136"/>
      <c r="W8" s="136"/>
      <c r="X8" s="136"/>
      <c r="Y8" s="136"/>
    </row>
    <row r="9" spans="1:26" s="135" customFormat="1" ht="12.75" customHeight="1" thickTop="1" thickBot="1" x14ac:dyDescent="0.25">
      <c r="A9" s="16"/>
      <c r="B9" s="348" t="s">
        <v>147</v>
      </c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49"/>
      <c r="P9" s="349"/>
      <c r="Q9" s="350"/>
    </row>
    <row r="10" spans="1:26" s="135" customFormat="1" ht="12.75" customHeight="1" thickTop="1" thickBot="1" x14ac:dyDescent="0.25">
      <c r="A10" s="54" t="s">
        <v>0</v>
      </c>
      <c r="B10" s="140" t="s">
        <v>121</v>
      </c>
      <c r="C10" s="140" t="s">
        <v>45</v>
      </c>
      <c r="D10" s="140" t="s">
        <v>46</v>
      </c>
      <c r="E10" s="140" t="s">
        <v>47</v>
      </c>
      <c r="F10" s="141" t="s">
        <v>122</v>
      </c>
      <c r="G10" s="141" t="s">
        <v>48</v>
      </c>
      <c r="H10" s="141" t="s">
        <v>49</v>
      </c>
      <c r="I10" s="141" t="s">
        <v>50</v>
      </c>
      <c r="J10" s="142" t="s">
        <v>123</v>
      </c>
      <c r="K10" s="142" t="s">
        <v>51</v>
      </c>
      <c r="L10" s="142" t="s">
        <v>52</v>
      </c>
      <c r="M10" s="142" t="s">
        <v>53</v>
      </c>
      <c r="N10" s="143" t="s">
        <v>124</v>
      </c>
      <c r="O10" s="143" t="s">
        <v>54</v>
      </c>
      <c r="P10" s="143" t="s">
        <v>55</v>
      </c>
      <c r="Q10" s="143" t="s">
        <v>56</v>
      </c>
      <c r="S10" s="144" t="s">
        <v>92</v>
      </c>
      <c r="U10" s="241" t="s">
        <v>89</v>
      </c>
      <c r="V10" s="145" t="s">
        <v>128</v>
      </c>
    </row>
    <row r="11" spans="1:26" s="135" customFormat="1" ht="12.75" customHeight="1" thickTop="1" x14ac:dyDescent="0.2">
      <c r="A11" s="18">
        <f>'MCC Data'!A9</f>
        <v>0.29166666666666669</v>
      </c>
      <c r="B11" s="146">
        <f>('MCC Data'!$B9*'PCU Data'!$S$14)+('MCC Data'!$C9*'PCU Data'!$T$14)+('MCC Data'!$D9*'PCU Data'!$U$14)+('PCU Data'!$V$14*'MCC Data'!$E9)+('MCC Data'!$F9*'PCU Data'!$W$14)+('MCC Data'!$G9*'PCU Data'!$X$14)+('MCC Data'!$H9*$Y$14)</f>
        <v>0</v>
      </c>
      <c r="C11" s="146">
        <f>('MCC Data'!$J9*'PCU Data'!$S$14)+('MCC Data'!$K9*'PCU Data'!$T$14)+('MCC Data'!$L9*'PCU Data'!$U$14)+('PCU Data'!$V$14*'MCC Data'!$M9)+('MCC Data'!$N9*'PCU Data'!$W$14)+('MCC Data'!$O9*'PCU Data'!$X$14)+('MCC Data'!$P9*$Y$14)</f>
        <v>0</v>
      </c>
      <c r="D11" s="146">
        <f>('MCC Data'!$R9*'PCU Data'!$S$14)+('MCC Data'!$S9*'PCU Data'!$T$14)+('MCC Data'!$T9*'PCU Data'!$U$14)+('PCU Data'!$V$14*'MCC Data'!$U9)+('MCC Data'!$V9*'PCU Data'!$W$14)+('MCC Data'!$W9*'PCU Data'!$X$14)+('MCC Data'!$X9*$Y$14)</f>
        <v>252.39999999999998</v>
      </c>
      <c r="E11" s="146">
        <f>('MCC Data'!$B136*'PCU Data'!$S$14)+('MCC Data'!$C136*'PCU Data'!$T$14)+('MCC Data'!$D136*'PCU Data'!$U$14)+('PCU Data'!$V$14*'MCC Data'!$E136)+('MCC Data'!$F136*'PCU Data'!$W$14)+('MCC Data'!$G136*'PCU Data'!$X$14)+('MCC Data'!$H136*$Y$14)</f>
        <v>28.299999999999997</v>
      </c>
      <c r="F11" s="146">
        <f>('MCC Data'!$J136*'PCU Data'!$S$14)+('MCC Data'!$K136*'PCU Data'!$T$14)+('MCC Data'!$L136*'PCU Data'!$U$14)+('PCU Data'!$V$14*'MCC Data'!$M136)+('MCC Data'!$N136*'PCU Data'!$W$14)+('MCC Data'!$O136*'PCU Data'!$X$14)+('MCC Data'!$P136*$Y$14)</f>
        <v>0</v>
      </c>
      <c r="G11" s="146">
        <f>('MCC Data'!$R136*'PCU Data'!$S$14)+('MCC Data'!$S136*'PCU Data'!$T$14)+('MCC Data'!$T136*'PCU Data'!$U$14)+('PCU Data'!$V$14*'MCC Data'!$U136)+('MCC Data'!$V136*'PCU Data'!$W$14)+('MCC Data'!$W136*'PCU Data'!$X$14)+('MCC Data'!$X136*$Y$14)</f>
        <v>0</v>
      </c>
      <c r="H11" s="146">
        <f>('MCC Data'!$B263*'PCU Data'!$S$14)+('MCC Data'!$C263*'PCU Data'!$T$14)+('MCC Data'!$D263*'PCU Data'!$U$14)+('PCU Data'!$V$14*'MCC Data'!$E263)+('MCC Data'!$F263*'PCU Data'!$W$14)+('MCC Data'!$G263*'PCU Data'!$X$14)+('MCC Data'!$H263*$Y$14)</f>
        <v>0</v>
      </c>
      <c r="I11" s="146">
        <f>('MCC Data'!$J263*'PCU Data'!$S$14)+('MCC Data'!$K263*'PCU Data'!$T$14)+('MCC Data'!$L263*'PCU Data'!$U$14)+('PCU Data'!$V$14*'MCC Data'!$M263)+('MCC Data'!$N263*'PCU Data'!$W$14)+('MCC Data'!$O263*'PCU Data'!$X$14)+('MCC Data'!$P263*$Y$14)</f>
        <v>0</v>
      </c>
      <c r="J11" s="146">
        <f>('MCC Data'!$R263*'PCU Data'!$S$14)+('MCC Data'!$S263*'PCU Data'!$T$14)+('MCC Data'!$T263*'PCU Data'!$U$14)+('PCU Data'!$V$14*'MCC Data'!$U263)+('MCC Data'!$V263*'PCU Data'!$W$14)+('MCC Data'!$W263*'PCU Data'!$X$14)+('MCC Data'!$X263*$Y$14)</f>
        <v>0</v>
      </c>
      <c r="K11" s="146">
        <f>('MCC Data'!$B390*'PCU Data'!$S$14)+('MCC Data'!$C390*'PCU Data'!$T$14)+('MCC Data'!$D390*'PCU Data'!$U$14)+('PCU Data'!$V$14*'MCC Data'!$E390)+('MCC Data'!$F390*'PCU Data'!$W$14)+('MCC Data'!$G390*'PCU Data'!$X$14)+('MCC Data'!$H390*$Y$14)</f>
        <v>0</v>
      </c>
      <c r="L11" s="146">
        <f>('MCC Data'!$J390*'PCU Data'!$S$14)+('MCC Data'!$K390*'PCU Data'!$T$14)+('MCC Data'!$L390*'PCU Data'!$U$14)+('PCU Data'!$V$14*'MCC Data'!$M390)+('MCC Data'!$N390*'PCU Data'!$W$14)+('MCC Data'!$O390*'PCU Data'!$X$14)+('MCC Data'!$P390*$Y$14)</f>
        <v>230.3</v>
      </c>
      <c r="M11" s="146">
        <f>('MCC Data'!$R390*'PCU Data'!$S$14)+('MCC Data'!$S390*'PCU Data'!$T$14)+('MCC Data'!$T390*'PCU Data'!$U$14)+('PCU Data'!$V$14*'MCC Data'!$U390)+('MCC Data'!$V390*'PCU Data'!$W$14)+('MCC Data'!$W390*'PCU Data'!$X$14)+('MCC Data'!$X390*$Y$14)</f>
        <v>0</v>
      </c>
      <c r="N11" s="146">
        <f>('MCC Data'!$B517*'PCU Data'!$S$14)+('MCC Data'!$C517*'PCU Data'!$T$14)+('MCC Data'!$D517*'PCU Data'!$U$14)+('PCU Data'!$V$14*'MCC Data'!$E517)+('MCC Data'!$F517*'PCU Data'!$W$14)+('MCC Data'!$G517*'PCU Data'!$X$14)+('MCC Data'!$H517*$Y$14)</f>
        <v>0</v>
      </c>
      <c r="O11" s="146">
        <f>('MCC Data'!$J517*'PCU Data'!$S$14)+('MCC Data'!$K517*'PCU Data'!$T$14)+('MCC Data'!$L517*'PCU Data'!$U$14)+('PCU Data'!$V$14*'MCC Data'!$M517)+('MCC Data'!$N517*'PCU Data'!$W$14)+('MCC Data'!$O517*'PCU Data'!$X$14)+('MCC Data'!$P517*$Y$14)</f>
        <v>22.2</v>
      </c>
      <c r="P11" s="146">
        <f>('MCC Data'!$R517*'PCU Data'!$S$14)+('MCC Data'!$S517*'PCU Data'!$T$14)+('MCC Data'!$T517*'PCU Data'!$U$14)+('PCU Data'!$V$14*'MCC Data'!$U517)+('MCC Data'!$V517*'PCU Data'!$W$14)+('MCC Data'!$W517*'PCU Data'!$X$14)+('MCC Data'!$X517*$Y$14)</f>
        <v>46.4</v>
      </c>
      <c r="Q11" s="146">
        <f>('MCC Data'!$B644*'PCU Data'!$S$14)+('MCC Data'!$C644*'PCU Data'!$T$14)+('MCC Data'!$D644*'PCU Data'!$U$14)+('PCU Data'!$V$14*'MCC Data'!$E644)+('MCC Data'!$F644*'PCU Data'!$W$14)+('MCC Data'!$G644*'PCU Data'!$X$14)+('MCC Data'!$H644*$Y$14)</f>
        <v>39.1</v>
      </c>
    </row>
    <row r="12" spans="1:26" s="135" customFormat="1" ht="12.75" customHeight="1" x14ac:dyDescent="0.2">
      <c r="A12" s="21">
        <f>'MCC Data'!A10</f>
        <v>0.30208333333333337</v>
      </c>
      <c r="B12" s="146">
        <f>('MCC Data'!$B10*'PCU Data'!$S$14)+('MCC Data'!$C10*'PCU Data'!$T$14)+('MCC Data'!$D10*'PCU Data'!$U$14)+('PCU Data'!$V$14*'MCC Data'!$E10)+('MCC Data'!$F10*'PCU Data'!$W$14)+('MCC Data'!$G10*'PCU Data'!$X$14)+('MCC Data'!$H10*$Y$14)</f>
        <v>0</v>
      </c>
      <c r="C12" s="146">
        <f>('MCC Data'!$J10*'PCU Data'!$S$14)+('MCC Data'!$K10*'PCU Data'!$T$14)+('MCC Data'!$L10*'PCU Data'!$U$14)+('PCU Data'!$V$14*'MCC Data'!$M10)+('MCC Data'!$N10*'PCU Data'!$W$14)+('MCC Data'!$O10*'PCU Data'!$X$14)+('MCC Data'!$P10*$Y$14)</f>
        <v>0</v>
      </c>
      <c r="D12" s="146">
        <f>('MCC Data'!$R10*'PCU Data'!$S$14)+('MCC Data'!$S10*'PCU Data'!$T$14)+('MCC Data'!$T10*'PCU Data'!$U$14)+('PCU Data'!$V$14*'MCC Data'!$U10)+('MCC Data'!$V10*'PCU Data'!$W$14)+('MCC Data'!$W10*'PCU Data'!$X$14)+('MCC Data'!$X10*$Y$14)</f>
        <v>248.7</v>
      </c>
      <c r="E12" s="146">
        <f>('MCC Data'!$B137*'PCU Data'!$S$14)+('MCC Data'!$C137*'PCU Data'!$T$14)+('MCC Data'!$D137*'PCU Data'!$U$14)+('PCU Data'!$V$14*'MCC Data'!$E137)+('MCC Data'!$F137*'PCU Data'!$W$14)+('MCC Data'!$G137*'PCU Data'!$X$14)+('MCC Data'!$H137*$Y$14)</f>
        <v>35.799999999999997</v>
      </c>
      <c r="F12" s="146">
        <f>('MCC Data'!$J137*'PCU Data'!$S$14)+('MCC Data'!$K137*'PCU Data'!$T$14)+('MCC Data'!$L137*'PCU Data'!$U$14)+('PCU Data'!$V$14*'MCC Data'!$M137)+('MCC Data'!$N137*'PCU Data'!$W$14)+('MCC Data'!$O137*'PCU Data'!$X$14)+('MCC Data'!$P137*$Y$14)</f>
        <v>0</v>
      </c>
      <c r="G12" s="146">
        <f>('MCC Data'!$R137*'PCU Data'!$S$14)+('MCC Data'!$S137*'PCU Data'!$T$14)+('MCC Data'!$T137*'PCU Data'!$U$14)+('PCU Data'!$V$14*'MCC Data'!$U137)+('MCC Data'!$V137*'PCU Data'!$W$14)+('MCC Data'!$W137*'PCU Data'!$X$14)+('MCC Data'!$X137*$Y$14)</f>
        <v>0</v>
      </c>
      <c r="H12" s="146">
        <f>('MCC Data'!$B264*'PCU Data'!$S$14)+('MCC Data'!$C264*'PCU Data'!$T$14)+('MCC Data'!$D264*'PCU Data'!$U$14)+('PCU Data'!$V$14*'MCC Data'!$E264)+('MCC Data'!$F264*'PCU Data'!$W$14)+('MCC Data'!$G264*'PCU Data'!$X$14)+('MCC Data'!$H264*$Y$14)</f>
        <v>0</v>
      </c>
      <c r="I12" s="146">
        <f>('MCC Data'!$J264*'PCU Data'!$S$14)+('MCC Data'!$K264*'PCU Data'!$T$14)+('MCC Data'!$L264*'PCU Data'!$U$14)+('PCU Data'!$V$14*'MCC Data'!$M264)+('MCC Data'!$N264*'PCU Data'!$W$14)+('MCC Data'!$O264*'PCU Data'!$X$14)+('MCC Data'!$P264*$Y$14)</f>
        <v>0</v>
      </c>
      <c r="J12" s="146">
        <f>('MCC Data'!$R264*'PCU Data'!$S$14)+('MCC Data'!$S264*'PCU Data'!$T$14)+('MCC Data'!$T264*'PCU Data'!$U$14)+('PCU Data'!$V$14*'MCC Data'!$U264)+('MCC Data'!$V264*'PCU Data'!$W$14)+('MCC Data'!$W264*'PCU Data'!$X$14)+('MCC Data'!$X264*$Y$14)</f>
        <v>0</v>
      </c>
      <c r="K12" s="146">
        <f>('MCC Data'!$B391*'PCU Data'!$S$14)+('MCC Data'!$C391*'PCU Data'!$T$14)+('MCC Data'!$D391*'PCU Data'!$U$14)+('PCU Data'!$V$14*'MCC Data'!$E391)+('MCC Data'!$F391*'PCU Data'!$W$14)+('MCC Data'!$G391*'PCU Data'!$X$14)+('MCC Data'!$H391*$Y$14)</f>
        <v>0.2</v>
      </c>
      <c r="L12" s="146">
        <f>('MCC Data'!$J391*'PCU Data'!$S$14)+('MCC Data'!$K391*'PCU Data'!$T$14)+('MCC Data'!$L391*'PCU Data'!$U$14)+('PCU Data'!$V$14*'MCC Data'!$M391)+('MCC Data'!$N391*'PCU Data'!$W$14)+('MCC Data'!$O391*'PCU Data'!$X$14)+('MCC Data'!$P391*$Y$14)</f>
        <v>241.3</v>
      </c>
      <c r="M12" s="146">
        <f>('MCC Data'!$R391*'PCU Data'!$S$14)+('MCC Data'!$S391*'PCU Data'!$T$14)+('MCC Data'!$T391*'PCU Data'!$U$14)+('PCU Data'!$V$14*'MCC Data'!$U391)+('MCC Data'!$V391*'PCU Data'!$W$14)+('MCC Data'!$W391*'PCU Data'!$X$14)+('MCC Data'!$X391*$Y$14)</f>
        <v>0</v>
      </c>
      <c r="N12" s="146">
        <f>('MCC Data'!$B518*'PCU Data'!$S$14)+('MCC Data'!$C518*'PCU Data'!$T$14)+('MCC Data'!$D518*'PCU Data'!$U$14)+('PCU Data'!$V$14*'MCC Data'!$E518)+('MCC Data'!$F518*'PCU Data'!$W$14)+('MCC Data'!$G518*'PCU Data'!$X$14)+('MCC Data'!$H518*$Y$14)</f>
        <v>0</v>
      </c>
      <c r="O12" s="146">
        <f>('MCC Data'!$J518*'PCU Data'!$S$14)+('MCC Data'!$K518*'PCU Data'!$T$14)+('MCC Data'!$L518*'PCU Data'!$U$14)+('PCU Data'!$V$14*'MCC Data'!$M518)+('MCC Data'!$N518*'PCU Data'!$W$14)+('MCC Data'!$O518*'PCU Data'!$X$14)+('MCC Data'!$P518*$Y$14)</f>
        <v>27.2</v>
      </c>
      <c r="P12" s="146">
        <f>('MCC Data'!$R518*'PCU Data'!$S$14)+('MCC Data'!$S518*'PCU Data'!$T$14)+('MCC Data'!$T518*'PCU Data'!$U$14)+('PCU Data'!$V$14*'MCC Data'!$U518)+('MCC Data'!$V518*'PCU Data'!$W$14)+('MCC Data'!$W518*'PCU Data'!$X$14)+('MCC Data'!$X518*$Y$14)</f>
        <v>33.1</v>
      </c>
      <c r="Q12" s="146">
        <f>('MCC Data'!$B645*'PCU Data'!$S$14)+('MCC Data'!$C645*'PCU Data'!$T$14)+('MCC Data'!$D645*'PCU Data'!$U$14)+('PCU Data'!$V$14*'MCC Data'!$E645)+('MCC Data'!$F645*'PCU Data'!$W$14)+('MCC Data'!$G645*'PCU Data'!$X$14)+('MCC Data'!$H645*$Y$14)</f>
        <v>30.9</v>
      </c>
      <c r="S12" s="144" t="s">
        <v>16</v>
      </c>
    </row>
    <row r="13" spans="1:26" s="135" customFormat="1" ht="12.75" customHeight="1" x14ac:dyDescent="0.2">
      <c r="A13" s="22">
        <f>'MCC Data'!A11</f>
        <v>0.31250000000000006</v>
      </c>
      <c r="B13" s="146">
        <f>('MCC Data'!$B11*'PCU Data'!$S$14)+('MCC Data'!$C11*'PCU Data'!$T$14)+('MCC Data'!$D11*'PCU Data'!$U$14)+('PCU Data'!$V$14*'MCC Data'!$E11)+('MCC Data'!$F11*'PCU Data'!$W$14)+('MCC Data'!$G11*'PCU Data'!$X$14)+('MCC Data'!$H11*$Y$14)</f>
        <v>0</v>
      </c>
      <c r="C13" s="146">
        <f>('MCC Data'!$J11*'PCU Data'!$S$14)+('MCC Data'!$K11*'PCU Data'!$T$14)+('MCC Data'!$L11*'PCU Data'!$U$14)+('PCU Data'!$V$14*'MCC Data'!$M11)+('MCC Data'!$N11*'PCU Data'!$W$14)+('MCC Data'!$O11*'PCU Data'!$X$14)+('MCC Data'!$P11*$Y$14)</f>
        <v>0</v>
      </c>
      <c r="D13" s="146">
        <f>('MCC Data'!$R11*'PCU Data'!$S$14)+('MCC Data'!$S11*'PCU Data'!$T$14)+('MCC Data'!$T11*'PCU Data'!$U$14)+('PCU Data'!$V$14*'MCC Data'!$U11)+('MCC Data'!$V11*'PCU Data'!$W$14)+('MCC Data'!$W11*'PCU Data'!$X$14)+('MCC Data'!$X11*$Y$14)</f>
        <v>279.39999999999998</v>
      </c>
      <c r="E13" s="146">
        <f>('MCC Data'!$B138*'PCU Data'!$S$14)+('MCC Data'!$C138*'PCU Data'!$T$14)+('MCC Data'!$D138*'PCU Data'!$U$14)+('PCU Data'!$V$14*'MCC Data'!$E138)+('MCC Data'!$F138*'PCU Data'!$W$14)+('MCC Data'!$G138*'PCU Data'!$X$14)+('MCC Data'!$H138*$Y$14)</f>
        <v>62</v>
      </c>
      <c r="F13" s="146">
        <f>('MCC Data'!$J138*'PCU Data'!$S$14)+('MCC Data'!$K138*'PCU Data'!$T$14)+('MCC Data'!$L138*'PCU Data'!$U$14)+('PCU Data'!$V$14*'MCC Data'!$M138)+('MCC Data'!$N138*'PCU Data'!$W$14)+('MCC Data'!$O138*'PCU Data'!$X$14)+('MCC Data'!$P138*$Y$14)</f>
        <v>0</v>
      </c>
      <c r="G13" s="146">
        <f>('MCC Data'!$R138*'PCU Data'!$S$14)+('MCC Data'!$S138*'PCU Data'!$T$14)+('MCC Data'!$T138*'PCU Data'!$U$14)+('PCU Data'!$V$14*'MCC Data'!$U138)+('MCC Data'!$V138*'PCU Data'!$W$14)+('MCC Data'!$W138*'PCU Data'!$X$14)+('MCC Data'!$X138*$Y$14)</f>
        <v>0</v>
      </c>
      <c r="H13" s="146">
        <f>('MCC Data'!$B265*'PCU Data'!$S$14)+('MCC Data'!$C265*'PCU Data'!$T$14)+('MCC Data'!$D265*'PCU Data'!$U$14)+('PCU Data'!$V$14*'MCC Data'!$E265)+('MCC Data'!$F265*'PCU Data'!$W$14)+('MCC Data'!$G265*'PCU Data'!$X$14)+('MCC Data'!$H265*$Y$14)</f>
        <v>0</v>
      </c>
      <c r="I13" s="146">
        <f>('MCC Data'!$J265*'PCU Data'!$S$14)+('MCC Data'!$K265*'PCU Data'!$T$14)+('MCC Data'!$L265*'PCU Data'!$U$14)+('PCU Data'!$V$14*'MCC Data'!$M265)+('MCC Data'!$N265*'PCU Data'!$W$14)+('MCC Data'!$O265*'PCU Data'!$X$14)+('MCC Data'!$P265*$Y$14)</f>
        <v>0</v>
      </c>
      <c r="J13" s="146">
        <f>('MCC Data'!$R265*'PCU Data'!$S$14)+('MCC Data'!$S265*'PCU Data'!$T$14)+('MCC Data'!$T265*'PCU Data'!$U$14)+('PCU Data'!$V$14*'MCC Data'!$U265)+('MCC Data'!$V265*'PCU Data'!$W$14)+('MCC Data'!$W265*'PCU Data'!$X$14)+('MCC Data'!$X265*$Y$14)</f>
        <v>0</v>
      </c>
      <c r="K13" s="146">
        <f>('MCC Data'!$B392*'PCU Data'!$S$14)+('MCC Data'!$C392*'PCU Data'!$T$14)+('MCC Data'!$D392*'PCU Data'!$U$14)+('PCU Data'!$V$14*'MCC Data'!$E392)+('MCC Data'!$F392*'PCU Data'!$W$14)+('MCC Data'!$G392*'PCU Data'!$X$14)+('MCC Data'!$H392*$Y$14)</f>
        <v>0</v>
      </c>
      <c r="L13" s="146">
        <f>('MCC Data'!$J392*'PCU Data'!$S$14)+('MCC Data'!$K392*'PCU Data'!$T$14)+('MCC Data'!$L392*'PCU Data'!$U$14)+('PCU Data'!$V$14*'MCC Data'!$M392)+('MCC Data'!$N392*'PCU Data'!$W$14)+('MCC Data'!$O392*'PCU Data'!$X$14)+('MCC Data'!$P392*$Y$14)</f>
        <v>239</v>
      </c>
      <c r="M13" s="146">
        <f>('MCC Data'!$R392*'PCU Data'!$S$14)+('MCC Data'!$S392*'PCU Data'!$T$14)+('MCC Data'!$T392*'PCU Data'!$U$14)+('PCU Data'!$V$14*'MCC Data'!$U392)+('MCC Data'!$V392*'PCU Data'!$W$14)+('MCC Data'!$W392*'PCU Data'!$X$14)+('MCC Data'!$X392*$Y$14)</f>
        <v>0</v>
      </c>
      <c r="N13" s="146">
        <f>('MCC Data'!$B519*'PCU Data'!$S$14)+('MCC Data'!$C519*'PCU Data'!$T$14)+('MCC Data'!$D519*'PCU Data'!$U$14)+('PCU Data'!$V$14*'MCC Data'!$E519)+('MCC Data'!$F519*'PCU Data'!$W$14)+('MCC Data'!$G519*'PCU Data'!$X$14)+('MCC Data'!$H519*$Y$14)</f>
        <v>0</v>
      </c>
      <c r="O13" s="146">
        <f>('MCC Data'!$J519*'PCU Data'!$S$14)+('MCC Data'!$K519*'PCU Data'!$T$14)+('MCC Data'!$L519*'PCU Data'!$U$14)+('PCU Data'!$V$14*'MCC Data'!$M519)+('MCC Data'!$N519*'PCU Data'!$W$14)+('MCC Data'!$O519*'PCU Data'!$X$14)+('MCC Data'!$P519*$Y$14)</f>
        <v>22.3</v>
      </c>
      <c r="P13" s="146">
        <f>('MCC Data'!$R519*'PCU Data'!$S$14)+('MCC Data'!$S519*'PCU Data'!$T$14)+('MCC Data'!$T519*'PCU Data'!$U$14)+('PCU Data'!$V$14*'MCC Data'!$U519)+('MCC Data'!$V519*'PCU Data'!$W$14)+('MCC Data'!$W519*'PCU Data'!$X$14)+('MCC Data'!$X519*$Y$14)</f>
        <v>37.699999999999996</v>
      </c>
      <c r="Q13" s="146">
        <f>('MCC Data'!$B646*'PCU Data'!$S$14)+('MCC Data'!$C646*'PCU Data'!$T$14)+('MCC Data'!$D646*'PCU Data'!$U$14)+('PCU Data'!$V$14*'MCC Data'!$E646)+('MCC Data'!$F646*'PCU Data'!$W$14)+('MCC Data'!$G646*'PCU Data'!$X$14)+('MCC Data'!$H646*$Y$14)</f>
        <v>26.799999999999997</v>
      </c>
      <c r="S13" s="135" t="s">
        <v>17</v>
      </c>
      <c r="T13" s="135" t="s">
        <v>12</v>
      </c>
      <c r="U13" s="135" t="s">
        <v>10</v>
      </c>
      <c r="V13" s="135" t="s">
        <v>11</v>
      </c>
      <c r="W13" s="135" t="s">
        <v>18</v>
      </c>
      <c r="X13" s="135" t="s">
        <v>9</v>
      </c>
      <c r="Y13" s="135" t="s">
        <v>34</v>
      </c>
    </row>
    <row r="14" spans="1:26" s="135" customFormat="1" ht="12.75" customHeight="1" x14ac:dyDescent="0.2">
      <c r="A14" s="21">
        <f>'MCC Data'!A12</f>
        <v>0.32291666666666674</v>
      </c>
      <c r="B14" s="146">
        <f>('MCC Data'!$B12*'PCU Data'!$S$14)+('MCC Data'!$C12*'PCU Data'!$T$14)+('MCC Data'!$D12*'PCU Data'!$U$14)+('PCU Data'!$V$14*'MCC Data'!$E12)+('MCC Data'!$F12*'PCU Data'!$W$14)+('MCC Data'!$G12*'PCU Data'!$X$14)+('MCC Data'!$H12*$Y$14)</f>
        <v>0</v>
      </c>
      <c r="C14" s="146">
        <f>('MCC Data'!$J12*'PCU Data'!$S$14)+('MCC Data'!$K12*'PCU Data'!$T$14)+('MCC Data'!$L12*'PCU Data'!$U$14)+('PCU Data'!$V$14*'MCC Data'!$M12)+('MCC Data'!$N12*'PCU Data'!$W$14)+('MCC Data'!$O12*'PCU Data'!$X$14)+('MCC Data'!$P12*$Y$14)</f>
        <v>0</v>
      </c>
      <c r="D14" s="146">
        <f>('MCC Data'!$R12*'PCU Data'!$S$14)+('MCC Data'!$S12*'PCU Data'!$T$14)+('MCC Data'!$T12*'PCU Data'!$U$14)+('PCU Data'!$V$14*'MCC Data'!$U12)+('MCC Data'!$V12*'PCU Data'!$W$14)+('MCC Data'!$W12*'PCU Data'!$X$14)+('MCC Data'!$X12*$Y$14)</f>
        <v>248.5</v>
      </c>
      <c r="E14" s="146">
        <f>('MCC Data'!$B139*'PCU Data'!$S$14)+('MCC Data'!$C139*'PCU Data'!$T$14)+('MCC Data'!$D139*'PCU Data'!$U$14)+('PCU Data'!$V$14*'MCC Data'!$E139)+('MCC Data'!$F139*'PCU Data'!$W$14)+('MCC Data'!$G139*'PCU Data'!$X$14)+('MCC Data'!$H139*$Y$14)</f>
        <v>71.599999999999994</v>
      </c>
      <c r="F14" s="146">
        <f>('MCC Data'!$J139*'PCU Data'!$S$14)+('MCC Data'!$K139*'PCU Data'!$T$14)+('MCC Data'!$L139*'PCU Data'!$U$14)+('PCU Data'!$V$14*'MCC Data'!$M139)+('MCC Data'!$N139*'PCU Data'!$W$14)+('MCC Data'!$O139*'PCU Data'!$X$14)+('MCC Data'!$P139*$Y$14)</f>
        <v>0</v>
      </c>
      <c r="G14" s="146">
        <f>('MCC Data'!$R139*'PCU Data'!$S$14)+('MCC Data'!$S139*'PCU Data'!$T$14)+('MCC Data'!$T139*'PCU Data'!$U$14)+('PCU Data'!$V$14*'MCC Data'!$U139)+('MCC Data'!$V139*'PCU Data'!$W$14)+('MCC Data'!$W139*'PCU Data'!$X$14)+('MCC Data'!$X139*$Y$14)</f>
        <v>0</v>
      </c>
      <c r="H14" s="146">
        <f>('MCC Data'!$B266*'PCU Data'!$S$14)+('MCC Data'!$C266*'PCU Data'!$T$14)+('MCC Data'!$D266*'PCU Data'!$U$14)+('PCU Data'!$V$14*'MCC Data'!$E266)+('MCC Data'!$F266*'PCU Data'!$W$14)+('MCC Data'!$G266*'PCU Data'!$X$14)+('MCC Data'!$H266*$Y$14)</f>
        <v>0</v>
      </c>
      <c r="I14" s="146">
        <f>('MCC Data'!$J266*'PCU Data'!$S$14)+('MCC Data'!$K266*'PCU Data'!$T$14)+('MCC Data'!$L266*'PCU Data'!$U$14)+('PCU Data'!$V$14*'MCC Data'!$M266)+('MCC Data'!$N266*'PCU Data'!$W$14)+('MCC Data'!$O266*'PCU Data'!$X$14)+('MCC Data'!$P266*$Y$14)</f>
        <v>0</v>
      </c>
      <c r="J14" s="146">
        <f>('MCC Data'!$R266*'PCU Data'!$S$14)+('MCC Data'!$S266*'PCU Data'!$T$14)+('MCC Data'!$T266*'PCU Data'!$U$14)+('PCU Data'!$V$14*'MCC Data'!$U266)+('MCC Data'!$V266*'PCU Data'!$W$14)+('MCC Data'!$W266*'PCU Data'!$X$14)+('MCC Data'!$X266*$Y$14)</f>
        <v>0</v>
      </c>
      <c r="K14" s="146">
        <f>('MCC Data'!$B393*'PCU Data'!$S$14)+('MCC Data'!$C393*'PCU Data'!$T$14)+('MCC Data'!$D393*'PCU Data'!$U$14)+('PCU Data'!$V$14*'MCC Data'!$E393)+('MCC Data'!$F393*'PCU Data'!$W$14)+('MCC Data'!$G393*'PCU Data'!$X$14)+('MCC Data'!$H393*$Y$14)</f>
        <v>0</v>
      </c>
      <c r="L14" s="146">
        <f>('MCC Data'!$J393*'PCU Data'!$S$14)+('MCC Data'!$K393*'PCU Data'!$T$14)+('MCC Data'!$L393*'PCU Data'!$U$14)+('PCU Data'!$V$14*'MCC Data'!$M393)+('MCC Data'!$N393*'PCU Data'!$W$14)+('MCC Data'!$O393*'PCU Data'!$X$14)+('MCC Data'!$P393*$Y$14)</f>
        <v>243.9</v>
      </c>
      <c r="M14" s="146">
        <f>('MCC Data'!$R393*'PCU Data'!$S$14)+('MCC Data'!$S393*'PCU Data'!$T$14)+('MCC Data'!$T393*'PCU Data'!$U$14)+('PCU Data'!$V$14*'MCC Data'!$U393)+('MCC Data'!$V393*'PCU Data'!$W$14)+('MCC Data'!$W393*'PCU Data'!$X$14)+('MCC Data'!$X393*$Y$14)</f>
        <v>0</v>
      </c>
      <c r="N14" s="146">
        <f>('MCC Data'!$B520*'PCU Data'!$S$14)+('MCC Data'!$C520*'PCU Data'!$T$14)+('MCC Data'!$D520*'PCU Data'!$U$14)+('PCU Data'!$V$14*'MCC Data'!$E520)+('MCC Data'!$F520*'PCU Data'!$W$14)+('MCC Data'!$G520*'PCU Data'!$X$14)+('MCC Data'!$H520*$Y$14)</f>
        <v>0</v>
      </c>
      <c r="O14" s="146">
        <f>('MCC Data'!$J520*'PCU Data'!$S$14)+('MCC Data'!$K520*'PCU Data'!$T$14)+('MCC Data'!$L520*'PCU Data'!$U$14)+('PCU Data'!$V$14*'MCC Data'!$M520)+('MCC Data'!$N520*'PCU Data'!$W$14)+('MCC Data'!$O520*'PCU Data'!$X$14)+('MCC Data'!$P520*$Y$14)</f>
        <v>32.200000000000003</v>
      </c>
      <c r="P14" s="146">
        <f>('MCC Data'!$R520*'PCU Data'!$S$14)+('MCC Data'!$S520*'PCU Data'!$T$14)+('MCC Data'!$T520*'PCU Data'!$U$14)+('PCU Data'!$V$14*'MCC Data'!$U520)+('MCC Data'!$V520*'PCU Data'!$W$14)+('MCC Data'!$W520*'PCU Data'!$X$14)+('MCC Data'!$X520*$Y$14)</f>
        <v>50.8</v>
      </c>
      <c r="Q14" s="146">
        <f>('MCC Data'!$B647*'PCU Data'!$S$14)+('MCC Data'!$C647*'PCU Data'!$T$14)+('MCC Data'!$D647*'PCU Data'!$U$14)+('PCU Data'!$V$14*'MCC Data'!$E647)+('MCC Data'!$F647*'PCU Data'!$W$14)+('MCC Data'!$G647*'PCU Data'!$X$14)+('MCC Data'!$H647*$Y$14)</f>
        <v>30.8</v>
      </c>
      <c r="S14" s="136">
        <f>'Internal Control-Check Sheet'!G52</f>
        <v>1</v>
      </c>
      <c r="T14" s="136">
        <f>'Internal Control-Check Sheet'!H52</f>
        <v>1</v>
      </c>
      <c r="U14" s="136">
        <f>'Internal Control-Check Sheet'!I52</f>
        <v>1.9</v>
      </c>
      <c r="V14" s="136">
        <f>'Internal Control-Check Sheet'!J52</f>
        <v>2.9</v>
      </c>
      <c r="W14" s="136">
        <f>'Internal Control-Check Sheet'!K52</f>
        <v>2.5</v>
      </c>
      <c r="X14" s="136">
        <f>'Internal Control-Check Sheet'!L52</f>
        <v>0.4</v>
      </c>
      <c r="Y14" s="136">
        <f>'Internal Control-Check Sheet'!M52</f>
        <v>0.2</v>
      </c>
      <c r="Z14" s="138" t="str">
        <f>IF(SUM(B11:Q70)-SUM('MCC Data'!AA517:AG576)=0,"VEHICLE TOTAL CORRECT","")</f>
        <v/>
      </c>
    </row>
    <row r="15" spans="1:26" s="135" customFormat="1" ht="12.75" customHeight="1" x14ac:dyDescent="0.2">
      <c r="A15" s="22">
        <f>'MCC Data'!A13</f>
        <v>0.33333333333333343</v>
      </c>
      <c r="B15" s="146">
        <f>('MCC Data'!$B13*'PCU Data'!$S$14)+('MCC Data'!$C13*'PCU Data'!$T$14)+('MCC Data'!$D13*'PCU Data'!$U$14)+('PCU Data'!$V$14*'MCC Data'!$E13)+('MCC Data'!$F13*'PCU Data'!$W$14)+('MCC Data'!$G13*'PCU Data'!$X$14)+('MCC Data'!$H13*$Y$14)</f>
        <v>0</v>
      </c>
      <c r="C15" s="146">
        <f>('MCC Data'!$J13*'PCU Data'!$S$14)+('MCC Data'!$K13*'PCU Data'!$T$14)+('MCC Data'!$L13*'PCU Data'!$U$14)+('PCU Data'!$V$14*'MCC Data'!$M13)+('MCC Data'!$N13*'PCU Data'!$W$14)+('MCC Data'!$O13*'PCU Data'!$X$14)+('MCC Data'!$P13*$Y$14)</f>
        <v>0</v>
      </c>
      <c r="D15" s="146">
        <f>('MCC Data'!$R13*'PCU Data'!$S$14)+('MCC Data'!$S13*'PCU Data'!$T$14)+('MCC Data'!$T13*'PCU Data'!$U$14)+('PCU Data'!$V$14*'MCC Data'!$U13)+('MCC Data'!$V13*'PCU Data'!$W$14)+('MCC Data'!$W13*'PCU Data'!$X$14)+('MCC Data'!$X13*$Y$14)</f>
        <v>229.00000000000003</v>
      </c>
      <c r="E15" s="146">
        <f>('MCC Data'!$B140*'PCU Data'!$S$14)+('MCC Data'!$C140*'PCU Data'!$T$14)+('MCC Data'!$D140*'PCU Data'!$U$14)+('PCU Data'!$V$14*'MCC Data'!$E140)+('MCC Data'!$F140*'PCU Data'!$W$14)+('MCC Data'!$G140*'PCU Data'!$X$14)+('MCC Data'!$H140*$Y$14)</f>
        <v>52.9</v>
      </c>
      <c r="F15" s="146">
        <f>('MCC Data'!$J140*'PCU Data'!$S$14)+('MCC Data'!$K140*'PCU Data'!$T$14)+('MCC Data'!$L140*'PCU Data'!$U$14)+('PCU Data'!$V$14*'MCC Data'!$M140)+('MCC Data'!$N140*'PCU Data'!$W$14)+('MCC Data'!$O140*'PCU Data'!$X$14)+('MCC Data'!$P140*$Y$14)</f>
        <v>0</v>
      </c>
      <c r="G15" s="146">
        <f>('MCC Data'!$R140*'PCU Data'!$S$14)+('MCC Data'!$S140*'PCU Data'!$T$14)+('MCC Data'!$T140*'PCU Data'!$U$14)+('PCU Data'!$V$14*'MCC Data'!$U140)+('MCC Data'!$V140*'PCU Data'!$W$14)+('MCC Data'!$W140*'PCU Data'!$X$14)+('MCC Data'!$X140*$Y$14)</f>
        <v>0</v>
      </c>
      <c r="H15" s="146">
        <f>('MCC Data'!$B267*'PCU Data'!$S$14)+('MCC Data'!$C267*'PCU Data'!$T$14)+('MCC Data'!$D267*'PCU Data'!$U$14)+('PCU Data'!$V$14*'MCC Data'!$E267)+('MCC Data'!$F267*'PCU Data'!$W$14)+('MCC Data'!$G267*'PCU Data'!$X$14)+('MCC Data'!$H267*$Y$14)</f>
        <v>0</v>
      </c>
      <c r="I15" s="146">
        <f>('MCC Data'!$J267*'PCU Data'!$S$14)+('MCC Data'!$K267*'PCU Data'!$T$14)+('MCC Data'!$L267*'PCU Data'!$U$14)+('PCU Data'!$V$14*'MCC Data'!$M267)+('MCC Data'!$N267*'PCU Data'!$W$14)+('MCC Data'!$O267*'PCU Data'!$X$14)+('MCC Data'!$P267*$Y$14)</f>
        <v>0</v>
      </c>
      <c r="J15" s="146">
        <f>('MCC Data'!$R267*'PCU Data'!$S$14)+('MCC Data'!$S267*'PCU Data'!$T$14)+('MCC Data'!$T267*'PCU Data'!$U$14)+('PCU Data'!$V$14*'MCC Data'!$U267)+('MCC Data'!$V267*'PCU Data'!$W$14)+('MCC Data'!$W267*'PCU Data'!$X$14)+('MCC Data'!$X267*$Y$14)</f>
        <v>0</v>
      </c>
      <c r="K15" s="146">
        <f>('MCC Data'!$B394*'PCU Data'!$S$14)+('MCC Data'!$C394*'PCU Data'!$T$14)+('MCC Data'!$D394*'PCU Data'!$U$14)+('PCU Data'!$V$14*'MCC Data'!$E394)+('MCC Data'!$F394*'PCU Data'!$W$14)+('MCC Data'!$G394*'PCU Data'!$X$14)+('MCC Data'!$H394*$Y$14)</f>
        <v>0</v>
      </c>
      <c r="L15" s="146">
        <f>('MCC Data'!$J394*'PCU Data'!$S$14)+('MCC Data'!$K394*'PCU Data'!$T$14)+('MCC Data'!$L394*'PCU Data'!$U$14)+('PCU Data'!$V$14*'MCC Data'!$M394)+('MCC Data'!$N394*'PCU Data'!$W$14)+('MCC Data'!$O394*'PCU Data'!$X$14)+('MCC Data'!$P394*$Y$14)</f>
        <v>249.39999999999998</v>
      </c>
      <c r="M15" s="146">
        <f>('MCC Data'!$R394*'PCU Data'!$S$14)+('MCC Data'!$S394*'PCU Data'!$T$14)+('MCC Data'!$T394*'PCU Data'!$U$14)+('PCU Data'!$V$14*'MCC Data'!$U394)+('MCC Data'!$V394*'PCU Data'!$W$14)+('MCC Data'!$W394*'PCU Data'!$X$14)+('MCC Data'!$X394*$Y$14)</f>
        <v>0</v>
      </c>
      <c r="N15" s="146">
        <f>('MCC Data'!$B521*'PCU Data'!$S$14)+('MCC Data'!$C521*'PCU Data'!$T$14)+('MCC Data'!$D521*'PCU Data'!$U$14)+('PCU Data'!$V$14*'MCC Data'!$E521)+('MCC Data'!$F521*'PCU Data'!$W$14)+('MCC Data'!$G521*'PCU Data'!$X$14)+('MCC Data'!$H521*$Y$14)</f>
        <v>0</v>
      </c>
      <c r="O15" s="146">
        <f>('MCC Data'!$J521*'PCU Data'!$S$14)+('MCC Data'!$K521*'PCU Data'!$T$14)+('MCC Data'!$L521*'PCU Data'!$U$14)+('PCU Data'!$V$14*'MCC Data'!$M521)+('MCC Data'!$N521*'PCU Data'!$W$14)+('MCC Data'!$O521*'PCU Data'!$X$14)+('MCC Data'!$P521*$Y$14)</f>
        <v>32.700000000000003</v>
      </c>
      <c r="P15" s="146">
        <f>('MCC Data'!$R521*'PCU Data'!$S$14)+('MCC Data'!$S521*'PCU Data'!$T$14)+('MCC Data'!$T521*'PCU Data'!$U$14)+('PCU Data'!$V$14*'MCC Data'!$U521)+('MCC Data'!$V521*'PCU Data'!$W$14)+('MCC Data'!$W521*'PCU Data'!$X$14)+('MCC Data'!$X521*$Y$14)</f>
        <v>58.699999999999996</v>
      </c>
      <c r="Q15" s="146">
        <f>('MCC Data'!$B648*'PCU Data'!$S$14)+('MCC Data'!$C648*'PCU Data'!$T$14)+('MCC Data'!$D648*'PCU Data'!$U$14)+('PCU Data'!$V$14*'MCC Data'!$E648)+('MCC Data'!$F648*'PCU Data'!$W$14)+('MCC Data'!$G648*'PCU Data'!$X$14)+('MCC Data'!$H648*$Y$14)</f>
        <v>27.7</v>
      </c>
    </row>
    <row r="16" spans="1:26" s="135" customFormat="1" ht="12.75" customHeight="1" x14ac:dyDescent="0.2">
      <c r="A16" s="22">
        <f>'MCC Data'!A14</f>
        <v>0.34375000000000011</v>
      </c>
      <c r="B16" s="146">
        <f>('MCC Data'!$B14*'PCU Data'!$S$14)+('MCC Data'!$C14*'PCU Data'!$T$14)+('MCC Data'!$D14*'PCU Data'!$U$14)+('PCU Data'!$V$14*'MCC Data'!$E14)+('MCC Data'!$F14*'PCU Data'!$W$14)+('MCC Data'!$G14*'PCU Data'!$X$14)+('MCC Data'!$H14*$Y$14)</f>
        <v>0</v>
      </c>
      <c r="C16" s="146">
        <f>('MCC Data'!$J14*'PCU Data'!$S$14)+('MCC Data'!$K14*'PCU Data'!$T$14)+('MCC Data'!$L14*'PCU Data'!$U$14)+('PCU Data'!$V$14*'MCC Data'!$M14)+('MCC Data'!$N14*'PCU Data'!$W$14)+('MCC Data'!$O14*'PCU Data'!$X$14)+('MCC Data'!$P14*$Y$14)</f>
        <v>0</v>
      </c>
      <c r="D16" s="146">
        <f>('MCC Data'!$R14*'PCU Data'!$S$14)+('MCC Data'!$S14*'PCU Data'!$T$14)+('MCC Data'!$T14*'PCU Data'!$U$14)+('PCU Data'!$V$14*'MCC Data'!$U14)+('MCC Data'!$V14*'PCU Data'!$W$14)+('MCC Data'!$W14*'PCU Data'!$X$14)+('MCC Data'!$X14*$Y$14)</f>
        <v>225.29999999999998</v>
      </c>
      <c r="E16" s="146">
        <f>('MCC Data'!$B141*'PCU Data'!$S$14)+('MCC Data'!$C141*'PCU Data'!$T$14)+('MCC Data'!$D141*'PCU Data'!$U$14)+('PCU Data'!$V$14*'MCC Data'!$E141)+('MCC Data'!$F141*'PCU Data'!$W$14)+('MCC Data'!$G141*'PCU Data'!$X$14)+('MCC Data'!$H141*$Y$14)</f>
        <v>64.8</v>
      </c>
      <c r="F16" s="146">
        <f>('MCC Data'!$J141*'PCU Data'!$S$14)+('MCC Data'!$K141*'PCU Data'!$T$14)+('MCC Data'!$L141*'PCU Data'!$U$14)+('PCU Data'!$V$14*'MCC Data'!$M141)+('MCC Data'!$N141*'PCU Data'!$W$14)+('MCC Data'!$O141*'PCU Data'!$X$14)+('MCC Data'!$P141*$Y$14)</f>
        <v>0</v>
      </c>
      <c r="G16" s="146">
        <f>('MCC Data'!$R141*'PCU Data'!$S$14)+('MCC Data'!$S141*'PCU Data'!$T$14)+('MCC Data'!$T141*'PCU Data'!$U$14)+('PCU Data'!$V$14*'MCC Data'!$U141)+('MCC Data'!$V141*'PCU Data'!$W$14)+('MCC Data'!$W141*'PCU Data'!$X$14)+('MCC Data'!$X141*$Y$14)</f>
        <v>0</v>
      </c>
      <c r="H16" s="146">
        <f>('MCC Data'!$B268*'PCU Data'!$S$14)+('MCC Data'!$C268*'PCU Data'!$T$14)+('MCC Data'!$D268*'PCU Data'!$U$14)+('PCU Data'!$V$14*'MCC Data'!$E268)+('MCC Data'!$F268*'PCU Data'!$W$14)+('MCC Data'!$G268*'PCU Data'!$X$14)+('MCC Data'!$H268*$Y$14)</f>
        <v>0</v>
      </c>
      <c r="I16" s="146">
        <f>('MCC Data'!$J268*'PCU Data'!$S$14)+('MCC Data'!$K268*'PCU Data'!$T$14)+('MCC Data'!$L268*'PCU Data'!$U$14)+('PCU Data'!$V$14*'MCC Data'!$M268)+('MCC Data'!$N268*'PCU Data'!$W$14)+('MCC Data'!$O268*'PCU Data'!$X$14)+('MCC Data'!$P268*$Y$14)</f>
        <v>0</v>
      </c>
      <c r="J16" s="146">
        <f>('MCC Data'!$R268*'PCU Data'!$S$14)+('MCC Data'!$S268*'PCU Data'!$T$14)+('MCC Data'!$T268*'PCU Data'!$U$14)+('PCU Data'!$V$14*'MCC Data'!$U268)+('MCC Data'!$V268*'PCU Data'!$W$14)+('MCC Data'!$W268*'PCU Data'!$X$14)+('MCC Data'!$X268*$Y$14)</f>
        <v>0</v>
      </c>
      <c r="K16" s="146">
        <f>('MCC Data'!$B395*'PCU Data'!$S$14)+('MCC Data'!$C395*'PCU Data'!$T$14)+('MCC Data'!$D395*'PCU Data'!$U$14)+('PCU Data'!$V$14*'MCC Data'!$E395)+('MCC Data'!$F395*'PCU Data'!$W$14)+('MCC Data'!$G395*'PCU Data'!$X$14)+('MCC Data'!$H395*$Y$14)</f>
        <v>0</v>
      </c>
      <c r="L16" s="146">
        <f>('MCC Data'!$J395*'PCU Data'!$S$14)+('MCC Data'!$K395*'PCU Data'!$T$14)+('MCC Data'!$L395*'PCU Data'!$U$14)+('PCU Data'!$V$14*'MCC Data'!$M395)+('MCC Data'!$N395*'PCU Data'!$W$14)+('MCC Data'!$O395*'PCU Data'!$X$14)+('MCC Data'!$P395*$Y$14)</f>
        <v>220.70000000000005</v>
      </c>
      <c r="M16" s="146">
        <f>('MCC Data'!$R395*'PCU Data'!$S$14)+('MCC Data'!$S395*'PCU Data'!$T$14)+('MCC Data'!$T395*'PCU Data'!$U$14)+('PCU Data'!$V$14*'MCC Data'!$U395)+('MCC Data'!$V395*'PCU Data'!$W$14)+('MCC Data'!$W395*'PCU Data'!$X$14)+('MCC Data'!$X395*$Y$14)</f>
        <v>0</v>
      </c>
      <c r="N16" s="146">
        <f>('MCC Data'!$B522*'PCU Data'!$S$14)+('MCC Data'!$C522*'PCU Data'!$T$14)+('MCC Data'!$D522*'PCU Data'!$U$14)+('PCU Data'!$V$14*'MCC Data'!$E522)+('MCC Data'!$F522*'PCU Data'!$W$14)+('MCC Data'!$G522*'PCU Data'!$X$14)+('MCC Data'!$H522*$Y$14)</f>
        <v>0</v>
      </c>
      <c r="O16" s="146">
        <f>('MCC Data'!$J522*'PCU Data'!$S$14)+('MCC Data'!$K522*'PCU Data'!$T$14)+('MCC Data'!$L522*'PCU Data'!$U$14)+('PCU Data'!$V$14*'MCC Data'!$M522)+('MCC Data'!$N522*'PCU Data'!$W$14)+('MCC Data'!$O522*'PCU Data'!$X$14)+('MCC Data'!$P522*$Y$14)</f>
        <v>40.200000000000003</v>
      </c>
      <c r="P16" s="146">
        <f>('MCC Data'!$R522*'PCU Data'!$S$14)+('MCC Data'!$S522*'PCU Data'!$T$14)+('MCC Data'!$T522*'PCU Data'!$U$14)+('PCU Data'!$V$14*'MCC Data'!$U522)+('MCC Data'!$V522*'PCU Data'!$W$14)+('MCC Data'!$W522*'PCU Data'!$X$14)+('MCC Data'!$X522*$Y$14)</f>
        <v>53.9</v>
      </c>
      <c r="Q16" s="146">
        <f>('MCC Data'!$B649*'PCU Data'!$S$14)+('MCC Data'!$C649*'PCU Data'!$T$14)+('MCC Data'!$D649*'PCU Data'!$U$14)+('PCU Data'!$V$14*'MCC Data'!$E649)+('MCC Data'!$F649*'PCU Data'!$W$14)+('MCC Data'!$G649*'PCU Data'!$X$14)+('MCC Data'!$H649*$Y$14)</f>
        <v>37.200000000000003</v>
      </c>
      <c r="S16" s="144" t="s">
        <v>19</v>
      </c>
    </row>
    <row r="17" spans="1:19" s="135" customFormat="1" ht="12.75" customHeight="1" x14ac:dyDescent="0.2">
      <c r="A17" s="22">
        <f>'MCC Data'!A15</f>
        <v>0.3541666666666668</v>
      </c>
      <c r="B17" s="146">
        <f>('MCC Data'!$B15*'PCU Data'!$S$14)+('MCC Data'!$C15*'PCU Data'!$T$14)+('MCC Data'!$D15*'PCU Data'!$U$14)+('PCU Data'!$V$14*'MCC Data'!$E15)+('MCC Data'!$F15*'PCU Data'!$W$14)+('MCC Data'!$G15*'PCU Data'!$X$14)+('MCC Data'!$H15*$Y$14)</f>
        <v>0</v>
      </c>
      <c r="C17" s="146">
        <f>('MCC Data'!$J15*'PCU Data'!$S$14)+('MCC Data'!$K15*'PCU Data'!$T$14)+('MCC Data'!$L15*'PCU Data'!$U$14)+('PCU Data'!$V$14*'MCC Data'!$M15)+('MCC Data'!$N15*'PCU Data'!$W$14)+('MCC Data'!$O15*'PCU Data'!$X$14)+('MCC Data'!$P15*$Y$14)</f>
        <v>0</v>
      </c>
      <c r="D17" s="146">
        <f>('MCC Data'!$R15*'PCU Data'!$S$14)+('MCC Data'!$S15*'PCU Data'!$T$14)+('MCC Data'!$T15*'PCU Data'!$U$14)+('PCU Data'!$V$14*'MCC Data'!$U15)+('MCC Data'!$V15*'PCU Data'!$W$14)+('MCC Data'!$W15*'PCU Data'!$X$14)+('MCC Data'!$X15*$Y$14)</f>
        <v>254.8</v>
      </c>
      <c r="E17" s="146">
        <f>('MCC Data'!$B142*'PCU Data'!$S$14)+('MCC Data'!$C142*'PCU Data'!$T$14)+('MCC Data'!$D142*'PCU Data'!$U$14)+('PCU Data'!$V$14*'MCC Data'!$E142)+('MCC Data'!$F142*'PCU Data'!$W$14)+('MCC Data'!$G142*'PCU Data'!$X$14)+('MCC Data'!$H142*$Y$14)</f>
        <v>50.999999999999993</v>
      </c>
      <c r="F17" s="146">
        <f>('MCC Data'!$J142*'PCU Data'!$S$14)+('MCC Data'!$K142*'PCU Data'!$T$14)+('MCC Data'!$L142*'PCU Data'!$U$14)+('PCU Data'!$V$14*'MCC Data'!$M142)+('MCC Data'!$N142*'PCU Data'!$W$14)+('MCC Data'!$O142*'PCU Data'!$X$14)+('MCC Data'!$P142*$Y$14)</f>
        <v>0</v>
      </c>
      <c r="G17" s="146">
        <f>('MCC Data'!$R142*'PCU Data'!$S$14)+('MCC Data'!$S142*'PCU Data'!$T$14)+('MCC Data'!$T142*'PCU Data'!$U$14)+('PCU Data'!$V$14*'MCC Data'!$U142)+('MCC Data'!$V142*'PCU Data'!$W$14)+('MCC Data'!$W142*'PCU Data'!$X$14)+('MCC Data'!$X142*$Y$14)</f>
        <v>0</v>
      </c>
      <c r="H17" s="146">
        <f>('MCC Data'!$B269*'PCU Data'!$S$14)+('MCC Data'!$C269*'PCU Data'!$T$14)+('MCC Data'!$D269*'PCU Data'!$U$14)+('PCU Data'!$V$14*'MCC Data'!$E269)+('MCC Data'!$F269*'PCU Data'!$W$14)+('MCC Data'!$G269*'PCU Data'!$X$14)+('MCC Data'!$H269*$Y$14)</f>
        <v>0</v>
      </c>
      <c r="I17" s="146">
        <f>('MCC Data'!$J269*'PCU Data'!$S$14)+('MCC Data'!$K269*'PCU Data'!$T$14)+('MCC Data'!$L269*'PCU Data'!$U$14)+('PCU Data'!$V$14*'MCC Data'!$M269)+('MCC Data'!$N269*'PCU Data'!$W$14)+('MCC Data'!$O269*'PCU Data'!$X$14)+('MCC Data'!$P269*$Y$14)</f>
        <v>0</v>
      </c>
      <c r="J17" s="146">
        <f>('MCC Data'!$R269*'PCU Data'!$S$14)+('MCC Data'!$S269*'PCU Data'!$T$14)+('MCC Data'!$T269*'PCU Data'!$U$14)+('PCU Data'!$V$14*'MCC Data'!$U269)+('MCC Data'!$V269*'PCU Data'!$W$14)+('MCC Data'!$W269*'PCU Data'!$X$14)+('MCC Data'!$X269*$Y$14)</f>
        <v>0</v>
      </c>
      <c r="K17" s="146">
        <f>('MCC Data'!$B396*'PCU Data'!$S$14)+('MCC Data'!$C396*'PCU Data'!$T$14)+('MCC Data'!$D396*'PCU Data'!$U$14)+('PCU Data'!$V$14*'MCC Data'!$E396)+('MCC Data'!$F396*'PCU Data'!$W$14)+('MCC Data'!$G396*'PCU Data'!$X$14)+('MCC Data'!$H396*$Y$14)</f>
        <v>0</v>
      </c>
      <c r="L17" s="146">
        <f>('MCC Data'!$J396*'PCU Data'!$S$14)+('MCC Data'!$K396*'PCU Data'!$T$14)+('MCC Data'!$L396*'PCU Data'!$U$14)+('PCU Data'!$V$14*'MCC Data'!$M396)+('MCC Data'!$N396*'PCU Data'!$W$14)+('MCC Data'!$O396*'PCU Data'!$X$14)+('MCC Data'!$P396*$Y$14)</f>
        <v>261.29999999999995</v>
      </c>
      <c r="M17" s="146">
        <f>('MCC Data'!$R396*'PCU Data'!$S$14)+('MCC Data'!$S396*'PCU Data'!$T$14)+('MCC Data'!$T396*'PCU Data'!$U$14)+('PCU Data'!$V$14*'MCC Data'!$U396)+('MCC Data'!$V396*'PCU Data'!$W$14)+('MCC Data'!$W396*'PCU Data'!$X$14)+('MCC Data'!$X396*$Y$14)</f>
        <v>0</v>
      </c>
      <c r="N17" s="146">
        <f>('MCC Data'!$B523*'PCU Data'!$S$14)+('MCC Data'!$C523*'PCU Data'!$T$14)+('MCC Data'!$D523*'PCU Data'!$U$14)+('PCU Data'!$V$14*'MCC Data'!$E523)+('MCC Data'!$F523*'PCU Data'!$W$14)+('MCC Data'!$G523*'PCU Data'!$X$14)+('MCC Data'!$H523*$Y$14)</f>
        <v>0</v>
      </c>
      <c r="O17" s="146">
        <f>('MCC Data'!$J523*'PCU Data'!$S$14)+('MCC Data'!$K523*'PCU Data'!$T$14)+('MCC Data'!$L523*'PCU Data'!$U$14)+('PCU Data'!$V$14*'MCC Data'!$M523)+('MCC Data'!$N523*'PCU Data'!$W$14)+('MCC Data'!$O523*'PCU Data'!$X$14)+('MCC Data'!$P523*$Y$14)</f>
        <v>47.599999999999994</v>
      </c>
      <c r="P17" s="146">
        <f>('MCC Data'!$R523*'PCU Data'!$S$14)+('MCC Data'!$S523*'PCU Data'!$T$14)+('MCC Data'!$T523*'PCU Data'!$U$14)+('PCU Data'!$V$14*'MCC Data'!$U523)+('MCC Data'!$V523*'PCU Data'!$W$14)+('MCC Data'!$W523*'PCU Data'!$X$14)+('MCC Data'!$X523*$Y$14)</f>
        <v>77.400000000000006</v>
      </c>
      <c r="Q17" s="146">
        <f>('MCC Data'!$B650*'PCU Data'!$S$14)+('MCC Data'!$C650*'PCU Data'!$T$14)+('MCC Data'!$D650*'PCU Data'!$U$14)+('PCU Data'!$V$14*'MCC Data'!$E650)+('MCC Data'!$F650*'PCU Data'!$W$14)+('MCC Data'!$G650*'PCU Data'!$X$14)+('MCC Data'!$H650*$Y$14)</f>
        <v>34.9</v>
      </c>
      <c r="S17" s="138" t="s">
        <v>114</v>
      </c>
    </row>
    <row r="18" spans="1:19" s="135" customFormat="1" ht="12.75" customHeight="1" x14ac:dyDescent="0.2">
      <c r="A18" s="22">
        <f>'MCC Data'!A16</f>
        <v>0.36458333333333348</v>
      </c>
      <c r="B18" s="146">
        <f>('MCC Data'!$B16*'PCU Data'!$S$14)+('MCC Data'!$C16*'PCU Data'!$T$14)+('MCC Data'!$D16*'PCU Data'!$U$14)+('PCU Data'!$V$14*'MCC Data'!$E16)+('MCC Data'!$F16*'PCU Data'!$W$14)+('MCC Data'!$G16*'PCU Data'!$X$14)+('MCC Data'!$H16*$Y$14)</f>
        <v>0</v>
      </c>
      <c r="C18" s="146">
        <f>('MCC Data'!$J16*'PCU Data'!$S$14)+('MCC Data'!$K16*'PCU Data'!$T$14)+('MCC Data'!$L16*'PCU Data'!$U$14)+('PCU Data'!$V$14*'MCC Data'!$M16)+('MCC Data'!$N16*'PCU Data'!$W$14)+('MCC Data'!$O16*'PCU Data'!$X$14)+('MCC Data'!$P16*$Y$14)</f>
        <v>0</v>
      </c>
      <c r="D18" s="146">
        <f>('MCC Data'!$R16*'PCU Data'!$S$14)+('MCC Data'!$S16*'PCU Data'!$T$14)+('MCC Data'!$T16*'PCU Data'!$U$14)+('PCU Data'!$V$14*'MCC Data'!$U16)+('MCC Data'!$V16*'PCU Data'!$W$14)+('MCC Data'!$W16*'PCU Data'!$X$14)+('MCC Data'!$X16*$Y$14)</f>
        <v>246.89999999999998</v>
      </c>
      <c r="E18" s="146">
        <f>('MCC Data'!$B143*'PCU Data'!$S$14)+('MCC Data'!$C143*'PCU Data'!$T$14)+('MCC Data'!$D143*'PCU Data'!$U$14)+('PCU Data'!$V$14*'MCC Data'!$E143)+('MCC Data'!$F143*'PCU Data'!$W$14)+('MCC Data'!$G143*'PCU Data'!$X$14)+('MCC Data'!$H143*$Y$14)</f>
        <v>58.099999999999994</v>
      </c>
      <c r="F18" s="146">
        <f>('MCC Data'!$J143*'PCU Data'!$S$14)+('MCC Data'!$K143*'PCU Data'!$T$14)+('MCC Data'!$L143*'PCU Data'!$U$14)+('PCU Data'!$V$14*'MCC Data'!$M143)+('MCC Data'!$N143*'PCU Data'!$W$14)+('MCC Data'!$O143*'PCU Data'!$X$14)+('MCC Data'!$P143*$Y$14)</f>
        <v>0</v>
      </c>
      <c r="G18" s="146">
        <f>('MCC Data'!$R143*'PCU Data'!$S$14)+('MCC Data'!$S143*'PCU Data'!$T$14)+('MCC Data'!$T143*'PCU Data'!$U$14)+('PCU Data'!$V$14*'MCC Data'!$U143)+('MCC Data'!$V143*'PCU Data'!$W$14)+('MCC Data'!$W143*'PCU Data'!$X$14)+('MCC Data'!$X143*$Y$14)</f>
        <v>0</v>
      </c>
      <c r="H18" s="146">
        <f>('MCC Data'!$B270*'PCU Data'!$S$14)+('MCC Data'!$C270*'PCU Data'!$T$14)+('MCC Data'!$D270*'PCU Data'!$U$14)+('PCU Data'!$V$14*'MCC Data'!$E270)+('MCC Data'!$F270*'PCU Data'!$W$14)+('MCC Data'!$G270*'PCU Data'!$X$14)+('MCC Data'!$H270*$Y$14)</f>
        <v>0</v>
      </c>
      <c r="I18" s="146">
        <f>('MCC Data'!$J270*'PCU Data'!$S$14)+('MCC Data'!$K270*'PCU Data'!$T$14)+('MCC Data'!$L270*'PCU Data'!$U$14)+('PCU Data'!$V$14*'MCC Data'!$M270)+('MCC Data'!$N270*'PCU Data'!$W$14)+('MCC Data'!$O270*'PCU Data'!$X$14)+('MCC Data'!$P270*$Y$14)</f>
        <v>0</v>
      </c>
      <c r="J18" s="146">
        <f>('MCC Data'!$R270*'PCU Data'!$S$14)+('MCC Data'!$S270*'PCU Data'!$T$14)+('MCC Data'!$T270*'PCU Data'!$U$14)+('PCU Data'!$V$14*'MCC Data'!$U270)+('MCC Data'!$V270*'PCU Data'!$W$14)+('MCC Data'!$W270*'PCU Data'!$X$14)+('MCC Data'!$X270*$Y$14)</f>
        <v>0</v>
      </c>
      <c r="K18" s="146">
        <f>('MCC Data'!$B397*'PCU Data'!$S$14)+('MCC Data'!$C397*'PCU Data'!$T$14)+('MCC Data'!$D397*'PCU Data'!$U$14)+('PCU Data'!$V$14*'MCC Data'!$E397)+('MCC Data'!$F397*'PCU Data'!$W$14)+('MCC Data'!$G397*'PCU Data'!$X$14)+('MCC Data'!$H397*$Y$14)</f>
        <v>0</v>
      </c>
      <c r="L18" s="146">
        <f>('MCC Data'!$J397*'PCU Data'!$S$14)+('MCC Data'!$K397*'PCU Data'!$T$14)+('MCC Data'!$L397*'PCU Data'!$U$14)+('PCU Data'!$V$14*'MCC Data'!$M397)+('MCC Data'!$N397*'PCU Data'!$W$14)+('MCC Data'!$O397*'PCU Data'!$X$14)+('MCC Data'!$P397*$Y$14)</f>
        <v>248.4</v>
      </c>
      <c r="M18" s="146">
        <f>('MCC Data'!$R397*'PCU Data'!$S$14)+('MCC Data'!$S397*'PCU Data'!$T$14)+('MCC Data'!$T397*'PCU Data'!$U$14)+('PCU Data'!$V$14*'MCC Data'!$U397)+('MCC Data'!$V397*'PCU Data'!$W$14)+('MCC Data'!$W397*'PCU Data'!$X$14)+('MCC Data'!$X397*$Y$14)</f>
        <v>0</v>
      </c>
      <c r="N18" s="146">
        <f>('MCC Data'!$B524*'PCU Data'!$S$14)+('MCC Data'!$C524*'PCU Data'!$T$14)+('MCC Data'!$D524*'PCU Data'!$U$14)+('PCU Data'!$V$14*'MCC Data'!$E524)+('MCC Data'!$F524*'PCU Data'!$W$14)+('MCC Data'!$G524*'PCU Data'!$X$14)+('MCC Data'!$H524*$Y$14)</f>
        <v>0</v>
      </c>
      <c r="O18" s="146">
        <f>('MCC Data'!$J524*'PCU Data'!$S$14)+('MCC Data'!$K524*'PCU Data'!$T$14)+('MCC Data'!$L524*'PCU Data'!$U$14)+('PCU Data'!$V$14*'MCC Data'!$M524)+('MCC Data'!$N524*'PCU Data'!$W$14)+('MCC Data'!$O524*'PCU Data'!$X$14)+('MCC Data'!$P524*$Y$14)</f>
        <v>43.6</v>
      </c>
      <c r="P18" s="146">
        <f>('MCC Data'!$R524*'PCU Data'!$S$14)+('MCC Data'!$S524*'PCU Data'!$T$14)+('MCC Data'!$T524*'PCU Data'!$U$14)+('PCU Data'!$V$14*'MCC Data'!$U524)+('MCC Data'!$V524*'PCU Data'!$W$14)+('MCC Data'!$W524*'PCU Data'!$X$14)+('MCC Data'!$X524*$Y$14)</f>
        <v>44.099999999999994</v>
      </c>
      <c r="Q18" s="146">
        <f>('MCC Data'!$B651*'PCU Data'!$S$14)+('MCC Data'!$C651*'PCU Data'!$T$14)+('MCC Data'!$D651*'PCU Data'!$U$14)+('PCU Data'!$V$14*'MCC Data'!$E651)+('MCC Data'!$F651*'PCU Data'!$W$14)+('MCC Data'!$G651*'PCU Data'!$X$14)+('MCC Data'!$H651*$Y$14)</f>
        <v>24.9</v>
      </c>
      <c r="S18" s="138" t="s">
        <v>115</v>
      </c>
    </row>
    <row r="19" spans="1:19" s="135" customFormat="1" ht="12.75" customHeight="1" x14ac:dyDescent="0.2">
      <c r="A19" s="22">
        <f>'MCC Data'!A17</f>
        <v>0.37500000000000017</v>
      </c>
      <c r="B19" s="146">
        <f>('MCC Data'!$B17*'PCU Data'!$S$14)+('MCC Data'!$C17*'PCU Data'!$T$14)+('MCC Data'!$D17*'PCU Data'!$U$14)+('PCU Data'!$V$14*'MCC Data'!$E17)+('MCC Data'!$F17*'PCU Data'!$W$14)+('MCC Data'!$G17*'PCU Data'!$X$14)+('MCC Data'!$H17*$Y$14)</f>
        <v>0</v>
      </c>
      <c r="C19" s="146">
        <f>('MCC Data'!$J17*'PCU Data'!$S$14)+('MCC Data'!$K17*'PCU Data'!$T$14)+('MCC Data'!$L17*'PCU Data'!$U$14)+('PCU Data'!$V$14*'MCC Data'!$M17)+('MCC Data'!$N17*'PCU Data'!$W$14)+('MCC Data'!$O17*'PCU Data'!$X$14)+('MCC Data'!$P17*$Y$14)</f>
        <v>0</v>
      </c>
      <c r="D19" s="146">
        <f>('MCC Data'!$R17*'PCU Data'!$S$14)+('MCC Data'!$S17*'PCU Data'!$T$14)+('MCC Data'!$T17*'PCU Data'!$U$14)+('PCU Data'!$V$14*'MCC Data'!$U17)+('MCC Data'!$V17*'PCU Data'!$W$14)+('MCC Data'!$W17*'PCU Data'!$X$14)+('MCC Data'!$X17*$Y$14)</f>
        <v>232.4</v>
      </c>
      <c r="E19" s="146">
        <f>('MCC Data'!$B144*'PCU Data'!$S$14)+('MCC Data'!$C144*'PCU Data'!$T$14)+('MCC Data'!$D144*'PCU Data'!$U$14)+('PCU Data'!$V$14*'MCC Data'!$E144)+('MCC Data'!$F144*'PCU Data'!$W$14)+('MCC Data'!$G144*'PCU Data'!$X$14)+('MCC Data'!$H144*$Y$14)</f>
        <v>56.5</v>
      </c>
      <c r="F19" s="146">
        <f>('MCC Data'!$J144*'PCU Data'!$S$14)+('MCC Data'!$K144*'PCU Data'!$T$14)+('MCC Data'!$L144*'PCU Data'!$U$14)+('PCU Data'!$V$14*'MCC Data'!$M144)+('MCC Data'!$N144*'PCU Data'!$W$14)+('MCC Data'!$O144*'PCU Data'!$X$14)+('MCC Data'!$P144*$Y$14)</f>
        <v>0</v>
      </c>
      <c r="G19" s="146">
        <f>('MCC Data'!$R144*'PCU Data'!$S$14)+('MCC Data'!$S144*'PCU Data'!$T$14)+('MCC Data'!$T144*'PCU Data'!$U$14)+('PCU Data'!$V$14*'MCC Data'!$U144)+('MCC Data'!$V144*'PCU Data'!$W$14)+('MCC Data'!$W144*'PCU Data'!$X$14)+('MCC Data'!$X144*$Y$14)</f>
        <v>0</v>
      </c>
      <c r="H19" s="146">
        <f>('MCC Data'!$B271*'PCU Data'!$S$14)+('MCC Data'!$C271*'PCU Data'!$T$14)+('MCC Data'!$D271*'PCU Data'!$U$14)+('PCU Data'!$V$14*'MCC Data'!$E271)+('MCC Data'!$F271*'PCU Data'!$W$14)+('MCC Data'!$G271*'PCU Data'!$X$14)+('MCC Data'!$H271*$Y$14)</f>
        <v>0</v>
      </c>
      <c r="I19" s="146">
        <f>('MCC Data'!$J271*'PCU Data'!$S$14)+('MCC Data'!$K271*'PCU Data'!$T$14)+('MCC Data'!$L271*'PCU Data'!$U$14)+('PCU Data'!$V$14*'MCC Data'!$M271)+('MCC Data'!$N271*'PCU Data'!$W$14)+('MCC Data'!$O271*'PCU Data'!$X$14)+('MCC Data'!$P271*$Y$14)</f>
        <v>0</v>
      </c>
      <c r="J19" s="146">
        <f>('MCC Data'!$R271*'PCU Data'!$S$14)+('MCC Data'!$S271*'PCU Data'!$T$14)+('MCC Data'!$T271*'PCU Data'!$U$14)+('PCU Data'!$V$14*'MCC Data'!$U271)+('MCC Data'!$V271*'PCU Data'!$W$14)+('MCC Data'!$W271*'PCU Data'!$X$14)+('MCC Data'!$X271*$Y$14)</f>
        <v>0</v>
      </c>
      <c r="K19" s="146">
        <f>('MCC Data'!$B398*'PCU Data'!$S$14)+('MCC Data'!$C398*'PCU Data'!$T$14)+('MCC Data'!$D398*'PCU Data'!$U$14)+('PCU Data'!$V$14*'MCC Data'!$E398)+('MCC Data'!$F398*'PCU Data'!$W$14)+('MCC Data'!$G398*'PCU Data'!$X$14)+('MCC Data'!$H398*$Y$14)</f>
        <v>0</v>
      </c>
      <c r="L19" s="146">
        <f>('MCC Data'!$J398*'PCU Data'!$S$14)+('MCC Data'!$K398*'PCU Data'!$T$14)+('MCC Data'!$L398*'PCU Data'!$U$14)+('PCU Data'!$V$14*'MCC Data'!$M398)+('MCC Data'!$N398*'PCU Data'!$W$14)+('MCC Data'!$O398*'PCU Data'!$X$14)+('MCC Data'!$P398*$Y$14)</f>
        <v>214.20000000000002</v>
      </c>
      <c r="M19" s="146">
        <f>('MCC Data'!$R398*'PCU Data'!$S$14)+('MCC Data'!$S398*'PCU Data'!$T$14)+('MCC Data'!$T398*'PCU Data'!$U$14)+('PCU Data'!$V$14*'MCC Data'!$U398)+('MCC Data'!$V398*'PCU Data'!$W$14)+('MCC Data'!$W398*'PCU Data'!$X$14)+('MCC Data'!$X398*$Y$14)</f>
        <v>0</v>
      </c>
      <c r="N19" s="146">
        <f>('MCC Data'!$B525*'PCU Data'!$S$14)+('MCC Data'!$C525*'PCU Data'!$T$14)+('MCC Data'!$D525*'PCU Data'!$U$14)+('PCU Data'!$V$14*'MCC Data'!$E525)+('MCC Data'!$F525*'PCU Data'!$W$14)+('MCC Data'!$G525*'PCU Data'!$X$14)+('MCC Data'!$H525*$Y$14)</f>
        <v>0</v>
      </c>
      <c r="O19" s="146">
        <f>('MCC Data'!$J525*'PCU Data'!$S$14)+('MCC Data'!$K525*'PCU Data'!$T$14)+('MCC Data'!$L525*'PCU Data'!$U$14)+('PCU Data'!$V$14*'MCC Data'!$M525)+('MCC Data'!$N525*'PCU Data'!$W$14)+('MCC Data'!$O525*'PCU Data'!$X$14)+('MCC Data'!$P525*$Y$14)</f>
        <v>53.7</v>
      </c>
      <c r="P19" s="146">
        <f>('MCC Data'!$R525*'PCU Data'!$S$14)+('MCC Data'!$S525*'PCU Data'!$T$14)+('MCC Data'!$T525*'PCU Data'!$U$14)+('PCU Data'!$V$14*'MCC Data'!$U525)+('MCC Data'!$V525*'PCU Data'!$W$14)+('MCC Data'!$W525*'PCU Data'!$X$14)+('MCC Data'!$X525*$Y$14)</f>
        <v>46.1</v>
      </c>
      <c r="Q19" s="146">
        <f>('MCC Data'!$B652*'PCU Data'!$S$14)+('MCC Data'!$C652*'PCU Data'!$T$14)+('MCC Data'!$D652*'PCU Data'!$U$14)+('PCU Data'!$V$14*'MCC Data'!$E652)+('MCC Data'!$F652*'PCU Data'!$W$14)+('MCC Data'!$G652*'PCU Data'!$X$14)+('MCC Data'!$H652*$Y$14)</f>
        <v>36.799999999999997</v>
      </c>
    </row>
    <row r="20" spans="1:19" s="135" customFormat="1" ht="12.75" customHeight="1" x14ac:dyDescent="0.2">
      <c r="A20" s="22">
        <f>'MCC Data'!A18</f>
        <v>0.38541666666666685</v>
      </c>
      <c r="B20" s="146">
        <f>('MCC Data'!$B18*'PCU Data'!$S$14)+('MCC Data'!$C18*'PCU Data'!$T$14)+('MCC Data'!$D18*'PCU Data'!$U$14)+('PCU Data'!$V$14*'MCC Data'!$E18)+('MCC Data'!$F18*'PCU Data'!$W$14)+('MCC Data'!$G18*'PCU Data'!$X$14)+('MCC Data'!$H18*$Y$14)</f>
        <v>0</v>
      </c>
      <c r="C20" s="146">
        <f>('MCC Data'!$J18*'PCU Data'!$S$14)+('MCC Data'!$K18*'PCU Data'!$T$14)+('MCC Data'!$L18*'PCU Data'!$U$14)+('PCU Data'!$V$14*'MCC Data'!$M18)+('MCC Data'!$N18*'PCU Data'!$W$14)+('MCC Data'!$O18*'PCU Data'!$X$14)+('MCC Data'!$P18*$Y$14)</f>
        <v>0</v>
      </c>
      <c r="D20" s="146">
        <f>('MCC Data'!$R18*'PCU Data'!$S$14)+('MCC Data'!$S18*'PCU Data'!$T$14)+('MCC Data'!$T18*'PCU Data'!$U$14)+('PCU Data'!$V$14*'MCC Data'!$U18)+('MCC Data'!$V18*'PCU Data'!$W$14)+('MCC Data'!$W18*'PCU Data'!$X$14)+('MCC Data'!$X18*$Y$14)</f>
        <v>253.2</v>
      </c>
      <c r="E20" s="146">
        <f>('MCC Data'!$B145*'PCU Data'!$S$14)+('MCC Data'!$C145*'PCU Data'!$T$14)+('MCC Data'!$D145*'PCU Data'!$U$14)+('PCU Data'!$V$14*'MCC Data'!$E145)+('MCC Data'!$F145*'PCU Data'!$W$14)+('MCC Data'!$G145*'PCU Data'!$X$14)+('MCC Data'!$H145*$Y$14)</f>
        <v>54.4</v>
      </c>
      <c r="F20" s="146">
        <f>('MCC Data'!$J145*'PCU Data'!$S$14)+('MCC Data'!$K145*'PCU Data'!$T$14)+('MCC Data'!$L145*'PCU Data'!$U$14)+('PCU Data'!$V$14*'MCC Data'!$M145)+('MCC Data'!$N145*'PCU Data'!$W$14)+('MCC Data'!$O145*'PCU Data'!$X$14)+('MCC Data'!$P145*$Y$14)</f>
        <v>0</v>
      </c>
      <c r="G20" s="146">
        <f>('MCC Data'!$R145*'PCU Data'!$S$14)+('MCC Data'!$S145*'PCU Data'!$T$14)+('MCC Data'!$T145*'PCU Data'!$U$14)+('PCU Data'!$V$14*'MCC Data'!$U145)+('MCC Data'!$V145*'PCU Data'!$W$14)+('MCC Data'!$W145*'PCU Data'!$X$14)+('MCC Data'!$X145*$Y$14)</f>
        <v>0</v>
      </c>
      <c r="H20" s="146">
        <f>('MCC Data'!$B272*'PCU Data'!$S$14)+('MCC Data'!$C272*'PCU Data'!$T$14)+('MCC Data'!$D272*'PCU Data'!$U$14)+('PCU Data'!$V$14*'MCC Data'!$E272)+('MCC Data'!$F272*'PCU Data'!$W$14)+('MCC Data'!$G272*'PCU Data'!$X$14)+('MCC Data'!$H272*$Y$14)</f>
        <v>0</v>
      </c>
      <c r="I20" s="146">
        <f>('MCC Data'!$J272*'PCU Data'!$S$14)+('MCC Data'!$K272*'PCU Data'!$T$14)+('MCC Data'!$L272*'PCU Data'!$U$14)+('PCU Data'!$V$14*'MCC Data'!$M272)+('MCC Data'!$N272*'PCU Data'!$W$14)+('MCC Data'!$O272*'PCU Data'!$X$14)+('MCC Data'!$P272*$Y$14)</f>
        <v>0</v>
      </c>
      <c r="J20" s="146">
        <f>('MCC Data'!$R272*'PCU Data'!$S$14)+('MCC Data'!$S272*'PCU Data'!$T$14)+('MCC Data'!$T272*'PCU Data'!$U$14)+('PCU Data'!$V$14*'MCC Data'!$U272)+('MCC Data'!$V272*'PCU Data'!$W$14)+('MCC Data'!$W272*'PCU Data'!$X$14)+('MCC Data'!$X272*$Y$14)</f>
        <v>0</v>
      </c>
      <c r="K20" s="146">
        <f>('MCC Data'!$B399*'PCU Data'!$S$14)+('MCC Data'!$C399*'PCU Data'!$T$14)+('MCC Data'!$D399*'PCU Data'!$U$14)+('PCU Data'!$V$14*'MCC Data'!$E399)+('MCC Data'!$F399*'PCU Data'!$W$14)+('MCC Data'!$G399*'PCU Data'!$X$14)+('MCC Data'!$H399*$Y$14)</f>
        <v>0</v>
      </c>
      <c r="L20" s="146">
        <f>('MCC Data'!$J399*'PCU Data'!$S$14)+('MCC Data'!$K399*'PCU Data'!$T$14)+('MCC Data'!$L399*'PCU Data'!$U$14)+('PCU Data'!$V$14*'MCC Data'!$M399)+('MCC Data'!$N399*'PCU Data'!$W$14)+('MCC Data'!$O399*'PCU Data'!$X$14)+('MCC Data'!$P399*$Y$14)</f>
        <v>221.2</v>
      </c>
      <c r="M20" s="146">
        <f>('MCC Data'!$R399*'PCU Data'!$S$14)+('MCC Data'!$S399*'PCU Data'!$T$14)+('MCC Data'!$T399*'PCU Data'!$U$14)+('PCU Data'!$V$14*'MCC Data'!$U399)+('MCC Data'!$V399*'PCU Data'!$W$14)+('MCC Data'!$W399*'PCU Data'!$X$14)+('MCC Data'!$X399*$Y$14)</f>
        <v>0</v>
      </c>
      <c r="N20" s="146">
        <f>('MCC Data'!$B526*'PCU Data'!$S$14)+('MCC Data'!$C526*'PCU Data'!$T$14)+('MCC Data'!$D526*'PCU Data'!$U$14)+('PCU Data'!$V$14*'MCC Data'!$E526)+('MCC Data'!$F526*'PCU Data'!$W$14)+('MCC Data'!$G526*'PCU Data'!$X$14)+('MCC Data'!$H526*$Y$14)</f>
        <v>0</v>
      </c>
      <c r="O20" s="146">
        <f>('MCC Data'!$J526*'PCU Data'!$S$14)+('MCC Data'!$K526*'PCU Data'!$T$14)+('MCC Data'!$L526*'PCU Data'!$U$14)+('PCU Data'!$V$14*'MCC Data'!$M526)+('MCC Data'!$N526*'PCU Data'!$W$14)+('MCC Data'!$O526*'PCU Data'!$X$14)+('MCC Data'!$P526*$Y$14)</f>
        <v>40.799999999999997</v>
      </c>
      <c r="P20" s="146">
        <f>('MCC Data'!$R526*'PCU Data'!$S$14)+('MCC Data'!$S526*'PCU Data'!$T$14)+('MCC Data'!$T526*'PCU Data'!$U$14)+('PCU Data'!$V$14*'MCC Data'!$U526)+('MCC Data'!$V526*'PCU Data'!$W$14)+('MCC Data'!$W526*'PCU Data'!$X$14)+('MCC Data'!$X526*$Y$14)</f>
        <v>66.7</v>
      </c>
      <c r="Q20" s="146">
        <f>('MCC Data'!$B653*'PCU Data'!$S$14)+('MCC Data'!$C653*'PCU Data'!$T$14)+('MCC Data'!$D653*'PCU Data'!$U$14)+('PCU Data'!$V$14*'MCC Data'!$E653)+('MCC Data'!$F653*'PCU Data'!$W$14)+('MCC Data'!$G653*'PCU Data'!$X$14)+('MCC Data'!$H653*$Y$14)</f>
        <v>31.3</v>
      </c>
    </row>
    <row r="21" spans="1:19" s="135" customFormat="1" ht="12.75" customHeight="1" x14ac:dyDescent="0.2">
      <c r="A21" s="21">
        <f>'MCC Data'!A19</f>
        <v>0.39583333333333354</v>
      </c>
      <c r="B21" s="146">
        <f>('MCC Data'!$B19*'PCU Data'!$S$14)+('MCC Data'!$C19*'PCU Data'!$T$14)+('MCC Data'!$D19*'PCU Data'!$U$14)+('PCU Data'!$V$14*'MCC Data'!$E19)+('MCC Data'!$F19*'PCU Data'!$W$14)+('MCC Data'!$G19*'PCU Data'!$X$14)+('MCC Data'!$H19*$Y$14)</f>
        <v>0</v>
      </c>
      <c r="C21" s="146">
        <f>('MCC Data'!$J19*'PCU Data'!$S$14)+('MCC Data'!$K19*'PCU Data'!$T$14)+('MCC Data'!$L19*'PCU Data'!$U$14)+('PCU Data'!$V$14*'MCC Data'!$M19)+('MCC Data'!$N19*'PCU Data'!$W$14)+('MCC Data'!$O19*'PCU Data'!$X$14)+('MCC Data'!$P19*$Y$14)</f>
        <v>0</v>
      </c>
      <c r="D21" s="146">
        <f>('MCC Data'!$R19*'PCU Data'!$S$14)+('MCC Data'!$S19*'PCU Data'!$T$14)+('MCC Data'!$T19*'PCU Data'!$U$14)+('PCU Data'!$V$14*'MCC Data'!$U19)+('MCC Data'!$V19*'PCU Data'!$W$14)+('MCC Data'!$W19*'PCU Data'!$X$14)+('MCC Data'!$X19*$Y$14)</f>
        <v>230.00000000000003</v>
      </c>
      <c r="E21" s="146">
        <f>('MCC Data'!$B146*'PCU Data'!$S$14)+('MCC Data'!$C146*'PCU Data'!$T$14)+('MCC Data'!$D146*'PCU Data'!$U$14)+('PCU Data'!$V$14*'MCC Data'!$E146)+('MCC Data'!$F146*'PCU Data'!$W$14)+('MCC Data'!$G146*'PCU Data'!$X$14)+('MCC Data'!$H146*$Y$14)</f>
        <v>45</v>
      </c>
      <c r="F21" s="146">
        <f>('MCC Data'!$J146*'PCU Data'!$S$14)+('MCC Data'!$K146*'PCU Data'!$T$14)+('MCC Data'!$L146*'PCU Data'!$U$14)+('PCU Data'!$V$14*'MCC Data'!$M146)+('MCC Data'!$N146*'PCU Data'!$W$14)+('MCC Data'!$O146*'PCU Data'!$X$14)+('MCC Data'!$P146*$Y$14)</f>
        <v>0</v>
      </c>
      <c r="G21" s="146">
        <f>('MCC Data'!$R146*'PCU Data'!$S$14)+('MCC Data'!$S146*'PCU Data'!$T$14)+('MCC Data'!$T146*'PCU Data'!$U$14)+('PCU Data'!$V$14*'MCC Data'!$U146)+('MCC Data'!$V146*'PCU Data'!$W$14)+('MCC Data'!$W146*'PCU Data'!$X$14)+('MCC Data'!$X146*$Y$14)</f>
        <v>0</v>
      </c>
      <c r="H21" s="146">
        <f>('MCC Data'!$B273*'PCU Data'!$S$14)+('MCC Data'!$C273*'PCU Data'!$T$14)+('MCC Data'!$D273*'PCU Data'!$U$14)+('PCU Data'!$V$14*'MCC Data'!$E273)+('MCC Data'!$F273*'PCU Data'!$W$14)+('MCC Data'!$G273*'PCU Data'!$X$14)+('MCC Data'!$H273*$Y$14)</f>
        <v>0</v>
      </c>
      <c r="I21" s="146">
        <f>('MCC Data'!$J273*'PCU Data'!$S$14)+('MCC Data'!$K273*'PCU Data'!$T$14)+('MCC Data'!$L273*'PCU Data'!$U$14)+('PCU Data'!$V$14*'MCC Data'!$M273)+('MCC Data'!$N273*'PCU Data'!$W$14)+('MCC Data'!$O273*'PCU Data'!$X$14)+('MCC Data'!$P273*$Y$14)</f>
        <v>0</v>
      </c>
      <c r="J21" s="146">
        <f>('MCC Data'!$R273*'PCU Data'!$S$14)+('MCC Data'!$S273*'PCU Data'!$T$14)+('MCC Data'!$T273*'PCU Data'!$U$14)+('PCU Data'!$V$14*'MCC Data'!$U273)+('MCC Data'!$V273*'PCU Data'!$W$14)+('MCC Data'!$W273*'PCU Data'!$X$14)+('MCC Data'!$X273*$Y$14)</f>
        <v>0</v>
      </c>
      <c r="K21" s="146">
        <f>('MCC Data'!$B400*'PCU Data'!$S$14)+('MCC Data'!$C400*'PCU Data'!$T$14)+('MCC Data'!$D400*'PCU Data'!$U$14)+('PCU Data'!$V$14*'MCC Data'!$E400)+('MCC Data'!$F400*'PCU Data'!$W$14)+('MCC Data'!$G400*'PCU Data'!$X$14)+('MCC Data'!$H400*$Y$14)</f>
        <v>0</v>
      </c>
      <c r="L21" s="146">
        <f>('MCC Data'!$J400*'PCU Data'!$S$14)+('MCC Data'!$K400*'PCU Data'!$T$14)+('MCC Data'!$L400*'PCU Data'!$U$14)+('PCU Data'!$V$14*'MCC Data'!$M400)+('MCC Data'!$N400*'PCU Data'!$W$14)+('MCC Data'!$O400*'PCU Data'!$X$14)+('MCC Data'!$P400*$Y$14)</f>
        <v>242.8</v>
      </c>
      <c r="M21" s="146">
        <f>('MCC Data'!$R400*'PCU Data'!$S$14)+('MCC Data'!$S400*'PCU Data'!$T$14)+('MCC Data'!$T400*'PCU Data'!$U$14)+('PCU Data'!$V$14*'MCC Data'!$U400)+('MCC Data'!$V400*'PCU Data'!$W$14)+('MCC Data'!$W400*'PCU Data'!$X$14)+('MCC Data'!$X400*$Y$14)</f>
        <v>0</v>
      </c>
      <c r="N21" s="146">
        <f>('MCC Data'!$B527*'PCU Data'!$S$14)+('MCC Data'!$C527*'PCU Data'!$T$14)+('MCC Data'!$D527*'PCU Data'!$U$14)+('PCU Data'!$V$14*'MCC Data'!$E527)+('MCC Data'!$F527*'PCU Data'!$W$14)+('MCC Data'!$G527*'PCU Data'!$X$14)+('MCC Data'!$H527*$Y$14)</f>
        <v>0</v>
      </c>
      <c r="O21" s="146">
        <f>('MCC Data'!$J527*'PCU Data'!$S$14)+('MCC Data'!$K527*'PCU Data'!$T$14)+('MCC Data'!$L527*'PCU Data'!$U$14)+('PCU Data'!$V$14*'MCC Data'!$M527)+('MCC Data'!$N527*'PCU Data'!$W$14)+('MCC Data'!$O527*'PCU Data'!$X$14)+('MCC Data'!$P527*$Y$14)</f>
        <v>46.1</v>
      </c>
      <c r="P21" s="146">
        <f>('MCC Data'!$R527*'PCU Data'!$S$14)+('MCC Data'!$S527*'PCU Data'!$T$14)+('MCC Data'!$T527*'PCU Data'!$U$14)+('PCU Data'!$V$14*'MCC Data'!$U527)+('MCC Data'!$V527*'PCU Data'!$W$14)+('MCC Data'!$W527*'PCU Data'!$X$14)+('MCC Data'!$X527*$Y$14)</f>
        <v>35.9</v>
      </c>
      <c r="Q21" s="146">
        <f>('MCC Data'!$B654*'PCU Data'!$S$14)+('MCC Data'!$C654*'PCU Data'!$T$14)+('MCC Data'!$D654*'PCU Data'!$U$14)+('PCU Data'!$V$14*'MCC Data'!$E654)+('MCC Data'!$F654*'PCU Data'!$W$14)+('MCC Data'!$G654*'PCU Data'!$X$14)+('MCC Data'!$H654*$Y$14)</f>
        <v>40.6</v>
      </c>
    </row>
    <row r="22" spans="1:19" s="135" customFormat="1" ht="12.75" customHeight="1" x14ac:dyDescent="0.2">
      <c r="A22" s="147">
        <f>'MCC Data'!A20</f>
        <v>0.40625000000000022</v>
      </c>
      <c r="B22" s="146">
        <f>('MCC Data'!$B20*'PCU Data'!$S$14)+('MCC Data'!$C20*'PCU Data'!$T$14)+('MCC Data'!$D20*'PCU Data'!$U$14)+('PCU Data'!$V$14*'MCC Data'!$E20)+('MCC Data'!$F20*'PCU Data'!$W$14)+('MCC Data'!$G20*'PCU Data'!$X$14)+('MCC Data'!$H20*$Y$14)</f>
        <v>0</v>
      </c>
      <c r="C22" s="146">
        <f>('MCC Data'!$J20*'PCU Data'!$S$14)+('MCC Data'!$K20*'PCU Data'!$T$14)+('MCC Data'!$L20*'PCU Data'!$U$14)+('PCU Data'!$V$14*'MCC Data'!$M20)+('MCC Data'!$N20*'PCU Data'!$W$14)+('MCC Data'!$O20*'PCU Data'!$X$14)+('MCC Data'!$P20*$Y$14)</f>
        <v>0</v>
      </c>
      <c r="D22" s="146">
        <f>('MCC Data'!$R20*'PCU Data'!$S$14)+('MCC Data'!$S20*'PCU Data'!$T$14)+('MCC Data'!$T20*'PCU Data'!$U$14)+('PCU Data'!$V$14*'MCC Data'!$U20)+('MCC Data'!$V20*'PCU Data'!$W$14)+('MCC Data'!$W20*'PCU Data'!$X$14)+('MCC Data'!$X20*$Y$14)</f>
        <v>245.5</v>
      </c>
      <c r="E22" s="146">
        <f>('MCC Data'!$B147*'PCU Data'!$S$14)+('MCC Data'!$C147*'PCU Data'!$T$14)+('MCC Data'!$D147*'PCU Data'!$U$14)+('PCU Data'!$V$14*'MCC Data'!$E147)+('MCC Data'!$F147*'PCU Data'!$W$14)+('MCC Data'!$G147*'PCU Data'!$X$14)+('MCC Data'!$H147*$Y$14)</f>
        <v>59.8</v>
      </c>
      <c r="F22" s="146">
        <f>('MCC Data'!$J147*'PCU Data'!$S$14)+('MCC Data'!$K147*'PCU Data'!$T$14)+('MCC Data'!$L147*'PCU Data'!$U$14)+('PCU Data'!$V$14*'MCC Data'!$M147)+('MCC Data'!$N147*'PCU Data'!$W$14)+('MCC Data'!$O147*'PCU Data'!$X$14)+('MCC Data'!$P147*$Y$14)</f>
        <v>0</v>
      </c>
      <c r="G22" s="146">
        <f>('MCC Data'!$R147*'PCU Data'!$S$14)+('MCC Data'!$S147*'PCU Data'!$T$14)+('MCC Data'!$T147*'PCU Data'!$U$14)+('PCU Data'!$V$14*'MCC Data'!$U147)+('MCC Data'!$V147*'PCU Data'!$W$14)+('MCC Data'!$W147*'PCU Data'!$X$14)+('MCC Data'!$X147*$Y$14)</f>
        <v>0</v>
      </c>
      <c r="H22" s="146">
        <f>('MCC Data'!$B274*'PCU Data'!$S$14)+('MCC Data'!$C274*'PCU Data'!$T$14)+('MCC Data'!$D274*'PCU Data'!$U$14)+('PCU Data'!$V$14*'MCC Data'!$E274)+('MCC Data'!$F274*'PCU Data'!$W$14)+('MCC Data'!$G274*'PCU Data'!$X$14)+('MCC Data'!$H274*$Y$14)</f>
        <v>0</v>
      </c>
      <c r="I22" s="146">
        <f>('MCC Data'!$J274*'PCU Data'!$S$14)+('MCC Data'!$K274*'PCU Data'!$T$14)+('MCC Data'!$L274*'PCU Data'!$U$14)+('PCU Data'!$V$14*'MCC Data'!$M274)+('MCC Data'!$N274*'PCU Data'!$W$14)+('MCC Data'!$O274*'PCU Data'!$X$14)+('MCC Data'!$P274*$Y$14)</f>
        <v>0</v>
      </c>
      <c r="J22" s="146">
        <f>('MCC Data'!$R274*'PCU Data'!$S$14)+('MCC Data'!$S274*'PCU Data'!$T$14)+('MCC Data'!$T274*'PCU Data'!$U$14)+('PCU Data'!$V$14*'MCC Data'!$U274)+('MCC Data'!$V274*'PCU Data'!$W$14)+('MCC Data'!$W274*'PCU Data'!$X$14)+('MCC Data'!$X274*$Y$14)</f>
        <v>0</v>
      </c>
      <c r="K22" s="146">
        <f>('MCC Data'!$B401*'PCU Data'!$S$14)+('MCC Data'!$C401*'PCU Data'!$T$14)+('MCC Data'!$D401*'PCU Data'!$U$14)+('PCU Data'!$V$14*'MCC Data'!$E401)+('MCC Data'!$F401*'PCU Data'!$W$14)+('MCC Data'!$G401*'PCU Data'!$X$14)+('MCC Data'!$H401*$Y$14)</f>
        <v>0</v>
      </c>
      <c r="L22" s="146">
        <f>('MCC Data'!$J401*'PCU Data'!$S$14)+('MCC Data'!$K401*'PCU Data'!$T$14)+('MCC Data'!$L401*'PCU Data'!$U$14)+('PCU Data'!$V$14*'MCC Data'!$M401)+('MCC Data'!$N401*'PCU Data'!$W$14)+('MCC Data'!$O401*'PCU Data'!$X$14)+('MCC Data'!$P401*$Y$14)</f>
        <v>237.20000000000002</v>
      </c>
      <c r="M22" s="146">
        <f>('MCC Data'!$R401*'PCU Data'!$S$14)+('MCC Data'!$S401*'PCU Data'!$T$14)+('MCC Data'!$T401*'PCU Data'!$U$14)+('PCU Data'!$V$14*'MCC Data'!$U401)+('MCC Data'!$V401*'PCU Data'!$W$14)+('MCC Data'!$W401*'PCU Data'!$X$14)+('MCC Data'!$X401*$Y$14)</f>
        <v>0</v>
      </c>
      <c r="N22" s="146">
        <f>('MCC Data'!$B528*'PCU Data'!$S$14)+('MCC Data'!$C528*'PCU Data'!$T$14)+('MCC Data'!$D528*'PCU Data'!$U$14)+('PCU Data'!$V$14*'MCC Data'!$E528)+('MCC Data'!$F528*'PCU Data'!$W$14)+('MCC Data'!$G528*'PCU Data'!$X$14)+('MCC Data'!$H528*$Y$14)</f>
        <v>0</v>
      </c>
      <c r="O22" s="146">
        <f>('MCC Data'!$J528*'PCU Data'!$S$14)+('MCC Data'!$K528*'PCU Data'!$T$14)+('MCC Data'!$L528*'PCU Data'!$U$14)+('PCU Data'!$V$14*'MCC Data'!$M528)+('MCC Data'!$N528*'PCU Data'!$W$14)+('MCC Data'!$O528*'PCU Data'!$X$14)+('MCC Data'!$P528*$Y$14)</f>
        <v>46.3</v>
      </c>
      <c r="P22" s="146">
        <f>('MCC Data'!$R528*'PCU Data'!$S$14)+('MCC Data'!$S528*'PCU Data'!$T$14)+('MCC Data'!$T528*'PCU Data'!$U$14)+('PCU Data'!$V$14*'MCC Data'!$U528)+('MCC Data'!$V528*'PCU Data'!$W$14)+('MCC Data'!$W528*'PCU Data'!$X$14)+('MCC Data'!$X528*$Y$14)</f>
        <v>48.599999999999994</v>
      </c>
      <c r="Q22" s="146">
        <f>('MCC Data'!$B655*'PCU Data'!$S$14)+('MCC Data'!$C655*'PCU Data'!$T$14)+('MCC Data'!$D655*'PCU Data'!$U$14)+('PCU Data'!$V$14*'MCC Data'!$E655)+('MCC Data'!$F655*'PCU Data'!$W$14)+('MCC Data'!$G655*'PCU Data'!$X$14)+('MCC Data'!$H655*$Y$14)</f>
        <v>38</v>
      </c>
    </row>
    <row r="23" spans="1:19" s="135" customFormat="1" ht="12.75" customHeight="1" x14ac:dyDescent="0.2">
      <c r="A23" s="18">
        <f>'MCC Data'!A21</f>
        <v>0.41666666666666691</v>
      </c>
      <c r="B23" s="146">
        <f>('MCC Data'!$B21*'PCU Data'!$S$14)+('MCC Data'!$C21*'PCU Data'!$T$14)+('MCC Data'!$D21*'PCU Data'!$U$14)+('PCU Data'!$V$14*'MCC Data'!$E21)+('MCC Data'!$F21*'PCU Data'!$W$14)+('MCC Data'!$G21*'PCU Data'!$X$14)+('MCC Data'!$H21*$Y$14)</f>
        <v>0</v>
      </c>
      <c r="C23" s="146">
        <f>('MCC Data'!$J21*'PCU Data'!$S$14)+('MCC Data'!$K21*'PCU Data'!$T$14)+('MCC Data'!$L21*'PCU Data'!$U$14)+('PCU Data'!$V$14*'MCC Data'!$M21)+('MCC Data'!$N21*'PCU Data'!$W$14)+('MCC Data'!$O21*'PCU Data'!$X$14)+('MCC Data'!$P21*$Y$14)</f>
        <v>0</v>
      </c>
      <c r="D23" s="146">
        <f>('MCC Data'!$R21*'PCU Data'!$S$14)+('MCC Data'!$S21*'PCU Data'!$T$14)+('MCC Data'!$T21*'PCU Data'!$U$14)+('PCU Data'!$V$14*'MCC Data'!$U21)+('MCC Data'!$V21*'PCU Data'!$W$14)+('MCC Data'!$W21*'PCU Data'!$X$14)+('MCC Data'!$X21*$Y$14)</f>
        <v>212.79999999999998</v>
      </c>
      <c r="E23" s="146">
        <f>('MCC Data'!$B148*'PCU Data'!$S$14)+('MCC Data'!$C148*'PCU Data'!$T$14)+('MCC Data'!$D148*'PCU Data'!$U$14)+('PCU Data'!$V$14*'MCC Data'!$E148)+('MCC Data'!$F148*'PCU Data'!$W$14)+('MCC Data'!$G148*'PCU Data'!$X$14)+('MCC Data'!$H148*$Y$14)</f>
        <v>36.200000000000003</v>
      </c>
      <c r="F23" s="146">
        <f>('MCC Data'!$J148*'PCU Data'!$S$14)+('MCC Data'!$K148*'PCU Data'!$T$14)+('MCC Data'!$L148*'PCU Data'!$U$14)+('PCU Data'!$V$14*'MCC Data'!$M148)+('MCC Data'!$N148*'PCU Data'!$W$14)+('MCC Data'!$O148*'PCU Data'!$X$14)+('MCC Data'!$P148*$Y$14)</f>
        <v>0</v>
      </c>
      <c r="G23" s="146">
        <f>('MCC Data'!$R148*'PCU Data'!$S$14)+('MCC Data'!$S148*'PCU Data'!$T$14)+('MCC Data'!$T148*'PCU Data'!$U$14)+('PCU Data'!$V$14*'MCC Data'!$U148)+('MCC Data'!$V148*'PCU Data'!$W$14)+('MCC Data'!$W148*'PCU Data'!$X$14)+('MCC Data'!$X148*$Y$14)</f>
        <v>0</v>
      </c>
      <c r="H23" s="146">
        <f>('MCC Data'!$B275*'PCU Data'!$S$14)+('MCC Data'!$C275*'PCU Data'!$T$14)+('MCC Data'!$D275*'PCU Data'!$U$14)+('PCU Data'!$V$14*'MCC Data'!$E275)+('MCC Data'!$F275*'PCU Data'!$W$14)+('MCC Data'!$G275*'PCU Data'!$X$14)+('MCC Data'!$H275*$Y$14)</f>
        <v>0</v>
      </c>
      <c r="I23" s="146">
        <f>('MCC Data'!$J275*'PCU Data'!$S$14)+('MCC Data'!$K275*'PCU Data'!$T$14)+('MCC Data'!$L275*'PCU Data'!$U$14)+('PCU Data'!$V$14*'MCC Data'!$M275)+('MCC Data'!$N275*'PCU Data'!$W$14)+('MCC Data'!$O275*'PCU Data'!$X$14)+('MCC Data'!$P275*$Y$14)</f>
        <v>0</v>
      </c>
      <c r="J23" s="146">
        <f>('MCC Data'!$R275*'PCU Data'!$S$14)+('MCC Data'!$S275*'PCU Data'!$T$14)+('MCC Data'!$T275*'PCU Data'!$U$14)+('PCU Data'!$V$14*'MCC Data'!$U275)+('MCC Data'!$V275*'PCU Data'!$W$14)+('MCC Data'!$W275*'PCU Data'!$X$14)+('MCC Data'!$X275*$Y$14)</f>
        <v>0</v>
      </c>
      <c r="K23" s="146">
        <f>('MCC Data'!$B402*'PCU Data'!$S$14)+('MCC Data'!$C402*'PCU Data'!$T$14)+('MCC Data'!$D402*'PCU Data'!$U$14)+('PCU Data'!$V$14*'MCC Data'!$E402)+('MCC Data'!$F402*'PCU Data'!$W$14)+('MCC Data'!$G402*'PCU Data'!$X$14)+('MCC Data'!$H402*$Y$14)</f>
        <v>0</v>
      </c>
      <c r="L23" s="146">
        <f>('MCC Data'!$J402*'PCU Data'!$S$14)+('MCC Data'!$K402*'PCU Data'!$T$14)+('MCC Data'!$L402*'PCU Data'!$U$14)+('PCU Data'!$V$14*'MCC Data'!$M402)+('MCC Data'!$N402*'PCU Data'!$W$14)+('MCC Data'!$O402*'PCU Data'!$X$14)+('MCC Data'!$P402*$Y$14)</f>
        <v>259.8</v>
      </c>
      <c r="M23" s="146">
        <f>('MCC Data'!$R402*'PCU Data'!$S$14)+('MCC Data'!$S402*'PCU Data'!$T$14)+('MCC Data'!$T402*'PCU Data'!$U$14)+('PCU Data'!$V$14*'MCC Data'!$U402)+('MCC Data'!$V402*'PCU Data'!$W$14)+('MCC Data'!$W402*'PCU Data'!$X$14)+('MCC Data'!$X402*$Y$14)</f>
        <v>0</v>
      </c>
      <c r="N23" s="146">
        <f>('MCC Data'!$B529*'PCU Data'!$S$14)+('MCC Data'!$C529*'PCU Data'!$T$14)+('MCC Data'!$D529*'PCU Data'!$U$14)+('PCU Data'!$V$14*'MCC Data'!$E529)+('MCC Data'!$F529*'PCU Data'!$W$14)+('MCC Data'!$G529*'PCU Data'!$X$14)+('MCC Data'!$H529*$Y$14)</f>
        <v>0</v>
      </c>
      <c r="O23" s="146">
        <f>('MCC Data'!$J529*'PCU Data'!$S$14)+('MCC Data'!$K529*'PCU Data'!$T$14)+('MCC Data'!$L529*'PCU Data'!$U$14)+('PCU Data'!$V$14*'MCC Data'!$M529)+('MCC Data'!$N529*'PCU Data'!$W$14)+('MCC Data'!$O529*'PCU Data'!$X$14)+('MCC Data'!$P529*$Y$14)</f>
        <v>49.1</v>
      </c>
      <c r="P23" s="146">
        <f>('MCC Data'!$R529*'PCU Data'!$S$14)+('MCC Data'!$S529*'PCU Data'!$T$14)+('MCC Data'!$T529*'PCU Data'!$U$14)+('PCU Data'!$V$14*'MCC Data'!$U529)+('MCC Data'!$V529*'PCU Data'!$W$14)+('MCC Data'!$W529*'PCU Data'!$X$14)+('MCC Data'!$X529*$Y$14)</f>
        <v>76.2</v>
      </c>
      <c r="Q23" s="146">
        <f>('MCC Data'!$B656*'PCU Data'!$S$14)+('MCC Data'!$C656*'PCU Data'!$T$14)+('MCC Data'!$D656*'PCU Data'!$U$14)+('PCU Data'!$V$14*'MCC Data'!$E656)+('MCC Data'!$F656*'PCU Data'!$W$14)+('MCC Data'!$G656*'PCU Data'!$X$14)+('MCC Data'!$H656*$Y$14)</f>
        <v>43.699999999999996</v>
      </c>
    </row>
    <row r="24" spans="1:19" s="135" customFormat="1" ht="12.75" customHeight="1" x14ac:dyDescent="0.2">
      <c r="A24" s="21">
        <f>'MCC Data'!A22</f>
        <v>0.42708333333333359</v>
      </c>
      <c r="B24" s="146">
        <f>('MCC Data'!$B22*'PCU Data'!$S$14)+('MCC Data'!$C22*'PCU Data'!$T$14)+('MCC Data'!$D22*'PCU Data'!$U$14)+('PCU Data'!$V$14*'MCC Data'!$E22)+('MCC Data'!$F22*'PCU Data'!$W$14)+('MCC Data'!$G22*'PCU Data'!$X$14)+('MCC Data'!$H22*$Y$14)</f>
        <v>0</v>
      </c>
      <c r="C24" s="146">
        <f>('MCC Data'!$J22*'PCU Data'!$S$14)+('MCC Data'!$K22*'PCU Data'!$T$14)+('MCC Data'!$L22*'PCU Data'!$U$14)+('PCU Data'!$V$14*'MCC Data'!$M22)+('MCC Data'!$N22*'PCU Data'!$W$14)+('MCC Data'!$O22*'PCU Data'!$X$14)+('MCC Data'!$P22*$Y$14)</f>
        <v>0</v>
      </c>
      <c r="D24" s="146">
        <f>('MCC Data'!$R22*'PCU Data'!$S$14)+('MCC Data'!$S22*'PCU Data'!$T$14)+('MCC Data'!$T22*'PCU Data'!$U$14)+('PCU Data'!$V$14*'MCC Data'!$U22)+('MCC Data'!$V22*'PCU Data'!$W$14)+('MCC Data'!$W22*'PCU Data'!$X$14)+('MCC Data'!$X22*$Y$14)</f>
        <v>206.20000000000002</v>
      </c>
      <c r="E24" s="146">
        <f>('MCC Data'!$B149*'PCU Data'!$S$14)+('MCC Data'!$C149*'PCU Data'!$T$14)+('MCC Data'!$D149*'PCU Data'!$U$14)+('PCU Data'!$V$14*'MCC Data'!$E149)+('MCC Data'!$F149*'PCU Data'!$W$14)+('MCC Data'!$G149*'PCU Data'!$X$14)+('MCC Data'!$H149*$Y$14)</f>
        <v>33.299999999999997</v>
      </c>
      <c r="F24" s="146">
        <f>('MCC Data'!$J149*'PCU Data'!$S$14)+('MCC Data'!$K149*'PCU Data'!$T$14)+('MCC Data'!$L149*'PCU Data'!$U$14)+('PCU Data'!$V$14*'MCC Data'!$M149)+('MCC Data'!$N149*'PCU Data'!$W$14)+('MCC Data'!$O149*'PCU Data'!$X$14)+('MCC Data'!$P149*$Y$14)</f>
        <v>0</v>
      </c>
      <c r="G24" s="146">
        <f>('MCC Data'!$R149*'PCU Data'!$S$14)+('MCC Data'!$S149*'PCU Data'!$T$14)+('MCC Data'!$T149*'PCU Data'!$U$14)+('PCU Data'!$V$14*'MCC Data'!$U149)+('MCC Data'!$V149*'PCU Data'!$W$14)+('MCC Data'!$W149*'PCU Data'!$X$14)+('MCC Data'!$X149*$Y$14)</f>
        <v>0</v>
      </c>
      <c r="H24" s="146">
        <f>('MCC Data'!$B276*'PCU Data'!$S$14)+('MCC Data'!$C276*'PCU Data'!$T$14)+('MCC Data'!$D276*'PCU Data'!$U$14)+('PCU Data'!$V$14*'MCC Data'!$E276)+('MCC Data'!$F276*'PCU Data'!$W$14)+('MCC Data'!$G276*'PCU Data'!$X$14)+('MCC Data'!$H276*$Y$14)</f>
        <v>0</v>
      </c>
      <c r="I24" s="146">
        <f>('MCC Data'!$J276*'PCU Data'!$S$14)+('MCC Data'!$K276*'PCU Data'!$T$14)+('MCC Data'!$L276*'PCU Data'!$U$14)+('PCU Data'!$V$14*'MCC Data'!$M276)+('MCC Data'!$N276*'PCU Data'!$W$14)+('MCC Data'!$O276*'PCU Data'!$X$14)+('MCC Data'!$P276*$Y$14)</f>
        <v>0</v>
      </c>
      <c r="J24" s="146">
        <f>('MCC Data'!$R276*'PCU Data'!$S$14)+('MCC Data'!$S276*'PCU Data'!$T$14)+('MCC Data'!$T276*'PCU Data'!$U$14)+('PCU Data'!$V$14*'MCC Data'!$U276)+('MCC Data'!$V276*'PCU Data'!$W$14)+('MCC Data'!$W276*'PCU Data'!$X$14)+('MCC Data'!$X276*$Y$14)</f>
        <v>0</v>
      </c>
      <c r="K24" s="146">
        <f>('MCC Data'!$B403*'PCU Data'!$S$14)+('MCC Data'!$C403*'PCU Data'!$T$14)+('MCC Data'!$D403*'PCU Data'!$U$14)+('PCU Data'!$V$14*'MCC Data'!$E403)+('MCC Data'!$F403*'PCU Data'!$W$14)+('MCC Data'!$G403*'PCU Data'!$X$14)+('MCC Data'!$H403*$Y$14)</f>
        <v>0.2</v>
      </c>
      <c r="L24" s="146">
        <f>('MCC Data'!$J403*'PCU Data'!$S$14)+('MCC Data'!$K403*'PCU Data'!$T$14)+('MCC Data'!$L403*'PCU Data'!$U$14)+('PCU Data'!$V$14*'MCC Data'!$M403)+('MCC Data'!$N403*'PCU Data'!$W$14)+('MCC Data'!$O403*'PCU Data'!$X$14)+('MCC Data'!$P403*$Y$14)</f>
        <v>231.9</v>
      </c>
      <c r="M24" s="146">
        <f>('MCC Data'!$R403*'PCU Data'!$S$14)+('MCC Data'!$S403*'PCU Data'!$T$14)+('MCC Data'!$T403*'PCU Data'!$U$14)+('PCU Data'!$V$14*'MCC Data'!$U403)+('MCC Data'!$V403*'PCU Data'!$W$14)+('MCC Data'!$W403*'PCU Data'!$X$14)+('MCC Data'!$X403*$Y$14)</f>
        <v>0</v>
      </c>
      <c r="N24" s="146">
        <f>('MCC Data'!$B530*'PCU Data'!$S$14)+('MCC Data'!$C530*'PCU Data'!$T$14)+('MCC Data'!$D530*'PCU Data'!$U$14)+('PCU Data'!$V$14*'MCC Data'!$E530)+('MCC Data'!$F530*'PCU Data'!$W$14)+('MCC Data'!$G530*'PCU Data'!$X$14)+('MCC Data'!$H530*$Y$14)</f>
        <v>0</v>
      </c>
      <c r="O24" s="146">
        <f>('MCC Data'!$J530*'PCU Data'!$S$14)+('MCC Data'!$K530*'PCU Data'!$T$14)+('MCC Data'!$L530*'PCU Data'!$U$14)+('PCU Data'!$V$14*'MCC Data'!$M530)+('MCC Data'!$N530*'PCU Data'!$W$14)+('MCC Data'!$O530*'PCU Data'!$X$14)+('MCC Data'!$P530*$Y$14)</f>
        <v>37.6</v>
      </c>
      <c r="P24" s="146">
        <f>('MCC Data'!$R530*'PCU Data'!$S$14)+('MCC Data'!$S530*'PCU Data'!$T$14)+('MCC Data'!$T530*'PCU Data'!$U$14)+('PCU Data'!$V$14*'MCC Data'!$U530)+('MCC Data'!$V530*'PCU Data'!$W$14)+('MCC Data'!$W530*'PCU Data'!$X$14)+('MCC Data'!$X530*$Y$14)</f>
        <v>54.1</v>
      </c>
      <c r="Q24" s="146">
        <f>('MCC Data'!$B657*'PCU Data'!$S$14)+('MCC Data'!$C657*'PCU Data'!$T$14)+('MCC Data'!$D657*'PCU Data'!$U$14)+('PCU Data'!$V$14*'MCC Data'!$E657)+('MCC Data'!$F657*'PCU Data'!$W$14)+('MCC Data'!$G657*'PCU Data'!$X$14)+('MCC Data'!$H657*$Y$14)</f>
        <v>41.4</v>
      </c>
    </row>
    <row r="25" spans="1:19" s="135" customFormat="1" ht="12.75" customHeight="1" x14ac:dyDescent="0.2">
      <c r="A25" s="22">
        <f>'MCC Data'!A23</f>
        <v>0.43750000000000028</v>
      </c>
      <c r="B25" s="146">
        <f>('MCC Data'!$B23*'PCU Data'!$S$14)+('MCC Data'!$C23*'PCU Data'!$T$14)+('MCC Data'!$D23*'PCU Data'!$U$14)+('PCU Data'!$V$14*'MCC Data'!$E23)+('MCC Data'!$F23*'PCU Data'!$W$14)+('MCC Data'!$G23*'PCU Data'!$X$14)+('MCC Data'!$H23*$Y$14)</f>
        <v>0</v>
      </c>
      <c r="C25" s="146">
        <f>('MCC Data'!$J23*'PCU Data'!$S$14)+('MCC Data'!$K23*'PCU Data'!$T$14)+('MCC Data'!$L23*'PCU Data'!$U$14)+('PCU Data'!$V$14*'MCC Data'!$M23)+('MCC Data'!$N23*'PCU Data'!$W$14)+('MCC Data'!$O23*'PCU Data'!$X$14)+('MCC Data'!$P23*$Y$14)</f>
        <v>0</v>
      </c>
      <c r="D25" s="146">
        <f>('MCC Data'!$R23*'PCU Data'!$S$14)+('MCC Data'!$S23*'PCU Data'!$T$14)+('MCC Data'!$T23*'PCU Data'!$U$14)+('PCU Data'!$V$14*'MCC Data'!$U23)+('MCC Data'!$V23*'PCU Data'!$W$14)+('MCC Data'!$W23*'PCU Data'!$X$14)+('MCC Data'!$X23*$Y$14)</f>
        <v>201.3</v>
      </c>
      <c r="E25" s="146">
        <f>('MCC Data'!$B150*'PCU Data'!$S$14)+('MCC Data'!$C150*'PCU Data'!$T$14)+('MCC Data'!$D150*'PCU Data'!$U$14)+('PCU Data'!$V$14*'MCC Data'!$E150)+('MCC Data'!$F150*'PCU Data'!$W$14)+('MCC Data'!$G150*'PCU Data'!$X$14)+('MCC Data'!$H150*$Y$14)</f>
        <v>43.8</v>
      </c>
      <c r="F25" s="146">
        <f>('MCC Data'!$J150*'PCU Data'!$S$14)+('MCC Data'!$K150*'PCU Data'!$T$14)+('MCC Data'!$L150*'PCU Data'!$U$14)+('PCU Data'!$V$14*'MCC Data'!$M150)+('MCC Data'!$N150*'PCU Data'!$W$14)+('MCC Data'!$O150*'PCU Data'!$X$14)+('MCC Data'!$P150*$Y$14)</f>
        <v>0</v>
      </c>
      <c r="G25" s="146">
        <f>('MCC Data'!$R150*'PCU Data'!$S$14)+('MCC Data'!$S150*'PCU Data'!$T$14)+('MCC Data'!$T150*'PCU Data'!$U$14)+('PCU Data'!$V$14*'MCC Data'!$U150)+('MCC Data'!$V150*'PCU Data'!$W$14)+('MCC Data'!$W150*'PCU Data'!$X$14)+('MCC Data'!$X150*$Y$14)</f>
        <v>0</v>
      </c>
      <c r="H25" s="146">
        <f>('MCC Data'!$B277*'PCU Data'!$S$14)+('MCC Data'!$C277*'PCU Data'!$T$14)+('MCC Data'!$D277*'PCU Data'!$U$14)+('PCU Data'!$V$14*'MCC Data'!$E277)+('MCC Data'!$F277*'PCU Data'!$W$14)+('MCC Data'!$G277*'PCU Data'!$X$14)+('MCC Data'!$H277*$Y$14)</f>
        <v>0</v>
      </c>
      <c r="I25" s="146">
        <f>('MCC Data'!$J277*'PCU Data'!$S$14)+('MCC Data'!$K277*'PCU Data'!$T$14)+('MCC Data'!$L277*'PCU Data'!$U$14)+('PCU Data'!$V$14*'MCC Data'!$M277)+('MCC Data'!$N277*'PCU Data'!$W$14)+('MCC Data'!$O277*'PCU Data'!$X$14)+('MCC Data'!$P277*$Y$14)</f>
        <v>0</v>
      </c>
      <c r="J25" s="146">
        <f>('MCC Data'!$R277*'PCU Data'!$S$14)+('MCC Data'!$S277*'PCU Data'!$T$14)+('MCC Data'!$T277*'PCU Data'!$U$14)+('PCU Data'!$V$14*'MCC Data'!$U277)+('MCC Data'!$V277*'PCU Data'!$W$14)+('MCC Data'!$W277*'PCU Data'!$X$14)+('MCC Data'!$X277*$Y$14)</f>
        <v>0</v>
      </c>
      <c r="K25" s="146">
        <f>('MCC Data'!$B404*'PCU Data'!$S$14)+('MCC Data'!$C404*'PCU Data'!$T$14)+('MCC Data'!$D404*'PCU Data'!$U$14)+('PCU Data'!$V$14*'MCC Data'!$E404)+('MCC Data'!$F404*'PCU Data'!$W$14)+('MCC Data'!$G404*'PCU Data'!$X$14)+('MCC Data'!$H404*$Y$14)</f>
        <v>0</v>
      </c>
      <c r="L25" s="146">
        <f>('MCC Data'!$J404*'PCU Data'!$S$14)+('MCC Data'!$K404*'PCU Data'!$T$14)+('MCC Data'!$L404*'PCU Data'!$U$14)+('PCU Data'!$V$14*'MCC Data'!$M404)+('MCC Data'!$N404*'PCU Data'!$W$14)+('MCC Data'!$O404*'PCU Data'!$X$14)+('MCC Data'!$P404*$Y$14)</f>
        <v>250.89999999999998</v>
      </c>
      <c r="M25" s="146">
        <f>('MCC Data'!$R404*'PCU Data'!$S$14)+('MCC Data'!$S404*'PCU Data'!$T$14)+('MCC Data'!$T404*'PCU Data'!$U$14)+('PCU Data'!$V$14*'MCC Data'!$U404)+('MCC Data'!$V404*'PCU Data'!$W$14)+('MCC Data'!$W404*'PCU Data'!$X$14)+('MCC Data'!$X404*$Y$14)</f>
        <v>0</v>
      </c>
      <c r="N25" s="146">
        <f>('MCC Data'!$B531*'PCU Data'!$S$14)+('MCC Data'!$C531*'PCU Data'!$T$14)+('MCC Data'!$D531*'PCU Data'!$U$14)+('PCU Data'!$V$14*'MCC Data'!$E531)+('MCC Data'!$F531*'PCU Data'!$W$14)+('MCC Data'!$G531*'PCU Data'!$X$14)+('MCC Data'!$H531*$Y$14)</f>
        <v>0</v>
      </c>
      <c r="O25" s="146">
        <f>('MCC Data'!$J531*'PCU Data'!$S$14)+('MCC Data'!$K531*'PCU Data'!$T$14)+('MCC Data'!$L531*'PCU Data'!$U$14)+('PCU Data'!$V$14*'MCC Data'!$M531)+('MCC Data'!$N531*'PCU Data'!$W$14)+('MCC Data'!$O531*'PCU Data'!$X$14)+('MCC Data'!$P531*$Y$14)</f>
        <v>49.6</v>
      </c>
      <c r="P25" s="146">
        <f>('MCC Data'!$R531*'PCU Data'!$S$14)+('MCC Data'!$S531*'PCU Data'!$T$14)+('MCC Data'!$T531*'PCU Data'!$U$14)+('PCU Data'!$V$14*'MCC Data'!$U531)+('MCC Data'!$V531*'PCU Data'!$W$14)+('MCC Data'!$W531*'PCU Data'!$X$14)+('MCC Data'!$X531*$Y$14)</f>
        <v>51.1</v>
      </c>
      <c r="Q25" s="146">
        <f>('MCC Data'!$B658*'PCU Data'!$S$14)+('MCC Data'!$C658*'PCU Data'!$T$14)+('MCC Data'!$D658*'PCU Data'!$U$14)+('PCU Data'!$V$14*'MCC Data'!$E658)+('MCC Data'!$F658*'PCU Data'!$W$14)+('MCC Data'!$G658*'PCU Data'!$X$14)+('MCC Data'!$H658*$Y$14)</f>
        <v>40.299999999999997</v>
      </c>
    </row>
    <row r="26" spans="1:19" s="135" customFormat="1" ht="12.75" customHeight="1" x14ac:dyDescent="0.2">
      <c r="A26" s="21">
        <f>'MCC Data'!A24</f>
        <v>0.44791666666666696</v>
      </c>
      <c r="B26" s="146">
        <f>('MCC Data'!$B24*'PCU Data'!$S$14)+('MCC Data'!$C24*'PCU Data'!$T$14)+('MCC Data'!$D24*'PCU Data'!$U$14)+('PCU Data'!$V$14*'MCC Data'!$E24)+('MCC Data'!$F24*'PCU Data'!$W$14)+('MCC Data'!$G24*'PCU Data'!$X$14)+('MCC Data'!$H24*$Y$14)</f>
        <v>0</v>
      </c>
      <c r="C26" s="146">
        <f>('MCC Data'!$J24*'PCU Data'!$S$14)+('MCC Data'!$K24*'PCU Data'!$T$14)+('MCC Data'!$L24*'PCU Data'!$U$14)+('PCU Data'!$V$14*'MCC Data'!$M24)+('MCC Data'!$N24*'PCU Data'!$W$14)+('MCC Data'!$O24*'PCU Data'!$X$14)+('MCC Data'!$P24*$Y$14)</f>
        <v>0</v>
      </c>
      <c r="D26" s="146">
        <f>('MCC Data'!$R24*'PCU Data'!$S$14)+('MCC Data'!$S24*'PCU Data'!$T$14)+('MCC Data'!$T24*'PCU Data'!$U$14)+('PCU Data'!$V$14*'MCC Data'!$U24)+('MCC Data'!$V24*'PCU Data'!$W$14)+('MCC Data'!$W24*'PCU Data'!$X$14)+('MCC Data'!$X24*$Y$14)</f>
        <v>202.4</v>
      </c>
      <c r="E26" s="146">
        <f>('MCC Data'!$B151*'PCU Data'!$S$14)+('MCC Data'!$C151*'PCU Data'!$T$14)+('MCC Data'!$D151*'PCU Data'!$U$14)+('PCU Data'!$V$14*'MCC Data'!$E151)+('MCC Data'!$F151*'PCU Data'!$W$14)+('MCC Data'!$G151*'PCU Data'!$X$14)+('MCC Data'!$H151*$Y$14)</f>
        <v>47.3</v>
      </c>
      <c r="F26" s="146">
        <f>('MCC Data'!$J151*'PCU Data'!$S$14)+('MCC Data'!$K151*'PCU Data'!$T$14)+('MCC Data'!$L151*'PCU Data'!$U$14)+('PCU Data'!$V$14*'MCC Data'!$M151)+('MCC Data'!$N151*'PCU Data'!$W$14)+('MCC Data'!$O151*'PCU Data'!$X$14)+('MCC Data'!$P151*$Y$14)</f>
        <v>0</v>
      </c>
      <c r="G26" s="146">
        <f>('MCC Data'!$R151*'PCU Data'!$S$14)+('MCC Data'!$S151*'PCU Data'!$T$14)+('MCC Data'!$T151*'PCU Data'!$U$14)+('PCU Data'!$V$14*'MCC Data'!$U151)+('MCC Data'!$V151*'PCU Data'!$W$14)+('MCC Data'!$W151*'PCU Data'!$X$14)+('MCC Data'!$X151*$Y$14)</f>
        <v>0</v>
      </c>
      <c r="H26" s="146">
        <f>('MCC Data'!$B278*'PCU Data'!$S$14)+('MCC Data'!$C278*'PCU Data'!$T$14)+('MCC Data'!$D278*'PCU Data'!$U$14)+('PCU Data'!$V$14*'MCC Data'!$E278)+('MCC Data'!$F278*'PCU Data'!$W$14)+('MCC Data'!$G278*'PCU Data'!$X$14)+('MCC Data'!$H278*$Y$14)</f>
        <v>0</v>
      </c>
      <c r="I26" s="146">
        <f>('MCC Data'!$J278*'PCU Data'!$S$14)+('MCC Data'!$K278*'PCU Data'!$T$14)+('MCC Data'!$L278*'PCU Data'!$U$14)+('PCU Data'!$V$14*'MCC Data'!$M278)+('MCC Data'!$N278*'PCU Data'!$W$14)+('MCC Data'!$O278*'PCU Data'!$X$14)+('MCC Data'!$P278*$Y$14)</f>
        <v>0</v>
      </c>
      <c r="J26" s="146">
        <f>('MCC Data'!$R278*'PCU Data'!$S$14)+('MCC Data'!$S278*'PCU Data'!$T$14)+('MCC Data'!$T278*'PCU Data'!$U$14)+('PCU Data'!$V$14*'MCC Data'!$U278)+('MCC Data'!$V278*'PCU Data'!$W$14)+('MCC Data'!$W278*'PCU Data'!$X$14)+('MCC Data'!$X278*$Y$14)</f>
        <v>0</v>
      </c>
      <c r="K26" s="146">
        <f>('MCC Data'!$B405*'PCU Data'!$S$14)+('MCC Data'!$C405*'PCU Data'!$T$14)+('MCC Data'!$D405*'PCU Data'!$U$14)+('PCU Data'!$V$14*'MCC Data'!$E405)+('MCC Data'!$F405*'PCU Data'!$W$14)+('MCC Data'!$G405*'PCU Data'!$X$14)+('MCC Data'!$H405*$Y$14)</f>
        <v>0</v>
      </c>
      <c r="L26" s="146">
        <f>('MCC Data'!$J405*'PCU Data'!$S$14)+('MCC Data'!$K405*'PCU Data'!$T$14)+('MCC Data'!$L405*'PCU Data'!$U$14)+('PCU Data'!$V$14*'MCC Data'!$M405)+('MCC Data'!$N405*'PCU Data'!$W$14)+('MCC Data'!$O405*'PCU Data'!$X$14)+('MCC Data'!$P405*$Y$14)</f>
        <v>235.90000000000003</v>
      </c>
      <c r="M26" s="146">
        <f>('MCC Data'!$R405*'PCU Data'!$S$14)+('MCC Data'!$S405*'PCU Data'!$T$14)+('MCC Data'!$T405*'PCU Data'!$U$14)+('PCU Data'!$V$14*'MCC Data'!$U405)+('MCC Data'!$V405*'PCU Data'!$W$14)+('MCC Data'!$W405*'PCU Data'!$X$14)+('MCC Data'!$X405*$Y$14)</f>
        <v>0</v>
      </c>
      <c r="N26" s="146">
        <f>('MCC Data'!$B532*'PCU Data'!$S$14)+('MCC Data'!$C532*'PCU Data'!$T$14)+('MCC Data'!$D532*'PCU Data'!$U$14)+('PCU Data'!$V$14*'MCC Data'!$E532)+('MCC Data'!$F532*'PCU Data'!$W$14)+('MCC Data'!$G532*'PCU Data'!$X$14)+('MCC Data'!$H532*$Y$14)</f>
        <v>0</v>
      </c>
      <c r="O26" s="146">
        <f>('MCC Data'!$J532*'PCU Data'!$S$14)+('MCC Data'!$K532*'PCU Data'!$T$14)+('MCC Data'!$L532*'PCU Data'!$U$14)+('PCU Data'!$V$14*'MCC Data'!$M532)+('MCC Data'!$N532*'PCU Data'!$W$14)+('MCC Data'!$O532*'PCU Data'!$X$14)+('MCC Data'!$P532*$Y$14)</f>
        <v>48.300000000000004</v>
      </c>
      <c r="P26" s="146">
        <f>('MCC Data'!$R532*'PCU Data'!$S$14)+('MCC Data'!$S532*'PCU Data'!$T$14)+('MCC Data'!$T532*'PCU Data'!$U$14)+('PCU Data'!$V$14*'MCC Data'!$U532)+('MCC Data'!$V532*'PCU Data'!$W$14)+('MCC Data'!$W532*'PCU Data'!$X$14)+('MCC Data'!$X532*$Y$14)</f>
        <v>62.499999999999993</v>
      </c>
      <c r="Q26" s="146">
        <f>('MCC Data'!$B659*'PCU Data'!$S$14)+('MCC Data'!$C659*'PCU Data'!$T$14)+('MCC Data'!$D659*'PCU Data'!$U$14)+('PCU Data'!$V$14*'MCC Data'!$E659)+('MCC Data'!$F659*'PCU Data'!$W$14)+('MCC Data'!$G659*'PCU Data'!$X$14)+('MCC Data'!$H659*$Y$14)</f>
        <v>44.2</v>
      </c>
    </row>
    <row r="27" spans="1:19" s="135" customFormat="1" ht="12.75" customHeight="1" x14ac:dyDescent="0.2">
      <c r="A27" s="22">
        <f>'MCC Data'!A25</f>
        <v>0.45833333333333365</v>
      </c>
      <c r="B27" s="146">
        <f>('MCC Data'!$B25*'PCU Data'!$S$14)+('MCC Data'!$C25*'PCU Data'!$T$14)+('MCC Data'!$D25*'PCU Data'!$U$14)+('PCU Data'!$V$14*'MCC Data'!$E25)+('MCC Data'!$F25*'PCU Data'!$W$14)+('MCC Data'!$G25*'PCU Data'!$X$14)+('MCC Data'!$H25*$Y$14)</f>
        <v>0</v>
      </c>
      <c r="C27" s="146">
        <f>('MCC Data'!$J25*'PCU Data'!$S$14)+('MCC Data'!$K25*'PCU Data'!$T$14)+('MCC Data'!$L25*'PCU Data'!$U$14)+('PCU Data'!$V$14*'MCC Data'!$M25)+('MCC Data'!$N25*'PCU Data'!$W$14)+('MCC Data'!$O25*'PCU Data'!$X$14)+('MCC Data'!$P25*$Y$14)</f>
        <v>0</v>
      </c>
      <c r="D27" s="146">
        <f>('MCC Data'!$R25*'PCU Data'!$S$14)+('MCC Data'!$S25*'PCU Data'!$T$14)+('MCC Data'!$T25*'PCU Data'!$U$14)+('PCU Data'!$V$14*'MCC Data'!$U25)+('MCC Data'!$V25*'PCU Data'!$W$14)+('MCC Data'!$W25*'PCU Data'!$X$14)+('MCC Data'!$X25*$Y$14)</f>
        <v>194.70000000000002</v>
      </c>
      <c r="E27" s="146">
        <f>('MCC Data'!$B152*'PCU Data'!$S$14)+('MCC Data'!$C152*'PCU Data'!$T$14)+('MCC Data'!$D152*'PCU Data'!$U$14)+('PCU Data'!$V$14*'MCC Data'!$E152)+('MCC Data'!$F152*'PCU Data'!$W$14)+('MCC Data'!$G152*'PCU Data'!$X$14)+('MCC Data'!$H152*$Y$14)</f>
        <v>47.2</v>
      </c>
      <c r="F27" s="146">
        <f>('MCC Data'!$J152*'PCU Data'!$S$14)+('MCC Data'!$K152*'PCU Data'!$T$14)+('MCC Data'!$L152*'PCU Data'!$U$14)+('PCU Data'!$V$14*'MCC Data'!$M152)+('MCC Data'!$N152*'PCU Data'!$W$14)+('MCC Data'!$O152*'PCU Data'!$X$14)+('MCC Data'!$P152*$Y$14)</f>
        <v>0</v>
      </c>
      <c r="G27" s="146">
        <f>('MCC Data'!$R152*'PCU Data'!$S$14)+('MCC Data'!$S152*'PCU Data'!$T$14)+('MCC Data'!$T152*'PCU Data'!$U$14)+('PCU Data'!$V$14*'MCC Data'!$U152)+('MCC Data'!$V152*'PCU Data'!$W$14)+('MCC Data'!$W152*'PCU Data'!$X$14)+('MCC Data'!$X152*$Y$14)</f>
        <v>0</v>
      </c>
      <c r="H27" s="146">
        <f>('MCC Data'!$B279*'PCU Data'!$S$14)+('MCC Data'!$C279*'PCU Data'!$T$14)+('MCC Data'!$D279*'PCU Data'!$U$14)+('PCU Data'!$V$14*'MCC Data'!$E279)+('MCC Data'!$F279*'PCU Data'!$W$14)+('MCC Data'!$G279*'PCU Data'!$X$14)+('MCC Data'!$H279*$Y$14)</f>
        <v>0</v>
      </c>
      <c r="I27" s="146">
        <f>('MCC Data'!$J279*'PCU Data'!$S$14)+('MCC Data'!$K279*'PCU Data'!$T$14)+('MCC Data'!$L279*'PCU Data'!$U$14)+('PCU Data'!$V$14*'MCC Data'!$M279)+('MCC Data'!$N279*'PCU Data'!$W$14)+('MCC Data'!$O279*'PCU Data'!$X$14)+('MCC Data'!$P279*$Y$14)</f>
        <v>0</v>
      </c>
      <c r="J27" s="146">
        <f>('MCC Data'!$R279*'PCU Data'!$S$14)+('MCC Data'!$S279*'PCU Data'!$T$14)+('MCC Data'!$T279*'PCU Data'!$U$14)+('PCU Data'!$V$14*'MCC Data'!$U279)+('MCC Data'!$V279*'PCU Data'!$W$14)+('MCC Data'!$W279*'PCU Data'!$X$14)+('MCC Data'!$X279*$Y$14)</f>
        <v>0</v>
      </c>
      <c r="K27" s="146">
        <f>('MCC Data'!$B406*'PCU Data'!$S$14)+('MCC Data'!$C406*'PCU Data'!$T$14)+('MCC Data'!$D406*'PCU Data'!$U$14)+('PCU Data'!$V$14*'MCC Data'!$E406)+('MCC Data'!$F406*'PCU Data'!$W$14)+('MCC Data'!$G406*'PCU Data'!$X$14)+('MCC Data'!$H406*$Y$14)</f>
        <v>0</v>
      </c>
      <c r="L27" s="146">
        <f>('MCC Data'!$J406*'PCU Data'!$S$14)+('MCC Data'!$K406*'PCU Data'!$T$14)+('MCC Data'!$L406*'PCU Data'!$U$14)+('PCU Data'!$V$14*'MCC Data'!$M406)+('MCC Data'!$N406*'PCU Data'!$W$14)+('MCC Data'!$O406*'PCU Data'!$X$14)+('MCC Data'!$P406*$Y$14)</f>
        <v>229.29999999999998</v>
      </c>
      <c r="M27" s="146">
        <f>('MCC Data'!$R406*'PCU Data'!$S$14)+('MCC Data'!$S406*'PCU Data'!$T$14)+('MCC Data'!$T406*'PCU Data'!$U$14)+('PCU Data'!$V$14*'MCC Data'!$U406)+('MCC Data'!$V406*'PCU Data'!$W$14)+('MCC Data'!$W406*'PCU Data'!$X$14)+('MCC Data'!$X406*$Y$14)</f>
        <v>0</v>
      </c>
      <c r="N27" s="146">
        <f>('MCC Data'!$B533*'PCU Data'!$S$14)+('MCC Data'!$C533*'PCU Data'!$T$14)+('MCC Data'!$D533*'PCU Data'!$U$14)+('PCU Data'!$V$14*'MCC Data'!$E533)+('MCC Data'!$F533*'PCU Data'!$W$14)+('MCC Data'!$G533*'PCU Data'!$X$14)+('MCC Data'!$H533*$Y$14)</f>
        <v>0</v>
      </c>
      <c r="O27" s="146">
        <f>('MCC Data'!$J533*'PCU Data'!$S$14)+('MCC Data'!$K533*'PCU Data'!$T$14)+('MCC Data'!$L533*'PCU Data'!$U$14)+('PCU Data'!$V$14*'MCC Data'!$M533)+('MCC Data'!$N533*'PCU Data'!$W$14)+('MCC Data'!$O533*'PCU Data'!$X$14)+('MCC Data'!$P533*$Y$14)</f>
        <v>54</v>
      </c>
      <c r="P27" s="146">
        <f>('MCC Data'!$R533*'PCU Data'!$S$14)+('MCC Data'!$S533*'PCU Data'!$T$14)+('MCC Data'!$T533*'PCU Data'!$U$14)+('PCU Data'!$V$14*'MCC Data'!$U533)+('MCC Data'!$V533*'PCU Data'!$W$14)+('MCC Data'!$W533*'PCU Data'!$X$14)+('MCC Data'!$X533*$Y$14)</f>
        <v>57.4</v>
      </c>
      <c r="Q27" s="146">
        <f>('MCC Data'!$B660*'PCU Data'!$S$14)+('MCC Data'!$C660*'PCU Data'!$T$14)+('MCC Data'!$D660*'PCU Data'!$U$14)+('PCU Data'!$V$14*'MCC Data'!$E660)+('MCC Data'!$F660*'PCU Data'!$W$14)+('MCC Data'!$G660*'PCU Data'!$X$14)+('MCC Data'!$H660*$Y$14)</f>
        <v>31.799999999999997</v>
      </c>
    </row>
    <row r="28" spans="1:19" s="135" customFormat="1" ht="12.75" customHeight="1" x14ac:dyDescent="0.2">
      <c r="A28" s="22">
        <f>'MCC Data'!A26</f>
        <v>0.46875000000000033</v>
      </c>
      <c r="B28" s="146">
        <f>('MCC Data'!$B26*'PCU Data'!$S$14)+('MCC Data'!$C26*'PCU Data'!$T$14)+('MCC Data'!$D26*'PCU Data'!$U$14)+('PCU Data'!$V$14*'MCC Data'!$E26)+('MCC Data'!$F26*'PCU Data'!$W$14)+('MCC Data'!$G26*'PCU Data'!$X$14)+('MCC Data'!$H26*$Y$14)</f>
        <v>0</v>
      </c>
      <c r="C28" s="146">
        <f>('MCC Data'!$J26*'PCU Data'!$S$14)+('MCC Data'!$K26*'PCU Data'!$T$14)+('MCC Data'!$L26*'PCU Data'!$U$14)+('PCU Data'!$V$14*'MCC Data'!$M26)+('MCC Data'!$N26*'PCU Data'!$W$14)+('MCC Data'!$O26*'PCU Data'!$X$14)+('MCC Data'!$P26*$Y$14)</f>
        <v>0</v>
      </c>
      <c r="D28" s="146">
        <f>('MCC Data'!$R26*'PCU Data'!$S$14)+('MCC Data'!$S26*'PCU Data'!$T$14)+('MCC Data'!$T26*'PCU Data'!$U$14)+('PCU Data'!$V$14*'MCC Data'!$U26)+('MCC Data'!$V26*'PCU Data'!$W$14)+('MCC Data'!$W26*'PCU Data'!$X$14)+('MCC Data'!$X26*$Y$14)</f>
        <v>200.8</v>
      </c>
      <c r="E28" s="146">
        <f>('MCC Data'!$B153*'PCU Data'!$S$14)+('MCC Data'!$C153*'PCU Data'!$T$14)+('MCC Data'!$D153*'PCU Data'!$U$14)+('PCU Data'!$V$14*'MCC Data'!$E153)+('MCC Data'!$F153*'PCU Data'!$W$14)+('MCC Data'!$G153*'PCU Data'!$X$14)+('MCC Data'!$H153*$Y$14)</f>
        <v>44.699999999999996</v>
      </c>
      <c r="F28" s="146">
        <f>('MCC Data'!$J153*'PCU Data'!$S$14)+('MCC Data'!$K153*'PCU Data'!$T$14)+('MCC Data'!$L153*'PCU Data'!$U$14)+('PCU Data'!$V$14*'MCC Data'!$M153)+('MCC Data'!$N153*'PCU Data'!$W$14)+('MCC Data'!$O153*'PCU Data'!$X$14)+('MCC Data'!$P153*$Y$14)</f>
        <v>0</v>
      </c>
      <c r="G28" s="146">
        <f>('MCC Data'!$R153*'PCU Data'!$S$14)+('MCC Data'!$S153*'PCU Data'!$T$14)+('MCC Data'!$T153*'PCU Data'!$U$14)+('PCU Data'!$V$14*'MCC Data'!$U153)+('MCC Data'!$V153*'PCU Data'!$W$14)+('MCC Data'!$W153*'PCU Data'!$X$14)+('MCC Data'!$X153*$Y$14)</f>
        <v>0</v>
      </c>
      <c r="H28" s="146">
        <f>('MCC Data'!$B280*'PCU Data'!$S$14)+('MCC Data'!$C280*'PCU Data'!$T$14)+('MCC Data'!$D280*'PCU Data'!$U$14)+('PCU Data'!$V$14*'MCC Data'!$E280)+('MCC Data'!$F280*'PCU Data'!$W$14)+('MCC Data'!$G280*'PCU Data'!$X$14)+('MCC Data'!$H280*$Y$14)</f>
        <v>0</v>
      </c>
      <c r="I28" s="146">
        <f>('MCC Data'!$J280*'PCU Data'!$S$14)+('MCC Data'!$K280*'PCU Data'!$T$14)+('MCC Data'!$L280*'PCU Data'!$U$14)+('PCU Data'!$V$14*'MCC Data'!$M280)+('MCC Data'!$N280*'PCU Data'!$W$14)+('MCC Data'!$O280*'PCU Data'!$X$14)+('MCC Data'!$P280*$Y$14)</f>
        <v>0</v>
      </c>
      <c r="J28" s="146">
        <f>('MCC Data'!$R280*'PCU Data'!$S$14)+('MCC Data'!$S280*'PCU Data'!$T$14)+('MCC Data'!$T280*'PCU Data'!$U$14)+('PCU Data'!$V$14*'MCC Data'!$U280)+('MCC Data'!$V280*'PCU Data'!$W$14)+('MCC Data'!$W280*'PCU Data'!$X$14)+('MCC Data'!$X280*$Y$14)</f>
        <v>0</v>
      </c>
      <c r="K28" s="146">
        <f>('MCC Data'!$B407*'PCU Data'!$S$14)+('MCC Data'!$C407*'PCU Data'!$T$14)+('MCC Data'!$D407*'PCU Data'!$U$14)+('PCU Data'!$V$14*'MCC Data'!$E407)+('MCC Data'!$F407*'PCU Data'!$W$14)+('MCC Data'!$G407*'PCU Data'!$X$14)+('MCC Data'!$H407*$Y$14)</f>
        <v>0</v>
      </c>
      <c r="L28" s="146">
        <f>('MCC Data'!$J407*'PCU Data'!$S$14)+('MCC Data'!$K407*'PCU Data'!$T$14)+('MCC Data'!$L407*'PCU Data'!$U$14)+('PCU Data'!$V$14*'MCC Data'!$M407)+('MCC Data'!$N407*'PCU Data'!$W$14)+('MCC Data'!$O407*'PCU Data'!$X$14)+('MCC Data'!$P407*$Y$14)</f>
        <v>258.7</v>
      </c>
      <c r="M28" s="146">
        <f>('MCC Data'!$R407*'PCU Data'!$S$14)+('MCC Data'!$S407*'PCU Data'!$T$14)+('MCC Data'!$T407*'PCU Data'!$U$14)+('PCU Data'!$V$14*'MCC Data'!$U407)+('MCC Data'!$V407*'PCU Data'!$W$14)+('MCC Data'!$W407*'PCU Data'!$X$14)+('MCC Data'!$X407*$Y$14)</f>
        <v>0</v>
      </c>
      <c r="N28" s="146">
        <f>('MCC Data'!$B534*'PCU Data'!$S$14)+('MCC Data'!$C534*'PCU Data'!$T$14)+('MCC Data'!$D534*'PCU Data'!$U$14)+('PCU Data'!$V$14*'MCC Data'!$E534)+('MCC Data'!$F534*'PCU Data'!$W$14)+('MCC Data'!$G534*'PCU Data'!$X$14)+('MCC Data'!$H534*$Y$14)</f>
        <v>0</v>
      </c>
      <c r="O28" s="146">
        <f>('MCC Data'!$J534*'PCU Data'!$S$14)+('MCC Data'!$K534*'PCU Data'!$T$14)+('MCC Data'!$L534*'PCU Data'!$U$14)+('PCU Data'!$V$14*'MCC Data'!$M534)+('MCC Data'!$N534*'PCU Data'!$W$14)+('MCC Data'!$O534*'PCU Data'!$X$14)+('MCC Data'!$P534*$Y$14)</f>
        <v>43</v>
      </c>
      <c r="P28" s="146">
        <f>('MCC Data'!$R534*'PCU Data'!$S$14)+('MCC Data'!$S534*'PCU Data'!$T$14)+('MCC Data'!$T534*'PCU Data'!$U$14)+('PCU Data'!$V$14*'MCC Data'!$U534)+('MCC Data'!$V534*'PCU Data'!$W$14)+('MCC Data'!$W534*'PCU Data'!$X$14)+('MCC Data'!$X534*$Y$14)</f>
        <v>55.8</v>
      </c>
      <c r="Q28" s="146">
        <f>('MCC Data'!$B661*'PCU Data'!$S$14)+('MCC Data'!$C661*'PCU Data'!$T$14)+('MCC Data'!$D661*'PCU Data'!$U$14)+('PCU Data'!$V$14*'MCC Data'!$E661)+('MCC Data'!$F661*'PCU Data'!$W$14)+('MCC Data'!$G661*'PCU Data'!$X$14)+('MCC Data'!$H661*$Y$14)</f>
        <v>36.299999999999997</v>
      </c>
    </row>
    <row r="29" spans="1:19" s="135" customFormat="1" ht="12.75" customHeight="1" x14ac:dyDescent="0.2">
      <c r="A29" s="22">
        <f>'MCC Data'!A27</f>
        <v>0.47916666666666702</v>
      </c>
      <c r="B29" s="146">
        <f>('MCC Data'!$B27*'PCU Data'!$S$14)+('MCC Data'!$C27*'PCU Data'!$T$14)+('MCC Data'!$D27*'PCU Data'!$U$14)+('PCU Data'!$V$14*'MCC Data'!$E27)+('MCC Data'!$F27*'PCU Data'!$W$14)+('MCC Data'!$G27*'PCU Data'!$X$14)+('MCC Data'!$H27*$Y$14)</f>
        <v>0</v>
      </c>
      <c r="C29" s="146">
        <f>('MCC Data'!$J27*'PCU Data'!$S$14)+('MCC Data'!$K27*'PCU Data'!$T$14)+('MCC Data'!$L27*'PCU Data'!$U$14)+('PCU Data'!$V$14*'MCC Data'!$M27)+('MCC Data'!$N27*'PCU Data'!$W$14)+('MCC Data'!$O27*'PCU Data'!$X$14)+('MCC Data'!$P27*$Y$14)</f>
        <v>0</v>
      </c>
      <c r="D29" s="146">
        <f>('MCC Data'!$R27*'PCU Data'!$S$14)+('MCC Data'!$S27*'PCU Data'!$T$14)+('MCC Data'!$T27*'PCU Data'!$U$14)+('PCU Data'!$V$14*'MCC Data'!$U27)+('MCC Data'!$V27*'PCU Data'!$W$14)+('MCC Data'!$W27*'PCU Data'!$X$14)+('MCC Data'!$X27*$Y$14)</f>
        <v>157.1</v>
      </c>
      <c r="E29" s="146">
        <f>('MCC Data'!$B154*'PCU Data'!$S$14)+('MCC Data'!$C154*'PCU Data'!$T$14)+('MCC Data'!$D154*'PCU Data'!$U$14)+('PCU Data'!$V$14*'MCC Data'!$E154)+('MCC Data'!$F154*'PCU Data'!$W$14)+('MCC Data'!$G154*'PCU Data'!$X$14)+('MCC Data'!$H154*$Y$14)</f>
        <v>42.699999999999996</v>
      </c>
      <c r="F29" s="146">
        <f>('MCC Data'!$J154*'PCU Data'!$S$14)+('MCC Data'!$K154*'PCU Data'!$T$14)+('MCC Data'!$L154*'PCU Data'!$U$14)+('PCU Data'!$V$14*'MCC Data'!$M154)+('MCC Data'!$N154*'PCU Data'!$W$14)+('MCC Data'!$O154*'PCU Data'!$X$14)+('MCC Data'!$P154*$Y$14)</f>
        <v>0</v>
      </c>
      <c r="G29" s="146">
        <f>('MCC Data'!$R154*'PCU Data'!$S$14)+('MCC Data'!$S154*'PCU Data'!$T$14)+('MCC Data'!$T154*'PCU Data'!$U$14)+('PCU Data'!$V$14*'MCC Data'!$U154)+('MCC Data'!$V154*'PCU Data'!$W$14)+('MCC Data'!$W154*'PCU Data'!$X$14)+('MCC Data'!$X154*$Y$14)</f>
        <v>0</v>
      </c>
      <c r="H29" s="146">
        <f>('MCC Data'!$B281*'PCU Data'!$S$14)+('MCC Data'!$C281*'PCU Data'!$T$14)+('MCC Data'!$D281*'PCU Data'!$U$14)+('PCU Data'!$V$14*'MCC Data'!$E281)+('MCC Data'!$F281*'PCU Data'!$W$14)+('MCC Data'!$G281*'PCU Data'!$X$14)+('MCC Data'!$H281*$Y$14)</f>
        <v>0</v>
      </c>
      <c r="I29" s="146">
        <f>('MCC Data'!$J281*'PCU Data'!$S$14)+('MCC Data'!$K281*'PCU Data'!$T$14)+('MCC Data'!$L281*'PCU Data'!$U$14)+('PCU Data'!$V$14*'MCC Data'!$M281)+('MCC Data'!$N281*'PCU Data'!$W$14)+('MCC Data'!$O281*'PCU Data'!$X$14)+('MCC Data'!$P281*$Y$14)</f>
        <v>0</v>
      </c>
      <c r="J29" s="146">
        <f>('MCC Data'!$R281*'PCU Data'!$S$14)+('MCC Data'!$S281*'PCU Data'!$T$14)+('MCC Data'!$T281*'PCU Data'!$U$14)+('PCU Data'!$V$14*'MCC Data'!$U281)+('MCC Data'!$V281*'PCU Data'!$W$14)+('MCC Data'!$W281*'PCU Data'!$X$14)+('MCC Data'!$X281*$Y$14)</f>
        <v>0</v>
      </c>
      <c r="K29" s="146">
        <f>('MCC Data'!$B408*'PCU Data'!$S$14)+('MCC Data'!$C408*'PCU Data'!$T$14)+('MCC Data'!$D408*'PCU Data'!$U$14)+('PCU Data'!$V$14*'MCC Data'!$E408)+('MCC Data'!$F408*'PCU Data'!$W$14)+('MCC Data'!$G408*'PCU Data'!$X$14)+('MCC Data'!$H408*$Y$14)</f>
        <v>0</v>
      </c>
      <c r="L29" s="146">
        <f>('MCC Data'!$J408*'PCU Data'!$S$14)+('MCC Data'!$K408*'PCU Data'!$T$14)+('MCC Data'!$L408*'PCU Data'!$U$14)+('PCU Data'!$V$14*'MCC Data'!$M408)+('MCC Data'!$N408*'PCU Data'!$W$14)+('MCC Data'!$O408*'PCU Data'!$X$14)+('MCC Data'!$P408*$Y$14)</f>
        <v>237.4</v>
      </c>
      <c r="M29" s="146">
        <f>('MCC Data'!$R408*'PCU Data'!$S$14)+('MCC Data'!$S408*'PCU Data'!$T$14)+('MCC Data'!$T408*'PCU Data'!$U$14)+('PCU Data'!$V$14*'MCC Data'!$U408)+('MCC Data'!$V408*'PCU Data'!$W$14)+('MCC Data'!$W408*'PCU Data'!$X$14)+('MCC Data'!$X408*$Y$14)</f>
        <v>0</v>
      </c>
      <c r="N29" s="146">
        <f>('MCC Data'!$B535*'PCU Data'!$S$14)+('MCC Data'!$C535*'PCU Data'!$T$14)+('MCC Data'!$D535*'PCU Data'!$U$14)+('PCU Data'!$V$14*'MCC Data'!$E535)+('MCC Data'!$F535*'PCU Data'!$W$14)+('MCC Data'!$G535*'PCU Data'!$X$14)+('MCC Data'!$H535*$Y$14)</f>
        <v>0</v>
      </c>
      <c r="O29" s="146">
        <f>('MCC Data'!$J535*'PCU Data'!$S$14)+('MCC Data'!$K535*'PCU Data'!$T$14)+('MCC Data'!$L535*'PCU Data'!$U$14)+('PCU Data'!$V$14*'MCC Data'!$M535)+('MCC Data'!$N535*'PCU Data'!$W$14)+('MCC Data'!$O535*'PCU Data'!$X$14)+('MCC Data'!$P535*$Y$14)</f>
        <v>53.5</v>
      </c>
      <c r="P29" s="146">
        <f>('MCC Data'!$R535*'PCU Data'!$S$14)+('MCC Data'!$S535*'PCU Data'!$T$14)+('MCC Data'!$T535*'PCU Data'!$U$14)+('PCU Data'!$V$14*'MCC Data'!$U535)+('MCC Data'!$V535*'PCU Data'!$W$14)+('MCC Data'!$W535*'PCU Data'!$X$14)+('MCC Data'!$X535*$Y$14)</f>
        <v>63.5</v>
      </c>
      <c r="Q29" s="146">
        <f>('MCC Data'!$B662*'PCU Data'!$S$14)+('MCC Data'!$C662*'PCU Data'!$T$14)+('MCC Data'!$D662*'PCU Data'!$U$14)+('PCU Data'!$V$14*'MCC Data'!$E662)+('MCC Data'!$F662*'PCU Data'!$W$14)+('MCC Data'!$G662*'PCU Data'!$X$14)+('MCC Data'!$H662*$Y$14)</f>
        <v>44.1</v>
      </c>
    </row>
    <row r="30" spans="1:19" s="135" customFormat="1" ht="12.75" customHeight="1" x14ac:dyDescent="0.2">
      <c r="A30" s="22">
        <f>'MCC Data'!A28</f>
        <v>0.4895833333333337</v>
      </c>
      <c r="B30" s="146">
        <f>('MCC Data'!$B28*'PCU Data'!$S$14)+('MCC Data'!$C28*'PCU Data'!$T$14)+('MCC Data'!$D28*'PCU Data'!$U$14)+('PCU Data'!$V$14*'MCC Data'!$E28)+('MCC Data'!$F28*'PCU Data'!$W$14)+('MCC Data'!$G28*'PCU Data'!$X$14)+('MCC Data'!$H28*$Y$14)</f>
        <v>0</v>
      </c>
      <c r="C30" s="146">
        <f>('MCC Data'!$J28*'PCU Data'!$S$14)+('MCC Data'!$K28*'PCU Data'!$T$14)+('MCC Data'!$L28*'PCU Data'!$U$14)+('PCU Data'!$V$14*'MCC Data'!$M28)+('MCC Data'!$N28*'PCU Data'!$W$14)+('MCC Data'!$O28*'PCU Data'!$X$14)+('MCC Data'!$P28*$Y$14)</f>
        <v>0</v>
      </c>
      <c r="D30" s="146">
        <f>('MCC Data'!$R28*'PCU Data'!$S$14)+('MCC Data'!$S28*'PCU Data'!$T$14)+('MCC Data'!$T28*'PCU Data'!$U$14)+('PCU Data'!$V$14*'MCC Data'!$U28)+('MCC Data'!$V28*'PCU Data'!$W$14)+('MCC Data'!$W28*'PCU Data'!$X$14)+('MCC Data'!$X28*$Y$14)</f>
        <v>206.9</v>
      </c>
      <c r="E30" s="146">
        <f>('MCC Data'!$B155*'PCU Data'!$S$14)+('MCC Data'!$C155*'PCU Data'!$T$14)+('MCC Data'!$D155*'PCU Data'!$U$14)+('PCU Data'!$V$14*'MCC Data'!$E155)+('MCC Data'!$F155*'PCU Data'!$W$14)+('MCC Data'!$G155*'PCU Data'!$X$14)+('MCC Data'!$H155*$Y$14)</f>
        <v>41.199999999999996</v>
      </c>
      <c r="F30" s="146">
        <f>('MCC Data'!$J155*'PCU Data'!$S$14)+('MCC Data'!$K155*'PCU Data'!$T$14)+('MCC Data'!$L155*'PCU Data'!$U$14)+('PCU Data'!$V$14*'MCC Data'!$M155)+('MCC Data'!$N155*'PCU Data'!$W$14)+('MCC Data'!$O155*'PCU Data'!$X$14)+('MCC Data'!$P155*$Y$14)</f>
        <v>0</v>
      </c>
      <c r="G30" s="146">
        <f>('MCC Data'!$R155*'PCU Data'!$S$14)+('MCC Data'!$S155*'PCU Data'!$T$14)+('MCC Data'!$T155*'PCU Data'!$U$14)+('PCU Data'!$V$14*'MCC Data'!$U155)+('MCC Data'!$V155*'PCU Data'!$W$14)+('MCC Data'!$W155*'PCU Data'!$X$14)+('MCC Data'!$X155*$Y$14)</f>
        <v>0</v>
      </c>
      <c r="H30" s="146">
        <f>('MCC Data'!$B282*'PCU Data'!$S$14)+('MCC Data'!$C282*'PCU Data'!$T$14)+('MCC Data'!$D282*'PCU Data'!$U$14)+('PCU Data'!$V$14*'MCC Data'!$E282)+('MCC Data'!$F282*'PCU Data'!$W$14)+('MCC Data'!$G282*'PCU Data'!$X$14)+('MCC Data'!$H282*$Y$14)</f>
        <v>0</v>
      </c>
      <c r="I30" s="146">
        <f>('MCC Data'!$J282*'PCU Data'!$S$14)+('MCC Data'!$K282*'PCU Data'!$T$14)+('MCC Data'!$L282*'PCU Data'!$U$14)+('PCU Data'!$V$14*'MCC Data'!$M282)+('MCC Data'!$N282*'PCU Data'!$W$14)+('MCC Data'!$O282*'PCU Data'!$X$14)+('MCC Data'!$P282*$Y$14)</f>
        <v>0</v>
      </c>
      <c r="J30" s="146">
        <f>('MCC Data'!$R282*'PCU Data'!$S$14)+('MCC Data'!$S282*'PCU Data'!$T$14)+('MCC Data'!$T282*'PCU Data'!$U$14)+('PCU Data'!$V$14*'MCC Data'!$U282)+('MCC Data'!$V282*'PCU Data'!$W$14)+('MCC Data'!$W282*'PCU Data'!$X$14)+('MCC Data'!$X282*$Y$14)</f>
        <v>0</v>
      </c>
      <c r="K30" s="146">
        <f>('MCC Data'!$B409*'PCU Data'!$S$14)+('MCC Data'!$C409*'PCU Data'!$T$14)+('MCC Data'!$D409*'PCU Data'!$U$14)+('PCU Data'!$V$14*'MCC Data'!$E409)+('MCC Data'!$F409*'PCU Data'!$W$14)+('MCC Data'!$G409*'PCU Data'!$X$14)+('MCC Data'!$H409*$Y$14)</f>
        <v>0</v>
      </c>
      <c r="L30" s="146">
        <f>('MCC Data'!$J409*'PCU Data'!$S$14)+('MCC Data'!$K409*'PCU Data'!$T$14)+('MCC Data'!$L409*'PCU Data'!$U$14)+('PCU Data'!$V$14*'MCC Data'!$M409)+('MCC Data'!$N409*'PCU Data'!$W$14)+('MCC Data'!$O409*'PCU Data'!$X$14)+('MCC Data'!$P409*$Y$14)</f>
        <v>235</v>
      </c>
      <c r="M30" s="146">
        <f>('MCC Data'!$R409*'PCU Data'!$S$14)+('MCC Data'!$S409*'PCU Data'!$T$14)+('MCC Data'!$T409*'PCU Data'!$U$14)+('PCU Data'!$V$14*'MCC Data'!$U409)+('MCC Data'!$V409*'PCU Data'!$W$14)+('MCC Data'!$W409*'PCU Data'!$X$14)+('MCC Data'!$X409*$Y$14)</f>
        <v>0</v>
      </c>
      <c r="N30" s="146">
        <f>('MCC Data'!$B536*'PCU Data'!$S$14)+('MCC Data'!$C536*'PCU Data'!$T$14)+('MCC Data'!$D536*'PCU Data'!$U$14)+('PCU Data'!$V$14*'MCC Data'!$E536)+('MCC Data'!$F536*'PCU Data'!$W$14)+('MCC Data'!$G536*'PCU Data'!$X$14)+('MCC Data'!$H536*$Y$14)</f>
        <v>0</v>
      </c>
      <c r="O30" s="146">
        <f>('MCC Data'!$J536*'PCU Data'!$S$14)+('MCC Data'!$K536*'PCU Data'!$T$14)+('MCC Data'!$L536*'PCU Data'!$U$14)+('PCU Data'!$V$14*'MCC Data'!$M536)+('MCC Data'!$N536*'PCU Data'!$W$14)+('MCC Data'!$O536*'PCU Data'!$X$14)+('MCC Data'!$P536*$Y$14)</f>
        <v>44.599999999999994</v>
      </c>
      <c r="P30" s="146">
        <f>('MCC Data'!$R536*'PCU Data'!$S$14)+('MCC Data'!$S536*'PCU Data'!$T$14)+('MCC Data'!$T536*'PCU Data'!$U$14)+('PCU Data'!$V$14*'MCC Data'!$U536)+('MCC Data'!$V536*'PCU Data'!$W$14)+('MCC Data'!$W536*'PCU Data'!$X$14)+('MCC Data'!$X536*$Y$14)</f>
        <v>58.4</v>
      </c>
      <c r="Q30" s="146">
        <f>('MCC Data'!$B663*'PCU Data'!$S$14)+('MCC Data'!$C663*'PCU Data'!$T$14)+('MCC Data'!$D663*'PCU Data'!$U$14)+('PCU Data'!$V$14*'MCC Data'!$E663)+('MCC Data'!$F663*'PCU Data'!$W$14)+('MCC Data'!$G663*'PCU Data'!$X$14)+('MCC Data'!$H663*$Y$14)</f>
        <v>55</v>
      </c>
    </row>
    <row r="31" spans="1:19" s="135" customFormat="1" ht="12.75" customHeight="1" x14ac:dyDescent="0.2">
      <c r="A31" s="22">
        <f>'MCC Data'!A29</f>
        <v>0.50000000000000033</v>
      </c>
      <c r="B31" s="146">
        <f>('MCC Data'!$B29*'PCU Data'!$S$14)+('MCC Data'!$C29*'PCU Data'!$T$14)+('MCC Data'!$D29*'PCU Data'!$U$14)+('PCU Data'!$V$14*'MCC Data'!$E29)+('MCC Data'!$F29*'PCU Data'!$W$14)+('MCC Data'!$G29*'PCU Data'!$X$14)+('MCC Data'!$H29*$Y$14)</f>
        <v>0</v>
      </c>
      <c r="C31" s="146">
        <f>('MCC Data'!$J29*'PCU Data'!$S$14)+('MCC Data'!$K29*'PCU Data'!$T$14)+('MCC Data'!$L29*'PCU Data'!$U$14)+('PCU Data'!$V$14*'MCC Data'!$M29)+('MCC Data'!$N29*'PCU Data'!$W$14)+('MCC Data'!$O29*'PCU Data'!$X$14)+('MCC Data'!$P29*$Y$14)</f>
        <v>0</v>
      </c>
      <c r="D31" s="146">
        <f>('MCC Data'!$R29*'PCU Data'!$S$14)+('MCC Data'!$S29*'PCU Data'!$T$14)+('MCC Data'!$T29*'PCU Data'!$U$14)+('PCU Data'!$V$14*'MCC Data'!$U29)+('MCC Data'!$V29*'PCU Data'!$W$14)+('MCC Data'!$W29*'PCU Data'!$X$14)+('MCC Data'!$X29*$Y$14)</f>
        <v>187.29999999999998</v>
      </c>
      <c r="E31" s="146">
        <f>('MCC Data'!$B156*'PCU Data'!$S$14)+('MCC Data'!$C156*'PCU Data'!$T$14)+('MCC Data'!$D156*'PCU Data'!$U$14)+('PCU Data'!$V$14*'MCC Data'!$E156)+('MCC Data'!$F156*'PCU Data'!$W$14)+('MCC Data'!$G156*'PCU Data'!$X$14)+('MCC Data'!$H156*$Y$14)</f>
        <v>35.4</v>
      </c>
      <c r="F31" s="146">
        <f>('MCC Data'!$J156*'PCU Data'!$S$14)+('MCC Data'!$K156*'PCU Data'!$T$14)+('MCC Data'!$L156*'PCU Data'!$U$14)+('PCU Data'!$V$14*'MCC Data'!$M156)+('MCC Data'!$N156*'PCU Data'!$W$14)+('MCC Data'!$O156*'PCU Data'!$X$14)+('MCC Data'!$P156*$Y$14)</f>
        <v>0</v>
      </c>
      <c r="G31" s="146">
        <f>('MCC Data'!$R156*'PCU Data'!$S$14)+('MCC Data'!$S156*'PCU Data'!$T$14)+('MCC Data'!$T156*'PCU Data'!$U$14)+('PCU Data'!$V$14*'MCC Data'!$U156)+('MCC Data'!$V156*'PCU Data'!$W$14)+('MCC Data'!$W156*'PCU Data'!$X$14)+('MCC Data'!$X156*$Y$14)</f>
        <v>0</v>
      </c>
      <c r="H31" s="146">
        <f>('MCC Data'!$B283*'PCU Data'!$S$14)+('MCC Data'!$C283*'PCU Data'!$T$14)+('MCC Data'!$D283*'PCU Data'!$U$14)+('PCU Data'!$V$14*'MCC Data'!$E283)+('MCC Data'!$F283*'PCU Data'!$W$14)+('MCC Data'!$G283*'PCU Data'!$X$14)+('MCC Data'!$H283*$Y$14)</f>
        <v>0</v>
      </c>
      <c r="I31" s="146">
        <f>('MCC Data'!$J283*'PCU Data'!$S$14)+('MCC Data'!$K283*'PCU Data'!$T$14)+('MCC Data'!$L283*'PCU Data'!$U$14)+('PCU Data'!$V$14*'MCC Data'!$M283)+('MCC Data'!$N283*'PCU Data'!$W$14)+('MCC Data'!$O283*'PCU Data'!$X$14)+('MCC Data'!$P283*$Y$14)</f>
        <v>0</v>
      </c>
      <c r="J31" s="146">
        <f>('MCC Data'!$R283*'PCU Data'!$S$14)+('MCC Data'!$S283*'PCU Data'!$T$14)+('MCC Data'!$T283*'PCU Data'!$U$14)+('PCU Data'!$V$14*'MCC Data'!$U283)+('MCC Data'!$V283*'PCU Data'!$W$14)+('MCC Data'!$W283*'PCU Data'!$X$14)+('MCC Data'!$X283*$Y$14)</f>
        <v>0</v>
      </c>
      <c r="K31" s="146">
        <f>('MCC Data'!$B410*'PCU Data'!$S$14)+('MCC Data'!$C410*'PCU Data'!$T$14)+('MCC Data'!$D410*'PCU Data'!$U$14)+('PCU Data'!$V$14*'MCC Data'!$E410)+('MCC Data'!$F410*'PCU Data'!$W$14)+('MCC Data'!$G410*'PCU Data'!$X$14)+('MCC Data'!$H410*$Y$14)</f>
        <v>0.2</v>
      </c>
      <c r="L31" s="146">
        <f>('MCC Data'!$J410*'PCU Data'!$S$14)+('MCC Data'!$K410*'PCU Data'!$T$14)+('MCC Data'!$L410*'PCU Data'!$U$14)+('PCU Data'!$V$14*'MCC Data'!$M410)+('MCC Data'!$N410*'PCU Data'!$W$14)+('MCC Data'!$O410*'PCU Data'!$X$14)+('MCC Data'!$P410*$Y$14)</f>
        <v>246.60000000000002</v>
      </c>
      <c r="M31" s="146">
        <f>('MCC Data'!$R410*'PCU Data'!$S$14)+('MCC Data'!$S410*'PCU Data'!$T$14)+('MCC Data'!$T410*'PCU Data'!$U$14)+('PCU Data'!$V$14*'MCC Data'!$U410)+('MCC Data'!$V410*'PCU Data'!$W$14)+('MCC Data'!$W410*'PCU Data'!$X$14)+('MCC Data'!$X410*$Y$14)</f>
        <v>0</v>
      </c>
      <c r="N31" s="146">
        <f>('MCC Data'!$B537*'PCU Data'!$S$14)+('MCC Data'!$C537*'PCU Data'!$T$14)+('MCC Data'!$D537*'PCU Data'!$U$14)+('PCU Data'!$V$14*'MCC Data'!$E537)+('MCC Data'!$F537*'PCU Data'!$W$14)+('MCC Data'!$G537*'PCU Data'!$X$14)+('MCC Data'!$H537*$Y$14)</f>
        <v>0</v>
      </c>
      <c r="O31" s="146">
        <f>('MCC Data'!$J537*'PCU Data'!$S$14)+('MCC Data'!$K537*'PCU Data'!$T$14)+('MCC Data'!$L537*'PCU Data'!$U$14)+('PCU Data'!$V$14*'MCC Data'!$M537)+('MCC Data'!$N537*'PCU Data'!$W$14)+('MCC Data'!$O537*'PCU Data'!$X$14)+('MCC Data'!$P537*$Y$14)</f>
        <v>52.7</v>
      </c>
      <c r="P31" s="146">
        <f>('MCC Data'!$R537*'PCU Data'!$S$14)+('MCC Data'!$S537*'PCU Data'!$T$14)+('MCC Data'!$T537*'PCU Data'!$U$14)+('PCU Data'!$V$14*'MCC Data'!$U537)+('MCC Data'!$V537*'PCU Data'!$W$14)+('MCC Data'!$W537*'PCU Data'!$X$14)+('MCC Data'!$X537*$Y$14)</f>
        <v>66.3</v>
      </c>
      <c r="Q31" s="146">
        <f>('MCC Data'!$B664*'PCU Data'!$S$14)+('MCC Data'!$C664*'PCU Data'!$T$14)+('MCC Data'!$D664*'PCU Data'!$U$14)+('PCU Data'!$V$14*'MCC Data'!$E664)+('MCC Data'!$F664*'PCU Data'!$W$14)+('MCC Data'!$G664*'PCU Data'!$X$14)+('MCC Data'!$H664*$Y$14)</f>
        <v>45.6</v>
      </c>
    </row>
    <row r="32" spans="1:19" s="135" customFormat="1" ht="12.75" customHeight="1" x14ac:dyDescent="0.2">
      <c r="A32" s="22">
        <f>'MCC Data'!A30</f>
        <v>0.51041666666666696</v>
      </c>
      <c r="B32" s="146">
        <f>('MCC Data'!$B30*'PCU Data'!$S$14)+('MCC Data'!$C30*'PCU Data'!$T$14)+('MCC Data'!$D30*'PCU Data'!$U$14)+('PCU Data'!$V$14*'MCC Data'!$E30)+('MCC Data'!$F30*'PCU Data'!$W$14)+('MCC Data'!$G30*'PCU Data'!$X$14)+('MCC Data'!$H30*$Y$14)</f>
        <v>0</v>
      </c>
      <c r="C32" s="146">
        <f>('MCC Data'!$J30*'PCU Data'!$S$14)+('MCC Data'!$K30*'PCU Data'!$T$14)+('MCC Data'!$L30*'PCU Data'!$U$14)+('PCU Data'!$V$14*'MCC Data'!$M30)+('MCC Data'!$N30*'PCU Data'!$W$14)+('MCC Data'!$O30*'PCU Data'!$X$14)+('MCC Data'!$P30*$Y$14)</f>
        <v>0</v>
      </c>
      <c r="D32" s="146">
        <f>('MCC Data'!$R30*'PCU Data'!$S$14)+('MCC Data'!$S30*'PCU Data'!$T$14)+('MCC Data'!$T30*'PCU Data'!$U$14)+('PCU Data'!$V$14*'MCC Data'!$U30)+('MCC Data'!$V30*'PCU Data'!$W$14)+('MCC Data'!$W30*'PCU Data'!$X$14)+('MCC Data'!$X30*$Y$14)</f>
        <v>215.7</v>
      </c>
      <c r="E32" s="146">
        <f>('MCC Data'!$B157*'PCU Data'!$S$14)+('MCC Data'!$C157*'PCU Data'!$T$14)+('MCC Data'!$D157*'PCU Data'!$U$14)+('PCU Data'!$V$14*'MCC Data'!$E157)+('MCC Data'!$F157*'PCU Data'!$W$14)+('MCC Data'!$G157*'PCU Data'!$X$14)+('MCC Data'!$H157*$Y$14)</f>
        <v>42.300000000000004</v>
      </c>
      <c r="F32" s="146">
        <f>('MCC Data'!$J157*'PCU Data'!$S$14)+('MCC Data'!$K157*'PCU Data'!$T$14)+('MCC Data'!$L157*'PCU Data'!$U$14)+('PCU Data'!$V$14*'MCC Data'!$M157)+('MCC Data'!$N157*'PCU Data'!$W$14)+('MCC Data'!$O157*'PCU Data'!$X$14)+('MCC Data'!$P157*$Y$14)</f>
        <v>0</v>
      </c>
      <c r="G32" s="146">
        <f>('MCC Data'!$R157*'PCU Data'!$S$14)+('MCC Data'!$S157*'PCU Data'!$T$14)+('MCC Data'!$T157*'PCU Data'!$U$14)+('PCU Data'!$V$14*'MCC Data'!$U157)+('MCC Data'!$V157*'PCU Data'!$W$14)+('MCC Data'!$W157*'PCU Data'!$X$14)+('MCC Data'!$X157*$Y$14)</f>
        <v>0</v>
      </c>
      <c r="H32" s="146">
        <f>('MCC Data'!$B284*'PCU Data'!$S$14)+('MCC Data'!$C284*'PCU Data'!$T$14)+('MCC Data'!$D284*'PCU Data'!$U$14)+('PCU Data'!$V$14*'MCC Data'!$E284)+('MCC Data'!$F284*'PCU Data'!$W$14)+('MCC Data'!$G284*'PCU Data'!$X$14)+('MCC Data'!$H284*$Y$14)</f>
        <v>0</v>
      </c>
      <c r="I32" s="146">
        <f>('MCC Data'!$J284*'PCU Data'!$S$14)+('MCC Data'!$K284*'PCU Data'!$T$14)+('MCC Data'!$L284*'PCU Data'!$U$14)+('PCU Data'!$V$14*'MCC Data'!$M284)+('MCC Data'!$N284*'PCU Data'!$W$14)+('MCC Data'!$O284*'PCU Data'!$X$14)+('MCC Data'!$P284*$Y$14)</f>
        <v>0</v>
      </c>
      <c r="J32" s="146">
        <f>('MCC Data'!$R284*'PCU Data'!$S$14)+('MCC Data'!$S284*'PCU Data'!$T$14)+('MCC Data'!$T284*'PCU Data'!$U$14)+('PCU Data'!$V$14*'MCC Data'!$U284)+('MCC Data'!$V284*'PCU Data'!$W$14)+('MCC Data'!$W284*'PCU Data'!$X$14)+('MCC Data'!$X284*$Y$14)</f>
        <v>0</v>
      </c>
      <c r="K32" s="146">
        <f>('MCC Data'!$B411*'PCU Data'!$S$14)+('MCC Data'!$C411*'PCU Data'!$T$14)+('MCC Data'!$D411*'PCU Data'!$U$14)+('PCU Data'!$V$14*'MCC Data'!$E411)+('MCC Data'!$F411*'PCU Data'!$W$14)+('MCC Data'!$G411*'PCU Data'!$X$14)+('MCC Data'!$H411*$Y$14)</f>
        <v>0</v>
      </c>
      <c r="L32" s="146">
        <f>('MCC Data'!$J411*'PCU Data'!$S$14)+('MCC Data'!$K411*'PCU Data'!$T$14)+('MCC Data'!$L411*'PCU Data'!$U$14)+('PCU Data'!$V$14*'MCC Data'!$M411)+('MCC Data'!$N411*'PCU Data'!$W$14)+('MCC Data'!$O411*'PCU Data'!$X$14)+('MCC Data'!$P411*$Y$14)</f>
        <v>246.4</v>
      </c>
      <c r="M32" s="146">
        <f>('MCC Data'!$R411*'PCU Data'!$S$14)+('MCC Data'!$S411*'PCU Data'!$T$14)+('MCC Data'!$T411*'PCU Data'!$U$14)+('PCU Data'!$V$14*'MCC Data'!$U411)+('MCC Data'!$V411*'PCU Data'!$W$14)+('MCC Data'!$W411*'PCU Data'!$X$14)+('MCC Data'!$X411*$Y$14)</f>
        <v>0.4</v>
      </c>
      <c r="N32" s="146">
        <f>('MCC Data'!$B538*'PCU Data'!$S$14)+('MCC Data'!$C538*'PCU Data'!$T$14)+('MCC Data'!$D538*'PCU Data'!$U$14)+('PCU Data'!$V$14*'MCC Data'!$E538)+('MCC Data'!$F538*'PCU Data'!$W$14)+('MCC Data'!$G538*'PCU Data'!$X$14)+('MCC Data'!$H538*$Y$14)</f>
        <v>0</v>
      </c>
      <c r="O32" s="146">
        <f>('MCC Data'!$J538*'PCU Data'!$S$14)+('MCC Data'!$K538*'PCU Data'!$T$14)+('MCC Data'!$L538*'PCU Data'!$U$14)+('PCU Data'!$V$14*'MCC Data'!$M538)+('MCC Data'!$N538*'PCU Data'!$W$14)+('MCC Data'!$O538*'PCU Data'!$X$14)+('MCC Data'!$P538*$Y$14)</f>
        <v>46.1</v>
      </c>
      <c r="P32" s="146">
        <f>('MCC Data'!$R538*'PCU Data'!$S$14)+('MCC Data'!$S538*'PCU Data'!$T$14)+('MCC Data'!$T538*'PCU Data'!$U$14)+('PCU Data'!$V$14*'MCC Data'!$U538)+('MCC Data'!$V538*'PCU Data'!$W$14)+('MCC Data'!$W538*'PCU Data'!$X$14)+('MCC Data'!$X538*$Y$14)</f>
        <v>63.900000000000006</v>
      </c>
      <c r="Q32" s="146">
        <f>('MCC Data'!$B665*'PCU Data'!$S$14)+('MCC Data'!$C665*'PCU Data'!$T$14)+('MCC Data'!$D665*'PCU Data'!$U$14)+('PCU Data'!$V$14*'MCC Data'!$E665)+('MCC Data'!$F665*'PCU Data'!$W$14)+('MCC Data'!$G665*'PCU Data'!$X$14)+('MCC Data'!$H665*$Y$14)</f>
        <v>47.7</v>
      </c>
    </row>
    <row r="33" spans="1:17" s="135" customFormat="1" ht="12.75" customHeight="1" x14ac:dyDescent="0.2">
      <c r="A33" s="21">
        <f>'MCC Data'!A31</f>
        <v>0.52083333333333359</v>
      </c>
      <c r="B33" s="146">
        <f>('MCC Data'!$B31*'PCU Data'!$S$14)+('MCC Data'!$C31*'PCU Data'!$T$14)+('MCC Data'!$D31*'PCU Data'!$U$14)+('PCU Data'!$V$14*'MCC Data'!$E31)+('MCC Data'!$F31*'PCU Data'!$W$14)+('MCC Data'!$G31*'PCU Data'!$X$14)+('MCC Data'!$H31*$Y$14)</f>
        <v>0</v>
      </c>
      <c r="C33" s="146">
        <f>('MCC Data'!$J31*'PCU Data'!$S$14)+('MCC Data'!$K31*'PCU Data'!$T$14)+('MCC Data'!$L31*'PCU Data'!$U$14)+('PCU Data'!$V$14*'MCC Data'!$M31)+('MCC Data'!$N31*'PCU Data'!$W$14)+('MCC Data'!$O31*'PCU Data'!$X$14)+('MCC Data'!$P31*$Y$14)</f>
        <v>0</v>
      </c>
      <c r="D33" s="146">
        <f>('MCC Data'!$R31*'PCU Data'!$S$14)+('MCC Data'!$S31*'PCU Data'!$T$14)+('MCC Data'!$T31*'PCU Data'!$U$14)+('PCU Data'!$V$14*'MCC Data'!$U31)+('MCC Data'!$V31*'PCU Data'!$W$14)+('MCC Data'!$W31*'PCU Data'!$X$14)+('MCC Data'!$X31*$Y$14)</f>
        <v>224</v>
      </c>
      <c r="E33" s="146">
        <f>('MCC Data'!$B158*'PCU Data'!$S$14)+('MCC Data'!$C158*'PCU Data'!$T$14)+('MCC Data'!$D158*'PCU Data'!$U$14)+('PCU Data'!$V$14*'MCC Data'!$E158)+('MCC Data'!$F158*'PCU Data'!$W$14)+('MCC Data'!$G158*'PCU Data'!$X$14)+('MCC Data'!$H158*$Y$14)</f>
        <v>48.600000000000009</v>
      </c>
      <c r="F33" s="146">
        <f>('MCC Data'!$J158*'PCU Data'!$S$14)+('MCC Data'!$K158*'PCU Data'!$T$14)+('MCC Data'!$L158*'PCU Data'!$U$14)+('PCU Data'!$V$14*'MCC Data'!$M158)+('MCC Data'!$N158*'PCU Data'!$W$14)+('MCC Data'!$O158*'PCU Data'!$X$14)+('MCC Data'!$P158*$Y$14)</f>
        <v>0</v>
      </c>
      <c r="G33" s="146">
        <f>('MCC Data'!$R158*'PCU Data'!$S$14)+('MCC Data'!$S158*'PCU Data'!$T$14)+('MCC Data'!$T158*'PCU Data'!$U$14)+('PCU Data'!$V$14*'MCC Data'!$U158)+('MCC Data'!$V158*'PCU Data'!$W$14)+('MCC Data'!$W158*'PCU Data'!$X$14)+('MCC Data'!$X158*$Y$14)</f>
        <v>0</v>
      </c>
      <c r="H33" s="146">
        <f>('MCC Data'!$B285*'PCU Data'!$S$14)+('MCC Data'!$C285*'PCU Data'!$T$14)+('MCC Data'!$D285*'PCU Data'!$U$14)+('PCU Data'!$V$14*'MCC Data'!$E285)+('MCC Data'!$F285*'PCU Data'!$W$14)+('MCC Data'!$G285*'PCU Data'!$X$14)+('MCC Data'!$H285*$Y$14)</f>
        <v>0</v>
      </c>
      <c r="I33" s="146">
        <f>('MCC Data'!$J285*'PCU Data'!$S$14)+('MCC Data'!$K285*'PCU Data'!$T$14)+('MCC Data'!$L285*'PCU Data'!$U$14)+('PCU Data'!$V$14*'MCC Data'!$M285)+('MCC Data'!$N285*'PCU Data'!$W$14)+('MCC Data'!$O285*'PCU Data'!$X$14)+('MCC Data'!$P285*$Y$14)</f>
        <v>0</v>
      </c>
      <c r="J33" s="146">
        <f>('MCC Data'!$R285*'PCU Data'!$S$14)+('MCC Data'!$S285*'PCU Data'!$T$14)+('MCC Data'!$T285*'PCU Data'!$U$14)+('PCU Data'!$V$14*'MCC Data'!$U285)+('MCC Data'!$V285*'PCU Data'!$W$14)+('MCC Data'!$W285*'PCU Data'!$X$14)+('MCC Data'!$X285*$Y$14)</f>
        <v>0</v>
      </c>
      <c r="K33" s="146">
        <f>('MCC Data'!$B412*'PCU Data'!$S$14)+('MCC Data'!$C412*'PCU Data'!$T$14)+('MCC Data'!$D412*'PCU Data'!$U$14)+('PCU Data'!$V$14*'MCC Data'!$E412)+('MCC Data'!$F412*'PCU Data'!$W$14)+('MCC Data'!$G412*'PCU Data'!$X$14)+('MCC Data'!$H412*$Y$14)</f>
        <v>0</v>
      </c>
      <c r="L33" s="146">
        <f>('MCC Data'!$J412*'PCU Data'!$S$14)+('MCC Data'!$K412*'PCU Data'!$T$14)+('MCC Data'!$L412*'PCU Data'!$U$14)+('PCU Data'!$V$14*'MCC Data'!$M412)+('MCC Data'!$N412*'PCU Data'!$W$14)+('MCC Data'!$O412*'PCU Data'!$X$14)+('MCC Data'!$P412*$Y$14)</f>
        <v>227.20000000000002</v>
      </c>
      <c r="M33" s="146">
        <f>('MCC Data'!$R412*'PCU Data'!$S$14)+('MCC Data'!$S412*'PCU Data'!$T$14)+('MCC Data'!$T412*'PCU Data'!$U$14)+('PCU Data'!$V$14*'MCC Data'!$U412)+('MCC Data'!$V412*'PCU Data'!$W$14)+('MCC Data'!$W412*'PCU Data'!$X$14)+('MCC Data'!$X412*$Y$14)</f>
        <v>0</v>
      </c>
      <c r="N33" s="146">
        <f>('MCC Data'!$B539*'PCU Data'!$S$14)+('MCC Data'!$C539*'PCU Data'!$T$14)+('MCC Data'!$D539*'PCU Data'!$U$14)+('PCU Data'!$V$14*'MCC Data'!$E539)+('MCC Data'!$F539*'PCU Data'!$W$14)+('MCC Data'!$G539*'PCU Data'!$X$14)+('MCC Data'!$H539*$Y$14)</f>
        <v>0</v>
      </c>
      <c r="O33" s="146">
        <f>('MCC Data'!$J539*'PCU Data'!$S$14)+('MCC Data'!$K539*'PCU Data'!$T$14)+('MCC Data'!$L539*'PCU Data'!$U$14)+('PCU Data'!$V$14*'MCC Data'!$M539)+('MCC Data'!$N539*'PCU Data'!$W$14)+('MCC Data'!$O539*'PCU Data'!$X$14)+('MCC Data'!$P539*$Y$14)</f>
        <v>38.999999999999993</v>
      </c>
      <c r="P33" s="146">
        <f>('MCC Data'!$R539*'PCU Data'!$S$14)+('MCC Data'!$S539*'PCU Data'!$T$14)+('MCC Data'!$T539*'PCU Data'!$U$14)+('PCU Data'!$V$14*'MCC Data'!$U539)+('MCC Data'!$V539*'PCU Data'!$W$14)+('MCC Data'!$W539*'PCU Data'!$X$14)+('MCC Data'!$X539*$Y$14)</f>
        <v>43.999999999999993</v>
      </c>
      <c r="Q33" s="146">
        <f>('MCC Data'!$B666*'PCU Data'!$S$14)+('MCC Data'!$C666*'PCU Data'!$T$14)+('MCC Data'!$D666*'PCU Data'!$U$14)+('PCU Data'!$V$14*'MCC Data'!$E666)+('MCC Data'!$F666*'PCU Data'!$W$14)+('MCC Data'!$G666*'PCU Data'!$X$14)+('MCC Data'!$H666*$Y$14)</f>
        <v>41.5</v>
      </c>
    </row>
    <row r="34" spans="1:17" s="135" customFormat="1" ht="12.75" customHeight="1" x14ac:dyDescent="0.2">
      <c r="A34" s="147">
        <f>'MCC Data'!A32</f>
        <v>0.53125000000000022</v>
      </c>
      <c r="B34" s="146">
        <f>('MCC Data'!$B32*'PCU Data'!$S$14)+('MCC Data'!$C32*'PCU Data'!$T$14)+('MCC Data'!$D32*'PCU Data'!$U$14)+('PCU Data'!$V$14*'MCC Data'!$E32)+('MCC Data'!$F32*'PCU Data'!$W$14)+('MCC Data'!$G32*'PCU Data'!$X$14)+('MCC Data'!$H32*$Y$14)</f>
        <v>0</v>
      </c>
      <c r="C34" s="146">
        <f>('MCC Data'!$J32*'PCU Data'!$S$14)+('MCC Data'!$K32*'PCU Data'!$T$14)+('MCC Data'!$L32*'PCU Data'!$U$14)+('PCU Data'!$V$14*'MCC Data'!$M32)+('MCC Data'!$N32*'PCU Data'!$W$14)+('MCC Data'!$O32*'PCU Data'!$X$14)+('MCC Data'!$P32*$Y$14)</f>
        <v>0</v>
      </c>
      <c r="D34" s="146">
        <f>('MCC Data'!$R32*'PCU Data'!$S$14)+('MCC Data'!$S32*'PCU Data'!$T$14)+('MCC Data'!$T32*'PCU Data'!$U$14)+('PCU Data'!$V$14*'MCC Data'!$U32)+('MCC Data'!$V32*'PCU Data'!$W$14)+('MCC Data'!$W32*'PCU Data'!$X$14)+('MCC Data'!$X32*$Y$14)</f>
        <v>225.6</v>
      </c>
      <c r="E34" s="146">
        <f>('MCC Data'!$B159*'PCU Data'!$S$14)+('MCC Data'!$C159*'PCU Data'!$T$14)+('MCC Data'!$D159*'PCU Data'!$U$14)+('PCU Data'!$V$14*'MCC Data'!$E159)+('MCC Data'!$F159*'PCU Data'!$W$14)+('MCC Data'!$G159*'PCU Data'!$X$14)+('MCC Data'!$H159*$Y$14)</f>
        <v>38.799999999999997</v>
      </c>
      <c r="F34" s="146">
        <f>('MCC Data'!$J159*'PCU Data'!$S$14)+('MCC Data'!$K159*'PCU Data'!$T$14)+('MCC Data'!$L159*'PCU Data'!$U$14)+('PCU Data'!$V$14*'MCC Data'!$M159)+('MCC Data'!$N159*'PCU Data'!$W$14)+('MCC Data'!$O159*'PCU Data'!$X$14)+('MCC Data'!$P159*$Y$14)</f>
        <v>0</v>
      </c>
      <c r="G34" s="146">
        <f>('MCC Data'!$R159*'PCU Data'!$S$14)+('MCC Data'!$S159*'PCU Data'!$T$14)+('MCC Data'!$T159*'PCU Data'!$U$14)+('PCU Data'!$V$14*'MCC Data'!$U159)+('MCC Data'!$V159*'PCU Data'!$W$14)+('MCC Data'!$W159*'PCU Data'!$X$14)+('MCC Data'!$X159*$Y$14)</f>
        <v>0</v>
      </c>
      <c r="H34" s="146">
        <f>('MCC Data'!$B286*'PCU Data'!$S$14)+('MCC Data'!$C286*'PCU Data'!$T$14)+('MCC Data'!$D286*'PCU Data'!$U$14)+('PCU Data'!$V$14*'MCC Data'!$E286)+('MCC Data'!$F286*'PCU Data'!$W$14)+('MCC Data'!$G286*'PCU Data'!$X$14)+('MCC Data'!$H286*$Y$14)</f>
        <v>0</v>
      </c>
      <c r="I34" s="146">
        <f>('MCC Data'!$J286*'PCU Data'!$S$14)+('MCC Data'!$K286*'PCU Data'!$T$14)+('MCC Data'!$L286*'PCU Data'!$U$14)+('PCU Data'!$V$14*'MCC Data'!$M286)+('MCC Data'!$N286*'PCU Data'!$W$14)+('MCC Data'!$O286*'PCU Data'!$X$14)+('MCC Data'!$P286*$Y$14)</f>
        <v>0</v>
      </c>
      <c r="J34" s="146">
        <f>('MCC Data'!$R286*'PCU Data'!$S$14)+('MCC Data'!$S286*'PCU Data'!$T$14)+('MCC Data'!$T286*'PCU Data'!$U$14)+('PCU Data'!$V$14*'MCC Data'!$U286)+('MCC Data'!$V286*'PCU Data'!$W$14)+('MCC Data'!$W286*'PCU Data'!$X$14)+('MCC Data'!$X286*$Y$14)</f>
        <v>0</v>
      </c>
      <c r="K34" s="146">
        <f>('MCC Data'!$B413*'PCU Data'!$S$14)+('MCC Data'!$C413*'PCU Data'!$T$14)+('MCC Data'!$D413*'PCU Data'!$U$14)+('PCU Data'!$V$14*'MCC Data'!$E413)+('MCC Data'!$F413*'PCU Data'!$W$14)+('MCC Data'!$G413*'PCU Data'!$X$14)+('MCC Data'!$H413*$Y$14)</f>
        <v>0</v>
      </c>
      <c r="L34" s="146">
        <f>('MCC Data'!$J413*'PCU Data'!$S$14)+('MCC Data'!$K413*'PCU Data'!$T$14)+('MCC Data'!$L413*'PCU Data'!$U$14)+('PCU Data'!$V$14*'MCC Data'!$M413)+('MCC Data'!$N413*'PCU Data'!$W$14)+('MCC Data'!$O413*'PCU Data'!$X$14)+('MCC Data'!$P413*$Y$14)</f>
        <v>267.2</v>
      </c>
      <c r="M34" s="146">
        <f>('MCC Data'!$R413*'PCU Data'!$S$14)+('MCC Data'!$S413*'PCU Data'!$T$14)+('MCC Data'!$T413*'PCU Data'!$U$14)+('PCU Data'!$V$14*'MCC Data'!$U413)+('MCC Data'!$V413*'PCU Data'!$W$14)+('MCC Data'!$W413*'PCU Data'!$X$14)+('MCC Data'!$X413*$Y$14)</f>
        <v>0</v>
      </c>
      <c r="N34" s="146">
        <f>('MCC Data'!$B540*'PCU Data'!$S$14)+('MCC Data'!$C540*'PCU Data'!$T$14)+('MCC Data'!$D540*'PCU Data'!$U$14)+('PCU Data'!$V$14*'MCC Data'!$E540)+('MCC Data'!$F540*'PCU Data'!$W$14)+('MCC Data'!$G540*'PCU Data'!$X$14)+('MCC Data'!$H540*$Y$14)</f>
        <v>0</v>
      </c>
      <c r="O34" s="146">
        <f>('MCC Data'!$J540*'PCU Data'!$S$14)+('MCC Data'!$K540*'PCU Data'!$T$14)+('MCC Data'!$L540*'PCU Data'!$U$14)+('PCU Data'!$V$14*'MCC Data'!$M540)+('MCC Data'!$N540*'PCU Data'!$W$14)+('MCC Data'!$O540*'PCU Data'!$X$14)+('MCC Data'!$P540*$Y$14)</f>
        <v>43</v>
      </c>
      <c r="P34" s="146">
        <f>('MCC Data'!$R540*'PCU Data'!$S$14)+('MCC Data'!$S540*'PCU Data'!$T$14)+('MCC Data'!$T540*'PCU Data'!$U$14)+('PCU Data'!$V$14*'MCC Data'!$U540)+('MCC Data'!$V540*'PCU Data'!$W$14)+('MCC Data'!$W540*'PCU Data'!$X$14)+('MCC Data'!$X540*$Y$14)</f>
        <v>52</v>
      </c>
      <c r="Q34" s="146">
        <f>('MCC Data'!$B667*'PCU Data'!$S$14)+('MCC Data'!$C667*'PCU Data'!$T$14)+('MCC Data'!$D667*'PCU Data'!$U$14)+('PCU Data'!$V$14*'MCC Data'!$E667)+('MCC Data'!$F667*'PCU Data'!$W$14)+('MCC Data'!$G667*'PCU Data'!$X$14)+('MCC Data'!$H667*$Y$14)</f>
        <v>36.200000000000003</v>
      </c>
    </row>
    <row r="35" spans="1:17" s="135" customFormat="1" ht="12.75" customHeight="1" x14ac:dyDescent="0.2">
      <c r="A35" s="18">
        <f>'MCC Data'!A33</f>
        <v>0.54166666666666685</v>
      </c>
      <c r="B35" s="146">
        <f>('MCC Data'!$B33*'PCU Data'!$S$14)+('MCC Data'!$C33*'PCU Data'!$T$14)+('MCC Data'!$D33*'PCU Data'!$U$14)+('PCU Data'!$V$14*'MCC Data'!$E33)+('MCC Data'!$F33*'PCU Data'!$W$14)+('MCC Data'!$G33*'PCU Data'!$X$14)+('MCC Data'!$H33*$Y$14)</f>
        <v>0</v>
      </c>
      <c r="C35" s="146">
        <f>('MCC Data'!$J33*'PCU Data'!$S$14)+('MCC Data'!$K33*'PCU Data'!$T$14)+('MCC Data'!$L33*'PCU Data'!$U$14)+('PCU Data'!$V$14*'MCC Data'!$M33)+('MCC Data'!$N33*'PCU Data'!$W$14)+('MCC Data'!$O33*'PCU Data'!$X$14)+('MCC Data'!$P33*$Y$14)</f>
        <v>0</v>
      </c>
      <c r="D35" s="146">
        <f>('MCC Data'!$R33*'PCU Data'!$S$14)+('MCC Data'!$S33*'PCU Data'!$T$14)+('MCC Data'!$T33*'PCU Data'!$U$14)+('PCU Data'!$V$14*'MCC Data'!$U33)+('MCC Data'!$V33*'PCU Data'!$W$14)+('MCC Data'!$W33*'PCU Data'!$X$14)+('MCC Data'!$X33*$Y$14)</f>
        <v>209.20000000000002</v>
      </c>
      <c r="E35" s="146">
        <f>('MCC Data'!$B160*'PCU Data'!$S$14)+('MCC Data'!$C160*'PCU Data'!$T$14)+('MCC Data'!$D160*'PCU Data'!$U$14)+('PCU Data'!$V$14*'MCC Data'!$E160)+('MCC Data'!$F160*'PCU Data'!$W$14)+('MCC Data'!$G160*'PCU Data'!$X$14)+('MCC Data'!$H160*$Y$14)</f>
        <v>39.6</v>
      </c>
      <c r="F35" s="146">
        <f>('MCC Data'!$J160*'PCU Data'!$S$14)+('MCC Data'!$K160*'PCU Data'!$T$14)+('MCC Data'!$L160*'PCU Data'!$U$14)+('PCU Data'!$V$14*'MCC Data'!$M160)+('MCC Data'!$N160*'PCU Data'!$W$14)+('MCC Data'!$O160*'PCU Data'!$X$14)+('MCC Data'!$P160*$Y$14)</f>
        <v>0</v>
      </c>
      <c r="G35" s="146">
        <f>('MCC Data'!$R160*'PCU Data'!$S$14)+('MCC Data'!$S160*'PCU Data'!$T$14)+('MCC Data'!$T160*'PCU Data'!$U$14)+('PCU Data'!$V$14*'MCC Data'!$U160)+('MCC Data'!$V160*'PCU Data'!$W$14)+('MCC Data'!$W160*'PCU Data'!$X$14)+('MCC Data'!$X160*$Y$14)</f>
        <v>0</v>
      </c>
      <c r="H35" s="146">
        <f>('MCC Data'!$B287*'PCU Data'!$S$14)+('MCC Data'!$C287*'PCU Data'!$T$14)+('MCC Data'!$D287*'PCU Data'!$U$14)+('PCU Data'!$V$14*'MCC Data'!$E287)+('MCC Data'!$F287*'PCU Data'!$W$14)+('MCC Data'!$G287*'PCU Data'!$X$14)+('MCC Data'!$H287*$Y$14)</f>
        <v>0</v>
      </c>
      <c r="I35" s="146">
        <f>('MCC Data'!$J287*'PCU Data'!$S$14)+('MCC Data'!$K287*'PCU Data'!$T$14)+('MCC Data'!$L287*'PCU Data'!$U$14)+('PCU Data'!$V$14*'MCC Data'!$M287)+('MCC Data'!$N287*'PCU Data'!$W$14)+('MCC Data'!$O287*'PCU Data'!$X$14)+('MCC Data'!$P287*$Y$14)</f>
        <v>0</v>
      </c>
      <c r="J35" s="146">
        <f>('MCC Data'!$R287*'PCU Data'!$S$14)+('MCC Data'!$S287*'PCU Data'!$T$14)+('MCC Data'!$T287*'PCU Data'!$U$14)+('PCU Data'!$V$14*'MCC Data'!$U287)+('MCC Data'!$V287*'PCU Data'!$W$14)+('MCC Data'!$W287*'PCU Data'!$X$14)+('MCC Data'!$X287*$Y$14)</f>
        <v>0</v>
      </c>
      <c r="K35" s="146">
        <f>('MCC Data'!$B414*'PCU Data'!$S$14)+('MCC Data'!$C414*'PCU Data'!$T$14)+('MCC Data'!$D414*'PCU Data'!$U$14)+('PCU Data'!$V$14*'MCC Data'!$E414)+('MCC Data'!$F414*'PCU Data'!$W$14)+('MCC Data'!$G414*'PCU Data'!$X$14)+('MCC Data'!$H414*$Y$14)</f>
        <v>0</v>
      </c>
      <c r="L35" s="146">
        <f>('MCC Data'!$J414*'PCU Data'!$S$14)+('MCC Data'!$K414*'PCU Data'!$T$14)+('MCC Data'!$L414*'PCU Data'!$U$14)+('PCU Data'!$V$14*'MCC Data'!$M414)+('MCC Data'!$N414*'PCU Data'!$W$14)+('MCC Data'!$O414*'PCU Data'!$X$14)+('MCC Data'!$P414*$Y$14)</f>
        <v>272.90000000000003</v>
      </c>
      <c r="M35" s="146">
        <f>('MCC Data'!$R414*'PCU Data'!$S$14)+('MCC Data'!$S414*'PCU Data'!$T$14)+('MCC Data'!$T414*'PCU Data'!$U$14)+('PCU Data'!$V$14*'MCC Data'!$U414)+('MCC Data'!$V414*'PCU Data'!$W$14)+('MCC Data'!$W414*'PCU Data'!$X$14)+('MCC Data'!$X414*$Y$14)</f>
        <v>0</v>
      </c>
      <c r="N35" s="146">
        <f>('MCC Data'!$B541*'PCU Data'!$S$14)+('MCC Data'!$C541*'PCU Data'!$T$14)+('MCC Data'!$D541*'PCU Data'!$U$14)+('PCU Data'!$V$14*'MCC Data'!$E541)+('MCC Data'!$F541*'PCU Data'!$W$14)+('MCC Data'!$G541*'PCU Data'!$X$14)+('MCC Data'!$H541*$Y$14)</f>
        <v>0</v>
      </c>
      <c r="O35" s="146">
        <f>('MCC Data'!$J541*'PCU Data'!$S$14)+('MCC Data'!$K541*'PCU Data'!$T$14)+('MCC Data'!$L541*'PCU Data'!$U$14)+('PCU Data'!$V$14*'MCC Data'!$M541)+('MCC Data'!$N541*'PCU Data'!$W$14)+('MCC Data'!$O541*'PCU Data'!$X$14)+('MCC Data'!$P541*$Y$14)</f>
        <v>47.7</v>
      </c>
      <c r="P35" s="146">
        <f>('MCC Data'!$R541*'PCU Data'!$S$14)+('MCC Data'!$S541*'PCU Data'!$T$14)+('MCC Data'!$T541*'PCU Data'!$U$14)+('PCU Data'!$V$14*'MCC Data'!$U541)+('MCC Data'!$V541*'PCU Data'!$W$14)+('MCC Data'!$W541*'PCU Data'!$X$14)+('MCC Data'!$X541*$Y$14)</f>
        <v>59.6</v>
      </c>
      <c r="Q35" s="146">
        <f>('MCC Data'!$B668*'PCU Data'!$S$14)+('MCC Data'!$C668*'PCU Data'!$T$14)+('MCC Data'!$D668*'PCU Data'!$U$14)+('PCU Data'!$V$14*'MCC Data'!$E668)+('MCC Data'!$F668*'PCU Data'!$W$14)+('MCC Data'!$G668*'PCU Data'!$X$14)+('MCC Data'!$H668*$Y$14)</f>
        <v>36.9</v>
      </c>
    </row>
    <row r="36" spans="1:17" s="135" customFormat="1" ht="12.75" customHeight="1" x14ac:dyDescent="0.2">
      <c r="A36" s="21">
        <f>'MCC Data'!A34</f>
        <v>0.55208333333333348</v>
      </c>
      <c r="B36" s="146">
        <f>('MCC Data'!$B34*'PCU Data'!$S$14)+('MCC Data'!$C34*'PCU Data'!$T$14)+('MCC Data'!$D34*'PCU Data'!$U$14)+('PCU Data'!$V$14*'MCC Data'!$E34)+('MCC Data'!$F34*'PCU Data'!$W$14)+('MCC Data'!$G34*'PCU Data'!$X$14)+('MCC Data'!$H34*$Y$14)</f>
        <v>0</v>
      </c>
      <c r="C36" s="146">
        <f>('MCC Data'!$J34*'PCU Data'!$S$14)+('MCC Data'!$K34*'PCU Data'!$T$14)+('MCC Data'!$L34*'PCU Data'!$U$14)+('PCU Data'!$V$14*'MCC Data'!$M34)+('MCC Data'!$N34*'PCU Data'!$W$14)+('MCC Data'!$O34*'PCU Data'!$X$14)+('MCC Data'!$P34*$Y$14)</f>
        <v>0</v>
      </c>
      <c r="D36" s="146">
        <f>('MCC Data'!$R34*'PCU Data'!$S$14)+('MCC Data'!$S34*'PCU Data'!$T$14)+('MCC Data'!$T34*'PCU Data'!$U$14)+('PCU Data'!$V$14*'MCC Data'!$U34)+('MCC Data'!$V34*'PCU Data'!$W$14)+('MCC Data'!$W34*'PCU Data'!$X$14)+('MCC Data'!$X34*$Y$14)</f>
        <v>199.8</v>
      </c>
      <c r="E36" s="146">
        <f>('MCC Data'!$B161*'PCU Data'!$S$14)+('MCC Data'!$C161*'PCU Data'!$T$14)+('MCC Data'!$D161*'PCU Data'!$U$14)+('PCU Data'!$V$14*'MCC Data'!$E161)+('MCC Data'!$F161*'PCU Data'!$W$14)+('MCC Data'!$G161*'PCU Data'!$X$14)+('MCC Data'!$H161*$Y$14)</f>
        <v>21.299999999999997</v>
      </c>
      <c r="F36" s="146">
        <f>('MCC Data'!$J161*'PCU Data'!$S$14)+('MCC Data'!$K161*'PCU Data'!$T$14)+('MCC Data'!$L161*'PCU Data'!$U$14)+('PCU Data'!$V$14*'MCC Data'!$M161)+('MCC Data'!$N161*'PCU Data'!$W$14)+('MCC Data'!$O161*'PCU Data'!$X$14)+('MCC Data'!$P161*$Y$14)</f>
        <v>0</v>
      </c>
      <c r="G36" s="146">
        <f>('MCC Data'!$R161*'PCU Data'!$S$14)+('MCC Data'!$S161*'PCU Data'!$T$14)+('MCC Data'!$T161*'PCU Data'!$U$14)+('PCU Data'!$V$14*'MCC Data'!$U161)+('MCC Data'!$V161*'PCU Data'!$W$14)+('MCC Data'!$W161*'PCU Data'!$X$14)+('MCC Data'!$X161*$Y$14)</f>
        <v>0</v>
      </c>
      <c r="H36" s="146">
        <f>('MCC Data'!$B288*'PCU Data'!$S$14)+('MCC Data'!$C288*'PCU Data'!$T$14)+('MCC Data'!$D288*'PCU Data'!$U$14)+('PCU Data'!$V$14*'MCC Data'!$E288)+('MCC Data'!$F288*'PCU Data'!$W$14)+('MCC Data'!$G288*'PCU Data'!$X$14)+('MCC Data'!$H288*$Y$14)</f>
        <v>0</v>
      </c>
      <c r="I36" s="146">
        <f>('MCC Data'!$J288*'PCU Data'!$S$14)+('MCC Data'!$K288*'PCU Data'!$T$14)+('MCC Data'!$L288*'PCU Data'!$U$14)+('PCU Data'!$V$14*'MCC Data'!$M288)+('MCC Data'!$N288*'PCU Data'!$W$14)+('MCC Data'!$O288*'PCU Data'!$X$14)+('MCC Data'!$P288*$Y$14)</f>
        <v>0</v>
      </c>
      <c r="J36" s="146">
        <f>('MCC Data'!$R288*'PCU Data'!$S$14)+('MCC Data'!$S288*'PCU Data'!$T$14)+('MCC Data'!$T288*'PCU Data'!$U$14)+('PCU Data'!$V$14*'MCC Data'!$U288)+('MCC Data'!$V288*'PCU Data'!$W$14)+('MCC Data'!$W288*'PCU Data'!$X$14)+('MCC Data'!$X288*$Y$14)</f>
        <v>0</v>
      </c>
      <c r="K36" s="146">
        <f>('MCC Data'!$B415*'PCU Data'!$S$14)+('MCC Data'!$C415*'PCU Data'!$T$14)+('MCC Data'!$D415*'PCU Data'!$U$14)+('PCU Data'!$V$14*'MCC Data'!$E415)+('MCC Data'!$F415*'PCU Data'!$W$14)+('MCC Data'!$G415*'PCU Data'!$X$14)+('MCC Data'!$H415*$Y$14)</f>
        <v>0</v>
      </c>
      <c r="L36" s="146">
        <f>('MCC Data'!$J415*'PCU Data'!$S$14)+('MCC Data'!$K415*'PCU Data'!$T$14)+('MCC Data'!$L415*'PCU Data'!$U$14)+('PCU Data'!$V$14*'MCC Data'!$M415)+('MCC Data'!$N415*'PCU Data'!$W$14)+('MCC Data'!$O415*'PCU Data'!$X$14)+('MCC Data'!$P415*$Y$14)</f>
        <v>286.60000000000002</v>
      </c>
      <c r="M36" s="146">
        <f>('MCC Data'!$R415*'PCU Data'!$S$14)+('MCC Data'!$S415*'PCU Data'!$T$14)+('MCC Data'!$T415*'PCU Data'!$U$14)+('PCU Data'!$V$14*'MCC Data'!$U415)+('MCC Data'!$V415*'PCU Data'!$W$14)+('MCC Data'!$W415*'PCU Data'!$X$14)+('MCC Data'!$X415*$Y$14)</f>
        <v>0</v>
      </c>
      <c r="N36" s="146">
        <f>('MCC Data'!$B542*'PCU Data'!$S$14)+('MCC Data'!$C542*'PCU Data'!$T$14)+('MCC Data'!$D542*'PCU Data'!$U$14)+('PCU Data'!$V$14*'MCC Data'!$E542)+('MCC Data'!$F542*'PCU Data'!$W$14)+('MCC Data'!$G542*'PCU Data'!$X$14)+('MCC Data'!$H542*$Y$14)</f>
        <v>0</v>
      </c>
      <c r="O36" s="146">
        <f>('MCC Data'!$J542*'PCU Data'!$S$14)+('MCC Data'!$K542*'PCU Data'!$T$14)+('MCC Data'!$L542*'PCU Data'!$U$14)+('PCU Data'!$V$14*'MCC Data'!$M542)+('MCC Data'!$N542*'PCU Data'!$W$14)+('MCC Data'!$O542*'PCU Data'!$X$14)+('MCC Data'!$P542*$Y$14)</f>
        <v>41.9</v>
      </c>
      <c r="P36" s="146">
        <f>('MCC Data'!$R542*'PCU Data'!$S$14)+('MCC Data'!$S542*'PCU Data'!$T$14)+('MCC Data'!$T542*'PCU Data'!$U$14)+('PCU Data'!$V$14*'MCC Data'!$U542)+('MCC Data'!$V542*'PCU Data'!$W$14)+('MCC Data'!$W542*'PCU Data'!$X$14)+('MCC Data'!$X542*$Y$14)</f>
        <v>60.099999999999994</v>
      </c>
      <c r="Q36" s="146">
        <f>('MCC Data'!$B669*'PCU Data'!$S$14)+('MCC Data'!$C669*'PCU Data'!$T$14)+('MCC Data'!$D669*'PCU Data'!$U$14)+('PCU Data'!$V$14*'MCC Data'!$E669)+('MCC Data'!$F669*'PCU Data'!$W$14)+('MCC Data'!$G669*'PCU Data'!$X$14)+('MCC Data'!$H669*$Y$14)</f>
        <v>37.1</v>
      </c>
    </row>
    <row r="37" spans="1:17" s="135" customFormat="1" ht="12.75" customHeight="1" x14ac:dyDescent="0.2">
      <c r="A37" s="22">
        <f>'MCC Data'!A35</f>
        <v>0.56250000000000011</v>
      </c>
      <c r="B37" s="146">
        <f>('MCC Data'!$B35*'PCU Data'!$S$14)+('MCC Data'!$C35*'PCU Data'!$T$14)+('MCC Data'!$D35*'PCU Data'!$U$14)+('PCU Data'!$V$14*'MCC Data'!$E35)+('MCC Data'!$F35*'PCU Data'!$W$14)+('MCC Data'!$G35*'PCU Data'!$X$14)+('MCC Data'!$H35*$Y$14)</f>
        <v>0</v>
      </c>
      <c r="C37" s="146">
        <f>('MCC Data'!$J35*'PCU Data'!$S$14)+('MCC Data'!$K35*'PCU Data'!$T$14)+('MCC Data'!$L35*'PCU Data'!$U$14)+('PCU Data'!$V$14*'MCC Data'!$M35)+('MCC Data'!$N35*'PCU Data'!$W$14)+('MCC Data'!$O35*'PCU Data'!$X$14)+('MCC Data'!$P35*$Y$14)</f>
        <v>0</v>
      </c>
      <c r="D37" s="146">
        <f>('MCC Data'!$R35*'PCU Data'!$S$14)+('MCC Data'!$S35*'PCU Data'!$T$14)+('MCC Data'!$T35*'PCU Data'!$U$14)+('PCU Data'!$V$14*'MCC Data'!$U35)+('MCC Data'!$V35*'PCU Data'!$W$14)+('MCC Data'!$W35*'PCU Data'!$X$14)+('MCC Data'!$X35*$Y$14)</f>
        <v>199.20000000000002</v>
      </c>
      <c r="E37" s="146">
        <f>('MCC Data'!$B162*'PCU Data'!$S$14)+('MCC Data'!$C162*'PCU Data'!$T$14)+('MCC Data'!$D162*'PCU Data'!$U$14)+('PCU Data'!$V$14*'MCC Data'!$E162)+('MCC Data'!$F162*'PCU Data'!$W$14)+('MCC Data'!$G162*'PCU Data'!$X$14)+('MCC Data'!$H162*$Y$14)</f>
        <v>37.5</v>
      </c>
      <c r="F37" s="146">
        <f>('MCC Data'!$J162*'PCU Data'!$S$14)+('MCC Data'!$K162*'PCU Data'!$T$14)+('MCC Data'!$L162*'PCU Data'!$U$14)+('PCU Data'!$V$14*'MCC Data'!$M162)+('MCC Data'!$N162*'PCU Data'!$W$14)+('MCC Data'!$O162*'PCU Data'!$X$14)+('MCC Data'!$P162*$Y$14)</f>
        <v>0</v>
      </c>
      <c r="G37" s="146">
        <f>('MCC Data'!$R162*'PCU Data'!$S$14)+('MCC Data'!$S162*'PCU Data'!$T$14)+('MCC Data'!$T162*'PCU Data'!$U$14)+('PCU Data'!$V$14*'MCC Data'!$U162)+('MCC Data'!$V162*'PCU Data'!$W$14)+('MCC Data'!$W162*'PCU Data'!$X$14)+('MCC Data'!$X162*$Y$14)</f>
        <v>0</v>
      </c>
      <c r="H37" s="146">
        <f>('MCC Data'!$B289*'PCU Data'!$S$14)+('MCC Data'!$C289*'PCU Data'!$T$14)+('MCC Data'!$D289*'PCU Data'!$U$14)+('PCU Data'!$V$14*'MCC Data'!$E289)+('MCC Data'!$F289*'PCU Data'!$W$14)+('MCC Data'!$G289*'PCU Data'!$X$14)+('MCC Data'!$H289*$Y$14)</f>
        <v>0</v>
      </c>
      <c r="I37" s="146">
        <f>('MCC Data'!$J289*'PCU Data'!$S$14)+('MCC Data'!$K289*'PCU Data'!$T$14)+('MCC Data'!$L289*'PCU Data'!$U$14)+('PCU Data'!$V$14*'MCC Data'!$M289)+('MCC Data'!$N289*'PCU Data'!$W$14)+('MCC Data'!$O289*'PCU Data'!$X$14)+('MCC Data'!$P289*$Y$14)</f>
        <v>0</v>
      </c>
      <c r="J37" s="146">
        <f>('MCC Data'!$R289*'PCU Data'!$S$14)+('MCC Data'!$S289*'PCU Data'!$T$14)+('MCC Data'!$T289*'PCU Data'!$U$14)+('PCU Data'!$V$14*'MCC Data'!$U289)+('MCC Data'!$V289*'PCU Data'!$W$14)+('MCC Data'!$W289*'PCU Data'!$X$14)+('MCC Data'!$X289*$Y$14)</f>
        <v>0</v>
      </c>
      <c r="K37" s="146">
        <f>('MCC Data'!$B416*'PCU Data'!$S$14)+('MCC Data'!$C416*'PCU Data'!$T$14)+('MCC Data'!$D416*'PCU Data'!$U$14)+('PCU Data'!$V$14*'MCC Data'!$E416)+('MCC Data'!$F416*'PCU Data'!$W$14)+('MCC Data'!$G416*'PCU Data'!$X$14)+('MCC Data'!$H416*$Y$14)</f>
        <v>0</v>
      </c>
      <c r="L37" s="146">
        <f>('MCC Data'!$J416*'PCU Data'!$S$14)+('MCC Data'!$K416*'PCU Data'!$T$14)+('MCC Data'!$L416*'PCU Data'!$U$14)+('PCU Data'!$V$14*'MCC Data'!$M416)+('MCC Data'!$N416*'PCU Data'!$W$14)+('MCC Data'!$O416*'PCU Data'!$X$14)+('MCC Data'!$P416*$Y$14)</f>
        <v>247.79999999999998</v>
      </c>
      <c r="M37" s="146">
        <f>('MCC Data'!$R416*'PCU Data'!$S$14)+('MCC Data'!$S416*'PCU Data'!$T$14)+('MCC Data'!$T416*'PCU Data'!$U$14)+('PCU Data'!$V$14*'MCC Data'!$U416)+('MCC Data'!$V416*'PCU Data'!$W$14)+('MCC Data'!$W416*'PCU Data'!$X$14)+('MCC Data'!$X416*$Y$14)</f>
        <v>0</v>
      </c>
      <c r="N37" s="146">
        <f>('MCC Data'!$B543*'PCU Data'!$S$14)+('MCC Data'!$C543*'PCU Data'!$T$14)+('MCC Data'!$D543*'PCU Data'!$U$14)+('PCU Data'!$V$14*'MCC Data'!$E543)+('MCC Data'!$F543*'PCU Data'!$W$14)+('MCC Data'!$G543*'PCU Data'!$X$14)+('MCC Data'!$H543*$Y$14)</f>
        <v>0</v>
      </c>
      <c r="O37" s="146">
        <f>('MCC Data'!$J543*'PCU Data'!$S$14)+('MCC Data'!$K543*'PCU Data'!$T$14)+('MCC Data'!$L543*'PCU Data'!$U$14)+('PCU Data'!$V$14*'MCC Data'!$M543)+('MCC Data'!$N543*'PCU Data'!$W$14)+('MCC Data'!$O543*'PCU Data'!$X$14)+('MCC Data'!$P543*$Y$14)</f>
        <v>55.800000000000004</v>
      </c>
      <c r="P37" s="146">
        <f>('MCC Data'!$R543*'PCU Data'!$S$14)+('MCC Data'!$S543*'PCU Data'!$T$14)+('MCC Data'!$T543*'PCU Data'!$U$14)+('PCU Data'!$V$14*'MCC Data'!$U543)+('MCC Data'!$V543*'PCU Data'!$W$14)+('MCC Data'!$W543*'PCU Data'!$X$14)+('MCC Data'!$X543*$Y$14)</f>
        <v>69.600000000000009</v>
      </c>
      <c r="Q37" s="146">
        <f>('MCC Data'!$B670*'PCU Data'!$S$14)+('MCC Data'!$C670*'PCU Data'!$T$14)+('MCC Data'!$D670*'PCU Data'!$U$14)+('PCU Data'!$V$14*'MCC Data'!$E670)+('MCC Data'!$F670*'PCU Data'!$W$14)+('MCC Data'!$G670*'PCU Data'!$X$14)+('MCC Data'!$H670*$Y$14)</f>
        <v>28.9</v>
      </c>
    </row>
    <row r="38" spans="1:17" s="135" customFormat="1" ht="12.75" customHeight="1" x14ac:dyDescent="0.2">
      <c r="A38" s="21">
        <f>'MCC Data'!A36</f>
        <v>0.57291666666666674</v>
      </c>
      <c r="B38" s="146">
        <f>('MCC Data'!$B36*'PCU Data'!$S$14)+('MCC Data'!$C36*'PCU Data'!$T$14)+('MCC Data'!$D36*'PCU Data'!$U$14)+('PCU Data'!$V$14*'MCC Data'!$E36)+('MCC Data'!$F36*'PCU Data'!$W$14)+('MCC Data'!$G36*'PCU Data'!$X$14)+('MCC Data'!$H36*$Y$14)</f>
        <v>0</v>
      </c>
      <c r="C38" s="146">
        <f>('MCC Data'!$J36*'PCU Data'!$S$14)+('MCC Data'!$K36*'PCU Data'!$T$14)+('MCC Data'!$L36*'PCU Data'!$U$14)+('PCU Data'!$V$14*'MCC Data'!$M36)+('MCC Data'!$N36*'PCU Data'!$W$14)+('MCC Data'!$O36*'PCU Data'!$X$14)+('MCC Data'!$P36*$Y$14)</f>
        <v>0</v>
      </c>
      <c r="D38" s="146">
        <f>('MCC Data'!$R36*'PCU Data'!$S$14)+('MCC Data'!$S36*'PCU Data'!$T$14)+('MCC Data'!$T36*'PCU Data'!$U$14)+('PCU Data'!$V$14*'MCC Data'!$U36)+('MCC Data'!$V36*'PCU Data'!$W$14)+('MCC Data'!$W36*'PCU Data'!$X$14)+('MCC Data'!$X36*$Y$14)</f>
        <v>209.7</v>
      </c>
      <c r="E38" s="146">
        <f>('MCC Data'!$B163*'PCU Data'!$S$14)+('MCC Data'!$C163*'PCU Data'!$T$14)+('MCC Data'!$D163*'PCU Data'!$U$14)+('PCU Data'!$V$14*'MCC Data'!$E163)+('MCC Data'!$F163*'PCU Data'!$W$14)+('MCC Data'!$G163*'PCU Data'!$X$14)+('MCC Data'!$H163*$Y$14)</f>
        <v>38.200000000000003</v>
      </c>
      <c r="F38" s="146">
        <f>('MCC Data'!$J163*'PCU Data'!$S$14)+('MCC Data'!$K163*'PCU Data'!$T$14)+('MCC Data'!$L163*'PCU Data'!$U$14)+('PCU Data'!$V$14*'MCC Data'!$M163)+('MCC Data'!$N163*'PCU Data'!$W$14)+('MCC Data'!$O163*'PCU Data'!$X$14)+('MCC Data'!$P163*$Y$14)</f>
        <v>0</v>
      </c>
      <c r="G38" s="146">
        <f>('MCC Data'!$R163*'PCU Data'!$S$14)+('MCC Data'!$S163*'PCU Data'!$T$14)+('MCC Data'!$T163*'PCU Data'!$U$14)+('PCU Data'!$V$14*'MCC Data'!$U163)+('MCC Data'!$V163*'PCU Data'!$W$14)+('MCC Data'!$W163*'PCU Data'!$X$14)+('MCC Data'!$X163*$Y$14)</f>
        <v>0</v>
      </c>
      <c r="H38" s="146">
        <f>('MCC Data'!$B290*'PCU Data'!$S$14)+('MCC Data'!$C290*'PCU Data'!$T$14)+('MCC Data'!$D290*'PCU Data'!$U$14)+('PCU Data'!$V$14*'MCC Data'!$E290)+('MCC Data'!$F290*'PCU Data'!$W$14)+('MCC Data'!$G290*'PCU Data'!$X$14)+('MCC Data'!$H290*$Y$14)</f>
        <v>0</v>
      </c>
      <c r="I38" s="146">
        <f>('MCC Data'!$J290*'PCU Data'!$S$14)+('MCC Data'!$K290*'PCU Data'!$T$14)+('MCC Data'!$L290*'PCU Data'!$U$14)+('PCU Data'!$V$14*'MCC Data'!$M290)+('MCC Data'!$N290*'PCU Data'!$W$14)+('MCC Data'!$O290*'PCU Data'!$X$14)+('MCC Data'!$P290*$Y$14)</f>
        <v>0</v>
      </c>
      <c r="J38" s="146">
        <f>('MCC Data'!$R290*'PCU Data'!$S$14)+('MCC Data'!$S290*'PCU Data'!$T$14)+('MCC Data'!$T290*'PCU Data'!$U$14)+('PCU Data'!$V$14*'MCC Data'!$U290)+('MCC Data'!$V290*'PCU Data'!$W$14)+('MCC Data'!$W290*'PCU Data'!$X$14)+('MCC Data'!$X290*$Y$14)</f>
        <v>0</v>
      </c>
      <c r="K38" s="146">
        <f>('MCC Data'!$B417*'PCU Data'!$S$14)+('MCC Data'!$C417*'PCU Data'!$T$14)+('MCC Data'!$D417*'PCU Data'!$U$14)+('PCU Data'!$V$14*'MCC Data'!$E417)+('MCC Data'!$F417*'PCU Data'!$W$14)+('MCC Data'!$G417*'PCU Data'!$X$14)+('MCC Data'!$H417*$Y$14)</f>
        <v>0</v>
      </c>
      <c r="L38" s="146">
        <f>('MCC Data'!$J417*'PCU Data'!$S$14)+('MCC Data'!$K417*'PCU Data'!$T$14)+('MCC Data'!$L417*'PCU Data'!$U$14)+('PCU Data'!$V$14*'MCC Data'!$M417)+('MCC Data'!$N417*'PCU Data'!$W$14)+('MCC Data'!$O417*'PCU Data'!$X$14)+('MCC Data'!$P417*$Y$14)</f>
        <v>285.5</v>
      </c>
      <c r="M38" s="146">
        <f>('MCC Data'!$R417*'PCU Data'!$S$14)+('MCC Data'!$S417*'PCU Data'!$T$14)+('MCC Data'!$T417*'PCU Data'!$U$14)+('PCU Data'!$V$14*'MCC Data'!$U417)+('MCC Data'!$V417*'PCU Data'!$W$14)+('MCC Data'!$W417*'PCU Data'!$X$14)+('MCC Data'!$X417*$Y$14)</f>
        <v>0</v>
      </c>
      <c r="N38" s="146">
        <f>('MCC Data'!$B544*'PCU Data'!$S$14)+('MCC Data'!$C544*'PCU Data'!$T$14)+('MCC Data'!$D544*'PCU Data'!$U$14)+('PCU Data'!$V$14*'MCC Data'!$E544)+('MCC Data'!$F544*'PCU Data'!$W$14)+('MCC Data'!$G544*'PCU Data'!$X$14)+('MCC Data'!$H544*$Y$14)</f>
        <v>0</v>
      </c>
      <c r="O38" s="146">
        <f>('MCC Data'!$J544*'PCU Data'!$S$14)+('MCC Data'!$K544*'PCU Data'!$T$14)+('MCC Data'!$L544*'PCU Data'!$U$14)+('PCU Data'!$V$14*'MCC Data'!$M544)+('MCC Data'!$N544*'PCU Data'!$W$14)+('MCC Data'!$O544*'PCU Data'!$X$14)+('MCC Data'!$P544*$Y$14)</f>
        <v>54.3</v>
      </c>
      <c r="P38" s="146">
        <f>('MCC Data'!$R544*'PCU Data'!$S$14)+('MCC Data'!$S544*'PCU Data'!$T$14)+('MCC Data'!$T544*'PCU Data'!$U$14)+('PCU Data'!$V$14*'MCC Data'!$U544)+('MCC Data'!$V544*'PCU Data'!$W$14)+('MCC Data'!$W544*'PCU Data'!$X$14)+('MCC Data'!$X544*$Y$14)</f>
        <v>55.800000000000004</v>
      </c>
      <c r="Q38" s="146">
        <f>('MCC Data'!$B671*'PCU Data'!$S$14)+('MCC Data'!$C671*'PCU Data'!$T$14)+('MCC Data'!$D671*'PCU Data'!$U$14)+('PCU Data'!$V$14*'MCC Data'!$E671)+('MCC Data'!$F671*'PCU Data'!$W$14)+('MCC Data'!$G671*'PCU Data'!$X$14)+('MCC Data'!$H671*$Y$14)</f>
        <v>43</v>
      </c>
    </row>
    <row r="39" spans="1:17" s="135" customFormat="1" ht="12.75" customHeight="1" x14ac:dyDescent="0.2">
      <c r="A39" s="22">
        <f>'MCC Data'!A37</f>
        <v>0.58333333333333337</v>
      </c>
      <c r="B39" s="146">
        <f>('MCC Data'!$B37*'PCU Data'!$S$14)+('MCC Data'!$C37*'PCU Data'!$T$14)+('MCC Data'!$D37*'PCU Data'!$U$14)+('PCU Data'!$V$14*'MCC Data'!$E37)+('MCC Data'!$F37*'PCU Data'!$W$14)+('MCC Data'!$G37*'PCU Data'!$X$14)+('MCC Data'!$H37*$Y$14)</f>
        <v>0</v>
      </c>
      <c r="C39" s="146">
        <f>('MCC Data'!$J37*'PCU Data'!$S$14)+('MCC Data'!$K37*'PCU Data'!$T$14)+('MCC Data'!$L37*'PCU Data'!$U$14)+('PCU Data'!$V$14*'MCC Data'!$M37)+('MCC Data'!$N37*'PCU Data'!$W$14)+('MCC Data'!$O37*'PCU Data'!$X$14)+('MCC Data'!$P37*$Y$14)</f>
        <v>0</v>
      </c>
      <c r="D39" s="146">
        <f>('MCC Data'!$R37*'PCU Data'!$S$14)+('MCC Data'!$S37*'PCU Data'!$T$14)+('MCC Data'!$T37*'PCU Data'!$U$14)+('PCU Data'!$V$14*'MCC Data'!$U37)+('MCC Data'!$V37*'PCU Data'!$W$14)+('MCC Data'!$W37*'PCU Data'!$X$14)+('MCC Data'!$X37*$Y$14)</f>
        <v>184.8</v>
      </c>
      <c r="E39" s="146">
        <f>('MCC Data'!$B164*'PCU Data'!$S$14)+('MCC Data'!$C164*'PCU Data'!$T$14)+('MCC Data'!$D164*'PCU Data'!$U$14)+('PCU Data'!$V$14*'MCC Data'!$E164)+('MCC Data'!$F164*'PCU Data'!$W$14)+('MCC Data'!$G164*'PCU Data'!$X$14)+('MCC Data'!$H164*$Y$14)</f>
        <v>35.299999999999997</v>
      </c>
      <c r="F39" s="146">
        <f>('MCC Data'!$J164*'PCU Data'!$S$14)+('MCC Data'!$K164*'PCU Data'!$T$14)+('MCC Data'!$L164*'PCU Data'!$U$14)+('PCU Data'!$V$14*'MCC Data'!$M164)+('MCC Data'!$N164*'PCU Data'!$W$14)+('MCC Data'!$O164*'PCU Data'!$X$14)+('MCC Data'!$P164*$Y$14)</f>
        <v>0</v>
      </c>
      <c r="G39" s="146">
        <f>('MCC Data'!$R164*'PCU Data'!$S$14)+('MCC Data'!$S164*'PCU Data'!$T$14)+('MCC Data'!$T164*'PCU Data'!$U$14)+('PCU Data'!$V$14*'MCC Data'!$U164)+('MCC Data'!$V164*'PCU Data'!$W$14)+('MCC Data'!$W164*'PCU Data'!$X$14)+('MCC Data'!$X164*$Y$14)</f>
        <v>0</v>
      </c>
      <c r="H39" s="146">
        <f>('MCC Data'!$B291*'PCU Data'!$S$14)+('MCC Data'!$C291*'PCU Data'!$T$14)+('MCC Data'!$D291*'PCU Data'!$U$14)+('PCU Data'!$V$14*'MCC Data'!$E291)+('MCC Data'!$F291*'PCU Data'!$W$14)+('MCC Data'!$G291*'PCU Data'!$X$14)+('MCC Data'!$H291*$Y$14)</f>
        <v>0</v>
      </c>
      <c r="I39" s="146">
        <f>('MCC Data'!$J291*'PCU Data'!$S$14)+('MCC Data'!$K291*'PCU Data'!$T$14)+('MCC Data'!$L291*'PCU Data'!$U$14)+('PCU Data'!$V$14*'MCC Data'!$M291)+('MCC Data'!$N291*'PCU Data'!$W$14)+('MCC Data'!$O291*'PCU Data'!$X$14)+('MCC Data'!$P291*$Y$14)</f>
        <v>0</v>
      </c>
      <c r="J39" s="146">
        <f>('MCC Data'!$R291*'PCU Data'!$S$14)+('MCC Data'!$S291*'PCU Data'!$T$14)+('MCC Data'!$T291*'PCU Data'!$U$14)+('PCU Data'!$V$14*'MCC Data'!$U291)+('MCC Data'!$V291*'PCU Data'!$W$14)+('MCC Data'!$W291*'PCU Data'!$X$14)+('MCC Data'!$X291*$Y$14)</f>
        <v>0</v>
      </c>
      <c r="K39" s="146">
        <f>('MCC Data'!$B418*'PCU Data'!$S$14)+('MCC Data'!$C418*'PCU Data'!$T$14)+('MCC Data'!$D418*'PCU Data'!$U$14)+('PCU Data'!$V$14*'MCC Data'!$E418)+('MCC Data'!$F418*'PCU Data'!$W$14)+('MCC Data'!$G418*'PCU Data'!$X$14)+('MCC Data'!$H418*$Y$14)</f>
        <v>0</v>
      </c>
      <c r="L39" s="146">
        <f>('MCC Data'!$J418*'PCU Data'!$S$14)+('MCC Data'!$K418*'PCU Data'!$T$14)+('MCC Data'!$L418*'PCU Data'!$U$14)+('PCU Data'!$V$14*'MCC Data'!$M418)+('MCC Data'!$N418*'PCU Data'!$W$14)+('MCC Data'!$O418*'PCU Data'!$X$14)+('MCC Data'!$P418*$Y$14)</f>
        <v>212.5</v>
      </c>
      <c r="M39" s="146">
        <f>('MCC Data'!$R418*'PCU Data'!$S$14)+('MCC Data'!$S418*'PCU Data'!$T$14)+('MCC Data'!$T418*'PCU Data'!$U$14)+('PCU Data'!$V$14*'MCC Data'!$U418)+('MCC Data'!$V418*'PCU Data'!$W$14)+('MCC Data'!$W418*'PCU Data'!$X$14)+('MCC Data'!$X418*$Y$14)</f>
        <v>0</v>
      </c>
      <c r="N39" s="146">
        <f>('MCC Data'!$B545*'PCU Data'!$S$14)+('MCC Data'!$C545*'PCU Data'!$T$14)+('MCC Data'!$D545*'PCU Data'!$U$14)+('PCU Data'!$V$14*'MCC Data'!$E545)+('MCC Data'!$F545*'PCU Data'!$W$14)+('MCC Data'!$G545*'PCU Data'!$X$14)+('MCC Data'!$H545*$Y$14)</f>
        <v>0</v>
      </c>
      <c r="O39" s="146">
        <f>('MCC Data'!$J545*'PCU Data'!$S$14)+('MCC Data'!$K545*'PCU Data'!$T$14)+('MCC Data'!$L545*'PCU Data'!$U$14)+('PCU Data'!$V$14*'MCC Data'!$M545)+('MCC Data'!$N545*'PCU Data'!$W$14)+('MCC Data'!$O545*'PCU Data'!$X$14)+('MCC Data'!$P545*$Y$14)</f>
        <v>47.099999999999994</v>
      </c>
      <c r="P39" s="146">
        <f>('MCC Data'!$R545*'PCU Data'!$S$14)+('MCC Data'!$S545*'PCU Data'!$T$14)+('MCC Data'!$T545*'PCU Data'!$U$14)+('PCU Data'!$V$14*'MCC Data'!$U545)+('MCC Data'!$V545*'PCU Data'!$W$14)+('MCC Data'!$W545*'PCU Data'!$X$14)+('MCC Data'!$X545*$Y$14)</f>
        <v>57.800000000000004</v>
      </c>
      <c r="Q39" s="146">
        <f>('MCC Data'!$B672*'PCU Data'!$S$14)+('MCC Data'!$C672*'PCU Data'!$T$14)+('MCC Data'!$D672*'PCU Data'!$U$14)+('PCU Data'!$V$14*'MCC Data'!$E672)+('MCC Data'!$F672*'PCU Data'!$W$14)+('MCC Data'!$G672*'PCU Data'!$X$14)+('MCC Data'!$H672*$Y$14)</f>
        <v>43.1</v>
      </c>
    </row>
    <row r="40" spans="1:17" s="135" customFormat="1" ht="12.75" customHeight="1" x14ac:dyDescent="0.2">
      <c r="A40" s="22">
        <f>'MCC Data'!A38</f>
        <v>0.59375</v>
      </c>
      <c r="B40" s="146">
        <f>('MCC Data'!$B38*'PCU Data'!$S$14)+('MCC Data'!$C38*'PCU Data'!$T$14)+('MCC Data'!$D38*'PCU Data'!$U$14)+('PCU Data'!$V$14*'MCC Data'!$E38)+('MCC Data'!$F38*'PCU Data'!$W$14)+('MCC Data'!$G38*'PCU Data'!$X$14)+('MCC Data'!$H38*$Y$14)</f>
        <v>0</v>
      </c>
      <c r="C40" s="146">
        <f>('MCC Data'!$J38*'PCU Data'!$S$14)+('MCC Data'!$K38*'PCU Data'!$T$14)+('MCC Data'!$L38*'PCU Data'!$U$14)+('PCU Data'!$V$14*'MCC Data'!$M38)+('MCC Data'!$N38*'PCU Data'!$W$14)+('MCC Data'!$O38*'PCU Data'!$X$14)+('MCC Data'!$P38*$Y$14)</f>
        <v>0</v>
      </c>
      <c r="D40" s="146">
        <f>('MCC Data'!$R38*'PCU Data'!$S$14)+('MCC Data'!$S38*'PCU Data'!$T$14)+('MCC Data'!$T38*'PCU Data'!$U$14)+('PCU Data'!$V$14*'MCC Data'!$U38)+('MCC Data'!$V38*'PCU Data'!$W$14)+('MCC Data'!$W38*'PCU Data'!$X$14)+('MCC Data'!$X38*$Y$14)</f>
        <v>206.70000000000002</v>
      </c>
      <c r="E40" s="146">
        <f>('MCC Data'!$B165*'PCU Data'!$S$14)+('MCC Data'!$C165*'PCU Data'!$T$14)+('MCC Data'!$D165*'PCU Data'!$U$14)+('PCU Data'!$V$14*'MCC Data'!$E165)+('MCC Data'!$F165*'PCU Data'!$W$14)+('MCC Data'!$G165*'PCU Data'!$X$14)+('MCC Data'!$H165*$Y$14)</f>
        <v>31.5</v>
      </c>
      <c r="F40" s="146">
        <f>('MCC Data'!$J165*'PCU Data'!$S$14)+('MCC Data'!$K165*'PCU Data'!$T$14)+('MCC Data'!$L165*'PCU Data'!$U$14)+('PCU Data'!$V$14*'MCC Data'!$M165)+('MCC Data'!$N165*'PCU Data'!$W$14)+('MCC Data'!$O165*'PCU Data'!$X$14)+('MCC Data'!$P165*$Y$14)</f>
        <v>0</v>
      </c>
      <c r="G40" s="146">
        <f>('MCC Data'!$R165*'PCU Data'!$S$14)+('MCC Data'!$S165*'PCU Data'!$T$14)+('MCC Data'!$T165*'PCU Data'!$U$14)+('PCU Data'!$V$14*'MCC Data'!$U165)+('MCC Data'!$V165*'PCU Data'!$W$14)+('MCC Data'!$W165*'PCU Data'!$X$14)+('MCC Data'!$X165*$Y$14)</f>
        <v>0</v>
      </c>
      <c r="H40" s="146">
        <f>('MCC Data'!$B292*'PCU Data'!$S$14)+('MCC Data'!$C292*'PCU Data'!$T$14)+('MCC Data'!$D292*'PCU Data'!$U$14)+('PCU Data'!$V$14*'MCC Data'!$E292)+('MCC Data'!$F292*'PCU Data'!$W$14)+('MCC Data'!$G292*'PCU Data'!$X$14)+('MCC Data'!$H292*$Y$14)</f>
        <v>0</v>
      </c>
      <c r="I40" s="146">
        <f>('MCC Data'!$J292*'PCU Data'!$S$14)+('MCC Data'!$K292*'PCU Data'!$T$14)+('MCC Data'!$L292*'PCU Data'!$U$14)+('PCU Data'!$V$14*'MCC Data'!$M292)+('MCC Data'!$N292*'PCU Data'!$W$14)+('MCC Data'!$O292*'PCU Data'!$X$14)+('MCC Data'!$P292*$Y$14)</f>
        <v>0</v>
      </c>
      <c r="J40" s="146">
        <f>('MCC Data'!$R292*'PCU Data'!$S$14)+('MCC Data'!$S292*'PCU Data'!$T$14)+('MCC Data'!$T292*'PCU Data'!$U$14)+('PCU Data'!$V$14*'MCC Data'!$U292)+('MCC Data'!$V292*'PCU Data'!$W$14)+('MCC Data'!$W292*'PCU Data'!$X$14)+('MCC Data'!$X292*$Y$14)</f>
        <v>0</v>
      </c>
      <c r="K40" s="146">
        <f>('MCC Data'!$B419*'PCU Data'!$S$14)+('MCC Data'!$C419*'PCU Data'!$T$14)+('MCC Data'!$D419*'PCU Data'!$U$14)+('PCU Data'!$V$14*'MCC Data'!$E419)+('MCC Data'!$F419*'PCU Data'!$W$14)+('MCC Data'!$G419*'PCU Data'!$X$14)+('MCC Data'!$H419*$Y$14)</f>
        <v>0</v>
      </c>
      <c r="L40" s="146">
        <f>('MCC Data'!$J419*'PCU Data'!$S$14)+('MCC Data'!$K419*'PCU Data'!$T$14)+('MCC Data'!$L419*'PCU Data'!$U$14)+('PCU Data'!$V$14*'MCC Data'!$M419)+('MCC Data'!$N419*'PCU Data'!$W$14)+('MCC Data'!$O419*'PCU Data'!$X$14)+('MCC Data'!$P419*$Y$14)</f>
        <v>219.20000000000002</v>
      </c>
      <c r="M40" s="146">
        <f>('MCC Data'!$R419*'PCU Data'!$S$14)+('MCC Data'!$S419*'PCU Data'!$T$14)+('MCC Data'!$T419*'PCU Data'!$U$14)+('PCU Data'!$V$14*'MCC Data'!$U419)+('MCC Data'!$V419*'PCU Data'!$W$14)+('MCC Data'!$W419*'PCU Data'!$X$14)+('MCC Data'!$X419*$Y$14)</f>
        <v>0</v>
      </c>
      <c r="N40" s="146">
        <f>('MCC Data'!$B546*'PCU Data'!$S$14)+('MCC Data'!$C546*'PCU Data'!$T$14)+('MCC Data'!$D546*'PCU Data'!$U$14)+('PCU Data'!$V$14*'MCC Data'!$E546)+('MCC Data'!$F546*'PCU Data'!$W$14)+('MCC Data'!$G546*'PCU Data'!$X$14)+('MCC Data'!$H546*$Y$14)</f>
        <v>0</v>
      </c>
      <c r="O40" s="146">
        <f>('MCC Data'!$J546*'PCU Data'!$S$14)+('MCC Data'!$K546*'PCU Data'!$T$14)+('MCC Data'!$L546*'PCU Data'!$U$14)+('PCU Data'!$V$14*'MCC Data'!$M546)+('MCC Data'!$N546*'PCU Data'!$W$14)+('MCC Data'!$O546*'PCU Data'!$X$14)+('MCC Data'!$P546*$Y$14)</f>
        <v>63.3</v>
      </c>
      <c r="P40" s="146">
        <f>('MCC Data'!$R546*'PCU Data'!$S$14)+('MCC Data'!$S546*'PCU Data'!$T$14)+('MCC Data'!$T546*'PCU Data'!$U$14)+('PCU Data'!$V$14*'MCC Data'!$U546)+('MCC Data'!$V546*'PCU Data'!$W$14)+('MCC Data'!$W546*'PCU Data'!$X$14)+('MCC Data'!$X546*$Y$14)</f>
        <v>81.7</v>
      </c>
      <c r="Q40" s="146">
        <f>('MCC Data'!$B673*'PCU Data'!$S$14)+('MCC Data'!$C673*'PCU Data'!$T$14)+('MCC Data'!$D673*'PCU Data'!$U$14)+('PCU Data'!$V$14*'MCC Data'!$E673)+('MCC Data'!$F673*'PCU Data'!$W$14)+('MCC Data'!$G673*'PCU Data'!$X$14)+('MCC Data'!$H673*$Y$14)</f>
        <v>48.1</v>
      </c>
    </row>
    <row r="41" spans="1:17" s="135" customFormat="1" ht="12.75" customHeight="1" x14ac:dyDescent="0.2">
      <c r="A41" s="22">
        <f>'MCC Data'!A39</f>
        <v>0.60416666666666663</v>
      </c>
      <c r="B41" s="146">
        <f>('MCC Data'!$B39*'PCU Data'!$S$14)+('MCC Data'!$C39*'PCU Data'!$T$14)+('MCC Data'!$D39*'PCU Data'!$U$14)+('PCU Data'!$V$14*'MCC Data'!$E39)+('MCC Data'!$F39*'PCU Data'!$W$14)+('MCC Data'!$G39*'PCU Data'!$X$14)+('MCC Data'!$H39*$Y$14)</f>
        <v>0</v>
      </c>
      <c r="C41" s="146">
        <f>('MCC Data'!$J39*'PCU Data'!$S$14)+('MCC Data'!$K39*'PCU Data'!$T$14)+('MCC Data'!$L39*'PCU Data'!$U$14)+('PCU Data'!$V$14*'MCC Data'!$M39)+('MCC Data'!$N39*'PCU Data'!$W$14)+('MCC Data'!$O39*'PCU Data'!$X$14)+('MCC Data'!$P39*$Y$14)</f>
        <v>0</v>
      </c>
      <c r="D41" s="146">
        <f>('MCC Data'!$R39*'PCU Data'!$S$14)+('MCC Data'!$S39*'PCU Data'!$T$14)+('MCC Data'!$T39*'PCU Data'!$U$14)+('PCU Data'!$V$14*'MCC Data'!$U39)+('MCC Data'!$V39*'PCU Data'!$W$14)+('MCC Data'!$W39*'PCU Data'!$X$14)+('MCC Data'!$X39*$Y$14)</f>
        <v>163.60000000000002</v>
      </c>
      <c r="E41" s="146">
        <f>('MCC Data'!$B166*'PCU Data'!$S$14)+('MCC Data'!$C166*'PCU Data'!$T$14)+('MCC Data'!$D166*'PCU Data'!$U$14)+('PCU Data'!$V$14*'MCC Data'!$E166)+('MCC Data'!$F166*'PCU Data'!$W$14)+('MCC Data'!$G166*'PCU Data'!$X$14)+('MCC Data'!$H166*$Y$14)</f>
        <v>37.799999999999997</v>
      </c>
      <c r="F41" s="146">
        <f>('MCC Data'!$J166*'PCU Data'!$S$14)+('MCC Data'!$K166*'PCU Data'!$T$14)+('MCC Data'!$L166*'PCU Data'!$U$14)+('PCU Data'!$V$14*'MCC Data'!$M166)+('MCC Data'!$N166*'PCU Data'!$W$14)+('MCC Data'!$O166*'PCU Data'!$X$14)+('MCC Data'!$P166*$Y$14)</f>
        <v>0</v>
      </c>
      <c r="G41" s="146">
        <f>('MCC Data'!$R166*'PCU Data'!$S$14)+('MCC Data'!$S166*'PCU Data'!$T$14)+('MCC Data'!$T166*'PCU Data'!$U$14)+('PCU Data'!$V$14*'MCC Data'!$U166)+('MCC Data'!$V166*'PCU Data'!$W$14)+('MCC Data'!$W166*'PCU Data'!$X$14)+('MCC Data'!$X166*$Y$14)</f>
        <v>0</v>
      </c>
      <c r="H41" s="146">
        <f>('MCC Data'!$B293*'PCU Data'!$S$14)+('MCC Data'!$C293*'PCU Data'!$T$14)+('MCC Data'!$D293*'PCU Data'!$U$14)+('PCU Data'!$V$14*'MCC Data'!$E293)+('MCC Data'!$F293*'PCU Data'!$W$14)+('MCC Data'!$G293*'PCU Data'!$X$14)+('MCC Data'!$H293*$Y$14)</f>
        <v>0</v>
      </c>
      <c r="I41" s="146">
        <f>('MCC Data'!$J293*'PCU Data'!$S$14)+('MCC Data'!$K293*'PCU Data'!$T$14)+('MCC Data'!$L293*'PCU Data'!$U$14)+('PCU Data'!$V$14*'MCC Data'!$M293)+('MCC Data'!$N293*'PCU Data'!$W$14)+('MCC Data'!$O293*'PCU Data'!$X$14)+('MCC Data'!$P293*$Y$14)</f>
        <v>0</v>
      </c>
      <c r="J41" s="146">
        <f>('MCC Data'!$R293*'PCU Data'!$S$14)+('MCC Data'!$S293*'PCU Data'!$T$14)+('MCC Data'!$T293*'PCU Data'!$U$14)+('PCU Data'!$V$14*'MCC Data'!$U293)+('MCC Data'!$V293*'PCU Data'!$W$14)+('MCC Data'!$W293*'PCU Data'!$X$14)+('MCC Data'!$X293*$Y$14)</f>
        <v>0</v>
      </c>
      <c r="K41" s="146">
        <f>('MCC Data'!$B420*'PCU Data'!$S$14)+('MCC Data'!$C420*'PCU Data'!$T$14)+('MCC Data'!$D420*'PCU Data'!$U$14)+('PCU Data'!$V$14*'MCC Data'!$E420)+('MCC Data'!$F420*'PCU Data'!$W$14)+('MCC Data'!$G420*'PCU Data'!$X$14)+('MCC Data'!$H420*$Y$14)</f>
        <v>0</v>
      </c>
      <c r="L41" s="146">
        <f>('MCC Data'!$J420*'PCU Data'!$S$14)+('MCC Data'!$K420*'PCU Data'!$T$14)+('MCC Data'!$L420*'PCU Data'!$U$14)+('PCU Data'!$V$14*'MCC Data'!$M420)+('MCC Data'!$N420*'PCU Data'!$W$14)+('MCC Data'!$O420*'PCU Data'!$X$14)+('MCC Data'!$P420*$Y$14)</f>
        <v>245.4</v>
      </c>
      <c r="M41" s="146">
        <f>('MCC Data'!$R420*'PCU Data'!$S$14)+('MCC Data'!$S420*'PCU Data'!$T$14)+('MCC Data'!$T420*'PCU Data'!$U$14)+('PCU Data'!$V$14*'MCC Data'!$U420)+('MCC Data'!$V420*'PCU Data'!$W$14)+('MCC Data'!$W420*'PCU Data'!$X$14)+('MCC Data'!$X420*$Y$14)</f>
        <v>0</v>
      </c>
      <c r="N41" s="146">
        <f>('MCC Data'!$B547*'PCU Data'!$S$14)+('MCC Data'!$C547*'PCU Data'!$T$14)+('MCC Data'!$D547*'PCU Data'!$U$14)+('PCU Data'!$V$14*'MCC Data'!$E547)+('MCC Data'!$F547*'PCU Data'!$W$14)+('MCC Data'!$G547*'PCU Data'!$X$14)+('MCC Data'!$H547*$Y$14)</f>
        <v>0</v>
      </c>
      <c r="O41" s="146">
        <f>('MCC Data'!$J547*'PCU Data'!$S$14)+('MCC Data'!$K547*'PCU Data'!$T$14)+('MCC Data'!$L547*'PCU Data'!$U$14)+('PCU Data'!$V$14*'MCC Data'!$M547)+('MCC Data'!$N547*'PCU Data'!$W$14)+('MCC Data'!$O547*'PCU Data'!$X$14)+('MCC Data'!$P547*$Y$14)</f>
        <v>49.3</v>
      </c>
      <c r="P41" s="146">
        <f>('MCC Data'!$R547*'PCU Data'!$S$14)+('MCC Data'!$S547*'PCU Data'!$T$14)+('MCC Data'!$T547*'PCU Data'!$U$14)+('PCU Data'!$V$14*'MCC Data'!$U547)+('MCC Data'!$V547*'PCU Data'!$W$14)+('MCC Data'!$W547*'PCU Data'!$X$14)+('MCC Data'!$X547*$Y$14)</f>
        <v>63.4</v>
      </c>
      <c r="Q41" s="146">
        <f>('MCC Data'!$B674*'PCU Data'!$S$14)+('MCC Data'!$C674*'PCU Data'!$T$14)+('MCC Data'!$D674*'PCU Data'!$U$14)+('PCU Data'!$V$14*'MCC Data'!$E674)+('MCC Data'!$F674*'PCU Data'!$W$14)+('MCC Data'!$G674*'PCU Data'!$X$14)+('MCC Data'!$H674*$Y$14)</f>
        <v>58.7</v>
      </c>
    </row>
    <row r="42" spans="1:17" s="135" customFormat="1" ht="12.75" customHeight="1" x14ac:dyDescent="0.2">
      <c r="A42" s="22">
        <f>'MCC Data'!A40</f>
        <v>0.61458333333333326</v>
      </c>
      <c r="B42" s="146">
        <f>('MCC Data'!$B40*'PCU Data'!$S$14)+('MCC Data'!$C40*'PCU Data'!$T$14)+('MCC Data'!$D40*'PCU Data'!$U$14)+('PCU Data'!$V$14*'MCC Data'!$E40)+('MCC Data'!$F40*'PCU Data'!$W$14)+('MCC Data'!$G40*'PCU Data'!$X$14)+('MCC Data'!$H40*$Y$14)</f>
        <v>0</v>
      </c>
      <c r="C42" s="146">
        <f>('MCC Data'!$J40*'PCU Data'!$S$14)+('MCC Data'!$K40*'PCU Data'!$T$14)+('MCC Data'!$L40*'PCU Data'!$U$14)+('PCU Data'!$V$14*'MCC Data'!$M40)+('MCC Data'!$N40*'PCU Data'!$W$14)+('MCC Data'!$O40*'PCU Data'!$X$14)+('MCC Data'!$P40*$Y$14)</f>
        <v>0</v>
      </c>
      <c r="D42" s="146">
        <f>('MCC Data'!$R40*'PCU Data'!$S$14)+('MCC Data'!$S40*'PCU Data'!$T$14)+('MCC Data'!$T40*'PCU Data'!$U$14)+('PCU Data'!$V$14*'MCC Data'!$U40)+('MCC Data'!$V40*'PCU Data'!$W$14)+('MCC Data'!$W40*'PCU Data'!$X$14)+('MCC Data'!$X40*$Y$14)</f>
        <v>202.1</v>
      </c>
      <c r="E42" s="146">
        <f>('MCC Data'!$B167*'PCU Data'!$S$14)+('MCC Data'!$C167*'PCU Data'!$T$14)+('MCC Data'!$D167*'PCU Data'!$U$14)+('PCU Data'!$V$14*'MCC Data'!$E167)+('MCC Data'!$F167*'PCU Data'!$W$14)+('MCC Data'!$G167*'PCU Data'!$X$14)+('MCC Data'!$H167*$Y$14)</f>
        <v>35</v>
      </c>
      <c r="F42" s="146">
        <f>('MCC Data'!$J167*'PCU Data'!$S$14)+('MCC Data'!$K167*'PCU Data'!$T$14)+('MCC Data'!$L167*'PCU Data'!$U$14)+('PCU Data'!$V$14*'MCC Data'!$M167)+('MCC Data'!$N167*'PCU Data'!$W$14)+('MCC Data'!$O167*'PCU Data'!$X$14)+('MCC Data'!$P167*$Y$14)</f>
        <v>0</v>
      </c>
      <c r="G42" s="146">
        <f>('MCC Data'!$R167*'PCU Data'!$S$14)+('MCC Data'!$S167*'PCU Data'!$T$14)+('MCC Data'!$T167*'PCU Data'!$U$14)+('PCU Data'!$V$14*'MCC Data'!$U167)+('MCC Data'!$V167*'PCU Data'!$W$14)+('MCC Data'!$W167*'PCU Data'!$X$14)+('MCC Data'!$X167*$Y$14)</f>
        <v>0</v>
      </c>
      <c r="H42" s="146">
        <f>('MCC Data'!$B294*'PCU Data'!$S$14)+('MCC Data'!$C294*'PCU Data'!$T$14)+('MCC Data'!$D294*'PCU Data'!$U$14)+('PCU Data'!$V$14*'MCC Data'!$E294)+('MCC Data'!$F294*'PCU Data'!$W$14)+('MCC Data'!$G294*'PCU Data'!$X$14)+('MCC Data'!$H294*$Y$14)</f>
        <v>0</v>
      </c>
      <c r="I42" s="146">
        <f>('MCC Data'!$J294*'PCU Data'!$S$14)+('MCC Data'!$K294*'PCU Data'!$T$14)+('MCC Data'!$L294*'PCU Data'!$U$14)+('PCU Data'!$V$14*'MCC Data'!$M294)+('MCC Data'!$N294*'PCU Data'!$W$14)+('MCC Data'!$O294*'PCU Data'!$X$14)+('MCC Data'!$P294*$Y$14)</f>
        <v>0</v>
      </c>
      <c r="J42" s="146">
        <f>('MCC Data'!$R294*'PCU Data'!$S$14)+('MCC Data'!$S294*'PCU Data'!$T$14)+('MCC Data'!$T294*'PCU Data'!$U$14)+('PCU Data'!$V$14*'MCC Data'!$U294)+('MCC Data'!$V294*'PCU Data'!$W$14)+('MCC Data'!$W294*'PCU Data'!$X$14)+('MCC Data'!$X294*$Y$14)</f>
        <v>0</v>
      </c>
      <c r="K42" s="146">
        <f>('MCC Data'!$B421*'PCU Data'!$S$14)+('MCC Data'!$C421*'PCU Data'!$T$14)+('MCC Data'!$D421*'PCU Data'!$U$14)+('PCU Data'!$V$14*'MCC Data'!$E421)+('MCC Data'!$F421*'PCU Data'!$W$14)+('MCC Data'!$G421*'PCU Data'!$X$14)+('MCC Data'!$H421*$Y$14)</f>
        <v>0</v>
      </c>
      <c r="L42" s="146">
        <f>('MCC Data'!$J421*'PCU Data'!$S$14)+('MCC Data'!$K421*'PCU Data'!$T$14)+('MCC Data'!$L421*'PCU Data'!$U$14)+('PCU Data'!$V$14*'MCC Data'!$M421)+('MCC Data'!$N421*'PCU Data'!$W$14)+('MCC Data'!$O421*'PCU Data'!$X$14)+('MCC Data'!$P421*$Y$14)</f>
        <v>268.39999999999998</v>
      </c>
      <c r="M42" s="146">
        <f>('MCC Data'!$R421*'PCU Data'!$S$14)+('MCC Data'!$S421*'PCU Data'!$T$14)+('MCC Data'!$T421*'PCU Data'!$U$14)+('PCU Data'!$V$14*'MCC Data'!$U421)+('MCC Data'!$V421*'PCU Data'!$W$14)+('MCC Data'!$W421*'PCU Data'!$X$14)+('MCC Data'!$X421*$Y$14)</f>
        <v>0</v>
      </c>
      <c r="N42" s="146">
        <f>('MCC Data'!$B548*'PCU Data'!$S$14)+('MCC Data'!$C548*'PCU Data'!$T$14)+('MCC Data'!$D548*'PCU Data'!$U$14)+('PCU Data'!$V$14*'MCC Data'!$E548)+('MCC Data'!$F548*'PCU Data'!$W$14)+('MCC Data'!$G548*'PCU Data'!$X$14)+('MCC Data'!$H548*$Y$14)</f>
        <v>0</v>
      </c>
      <c r="O42" s="146">
        <f>('MCC Data'!$J548*'PCU Data'!$S$14)+('MCC Data'!$K548*'PCU Data'!$T$14)+('MCC Data'!$L548*'PCU Data'!$U$14)+('PCU Data'!$V$14*'MCC Data'!$M548)+('MCC Data'!$N548*'PCU Data'!$W$14)+('MCC Data'!$O548*'PCU Data'!$X$14)+('MCC Data'!$P548*$Y$14)</f>
        <v>51.6</v>
      </c>
      <c r="P42" s="146">
        <f>('MCC Data'!$R548*'PCU Data'!$S$14)+('MCC Data'!$S548*'PCU Data'!$T$14)+('MCC Data'!$T548*'PCU Data'!$U$14)+('PCU Data'!$V$14*'MCC Data'!$U548)+('MCC Data'!$V548*'PCU Data'!$W$14)+('MCC Data'!$W548*'PCU Data'!$X$14)+('MCC Data'!$X548*$Y$14)</f>
        <v>55.5</v>
      </c>
      <c r="Q42" s="146">
        <f>('MCC Data'!$B675*'PCU Data'!$S$14)+('MCC Data'!$C675*'PCU Data'!$T$14)+('MCC Data'!$D675*'PCU Data'!$U$14)+('PCU Data'!$V$14*'MCC Data'!$E675)+('MCC Data'!$F675*'PCU Data'!$W$14)+('MCC Data'!$G675*'PCU Data'!$X$14)+('MCC Data'!$H675*$Y$14)</f>
        <v>45.3</v>
      </c>
    </row>
    <row r="43" spans="1:17" s="135" customFormat="1" ht="12.75" customHeight="1" x14ac:dyDescent="0.2">
      <c r="A43" s="22">
        <f>'MCC Data'!A41</f>
        <v>0.62499999999999989</v>
      </c>
      <c r="B43" s="146">
        <f>('MCC Data'!$B41*'PCU Data'!$S$14)+('MCC Data'!$C41*'PCU Data'!$T$14)+('MCC Data'!$D41*'PCU Data'!$U$14)+('PCU Data'!$V$14*'MCC Data'!$E41)+('MCC Data'!$F41*'PCU Data'!$W$14)+('MCC Data'!$G41*'PCU Data'!$X$14)+('MCC Data'!$H41*$Y$14)</f>
        <v>0</v>
      </c>
      <c r="C43" s="146">
        <f>('MCC Data'!$J41*'PCU Data'!$S$14)+('MCC Data'!$K41*'PCU Data'!$T$14)+('MCC Data'!$L41*'PCU Data'!$U$14)+('PCU Data'!$V$14*'MCC Data'!$M41)+('MCC Data'!$N41*'PCU Data'!$W$14)+('MCC Data'!$O41*'PCU Data'!$X$14)+('MCC Data'!$P41*$Y$14)</f>
        <v>0</v>
      </c>
      <c r="D43" s="146">
        <f>('MCC Data'!$R41*'PCU Data'!$S$14)+('MCC Data'!$S41*'PCU Data'!$T$14)+('MCC Data'!$T41*'PCU Data'!$U$14)+('PCU Data'!$V$14*'MCC Data'!$U41)+('MCC Data'!$V41*'PCU Data'!$W$14)+('MCC Data'!$W41*'PCU Data'!$X$14)+('MCC Data'!$X41*$Y$14)</f>
        <v>194.89999999999998</v>
      </c>
      <c r="E43" s="146">
        <f>('MCC Data'!$B168*'PCU Data'!$S$14)+('MCC Data'!$C168*'PCU Data'!$T$14)+('MCC Data'!$D168*'PCU Data'!$U$14)+('PCU Data'!$V$14*'MCC Data'!$E168)+('MCC Data'!$F168*'PCU Data'!$W$14)+('MCC Data'!$G168*'PCU Data'!$X$14)+('MCC Data'!$H168*$Y$14)</f>
        <v>44.800000000000004</v>
      </c>
      <c r="F43" s="146">
        <f>('MCC Data'!$J168*'PCU Data'!$S$14)+('MCC Data'!$K168*'PCU Data'!$T$14)+('MCC Data'!$L168*'PCU Data'!$U$14)+('PCU Data'!$V$14*'MCC Data'!$M168)+('MCC Data'!$N168*'PCU Data'!$W$14)+('MCC Data'!$O168*'PCU Data'!$X$14)+('MCC Data'!$P168*$Y$14)</f>
        <v>0</v>
      </c>
      <c r="G43" s="146">
        <f>('MCC Data'!$R168*'PCU Data'!$S$14)+('MCC Data'!$S168*'PCU Data'!$T$14)+('MCC Data'!$T168*'PCU Data'!$U$14)+('PCU Data'!$V$14*'MCC Data'!$U168)+('MCC Data'!$V168*'PCU Data'!$W$14)+('MCC Data'!$W168*'PCU Data'!$X$14)+('MCC Data'!$X168*$Y$14)</f>
        <v>0</v>
      </c>
      <c r="H43" s="146">
        <f>('MCC Data'!$B295*'PCU Data'!$S$14)+('MCC Data'!$C295*'PCU Data'!$T$14)+('MCC Data'!$D295*'PCU Data'!$U$14)+('PCU Data'!$V$14*'MCC Data'!$E295)+('MCC Data'!$F295*'PCU Data'!$W$14)+('MCC Data'!$G295*'PCU Data'!$X$14)+('MCC Data'!$H295*$Y$14)</f>
        <v>0</v>
      </c>
      <c r="I43" s="146">
        <f>('MCC Data'!$J295*'PCU Data'!$S$14)+('MCC Data'!$K295*'PCU Data'!$T$14)+('MCC Data'!$L295*'PCU Data'!$U$14)+('PCU Data'!$V$14*'MCC Data'!$M295)+('MCC Data'!$N295*'PCU Data'!$W$14)+('MCC Data'!$O295*'PCU Data'!$X$14)+('MCC Data'!$P295*$Y$14)</f>
        <v>0</v>
      </c>
      <c r="J43" s="146">
        <f>('MCC Data'!$R295*'PCU Data'!$S$14)+('MCC Data'!$S295*'PCU Data'!$T$14)+('MCC Data'!$T295*'PCU Data'!$U$14)+('PCU Data'!$V$14*'MCC Data'!$U295)+('MCC Data'!$V295*'PCU Data'!$W$14)+('MCC Data'!$W295*'PCU Data'!$X$14)+('MCC Data'!$X295*$Y$14)</f>
        <v>0</v>
      </c>
      <c r="K43" s="146">
        <f>('MCC Data'!$B422*'PCU Data'!$S$14)+('MCC Data'!$C422*'PCU Data'!$T$14)+('MCC Data'!$D422*'PCU Data'!$U$14)+('PCU Data'!$V$14*'MCC Data'!$E422)+('MCC Data'!$F422*'PCU Data'!$W$14)+('MCC Data'!$G422*'PCU Data'!$X$14)+('MCC Data'!$H422*$Y$14)</f>
        <v>0</v>
      </c>
      <c r="L43" s="146">
        <f>('MCC Data'!$J422*'PCU Data'!$S$14)+('MCC Data'!$K422*'PCU Data'!$T$14)+('MCC Data'!$L422*'PCU Data'!$U$14)+('PCU Data'!$V$14*'MCC Data'!$M422)+('MCC Data'!$N422*'PCU Data'!$W$14)+('MCC Data'!$O422*'PCU Data'!$X$14)+('MCC Data'!$P422*$Y$14)</f>
        <v>263.10000000000002</v>
      </c>
      <c r="M43" s="146">
        <f>('MCC Data'!$R422*'PCU Data'!$S$14)+('MCC Data'!$S422*'PCU Data'!$T$14)+('MCC Data'!$T422*'PCU Data'!$U$14)+('PCU Data'!$V$14*'MCC Data'!$U422)+('MCC Data'!$V422*'PCU Data'!$W$14)+('MCC Data'!$W422*'PCU Data'!$X$14)+('MCC Data'!$X422*$Y$14)</f>
        <v>0</v>
      </c>
      <c r="N43" s="146">
        <f>('MCC Data'!$B549*'PCU Data'!$S$14)+('MCC Data'!$C549*'PCU Data'!$T$14)+('MCC Data'!$D549*'PCU Data'!$U$14)+('PCU Data'!$V$14*'MCC Data'!$E549)+('MCC Data'!$F549*'PCU Data'!$W$14)+('MCC Data'!$G549*'PCU Data'!$X$14)+('MCC Data'!$H549*$Y$14)</f>
        <v>0</v>
      </c>
      <c r="O43" s="146">
        <f>('MCC Data'!$J549*'PCU Data'!$S$14)+('MCC Data'!$K549*'PCU Data'!$T$14)+('MCC Data'!$L549*'PCU Data'!$U$14)+('PCU Data'!$V$14*'MCC Data'!$M549)+('MCC Data'!$N549*'PCU Data'!$W$14)+('MCC Data'!$O549*'PCU Data'!$X$14)+('MCC Data'!$P549*$Y$14)</f>
        <v>65.5</v>
      </c>
      <c r="P43" s="146">
        <f>('MCC Data'!$R549*'PCU Data'!$S$14)+('MCC Data'!$S549*'PCU Data'!$T$14)+('MCC Data'!$T549*'PCU Data'!$U$14)+('PCU Data'!$V$14*'MCC Data'!$U549)+('MCC Data'!$V549*'PCU Data'!$W$14)+('MCC Data'!$W549*'PCU Data'!$X$14)+('MCC Data'!$X549*$Y$14)</f>
        <v>68.400000000000006</v>
      </c>
      <c r="Q43" s="146">
        <f>('MCC Data'!$B676*'PCU Data'!$S$14)+('MCC Data'!$C676*'PCU Data'!$T$14)+('MCC Data'!$D676*'PCU Data'!$U$14)+('PCU Data'!$V$14*'MCC Data'!$E676)+('MCC Data'!$F676*'PCU Data'!$W$14)+('MCC Data'!$G676*'PCU Data'!$X$14)+('MCC Data'!$H676*$Y$14)</f>
        <v>44.900000000000006</v>
      </c>
    </row>
    <row r="44" spans="1:17" s="135" customFormat="1" ht="12.75" customHeight="1" x14ac:dyDescent="0.2">
      <c r="A44" s="22">
        <f>'MCC Data'!A42</f>
        <v>0.63541666666666652</v>
      </c>
      <c r="B44" s="146">
        <f>('MCC Data'!$B42*'PCU Data'!$S$14)+('MCC Data'!$C42*'PCU Data'!$T$14)+('MCC Data'!$D42*'PCU Data'!$U$14)+('PCU Data'!$V$14*'MCC Data'!$E42)+('MCC Data'!$F42*'PCU Data'!$W$14)+('MCC Data'!$G42*'PCU Data'!$X$14)+('MCC Data'!$H42*$Y$14)</f>
        <v>0</v>
      </c>
      <c r="C44" s="146">
        <f>('MCC Data'!$J42*'PCU Data'!$S$14)+('MCC Data'!$K42*'PCU Data'!$T$14)+('MCC Data'!$L42*'PCU Data'!$U$14)+('PCU Data'!$V$14*'MCC Data'!$M42)+('MCC Data'!$N42*'PCU Data'!$W$14)+('MCC Data'!$O42*'PCU Data'!$X$14)+('MCC Data'!$P42*$Y$14)</f>
        <v>0.2</v>
      </c>
      <c r="D44" s="146">
        <f>('MCC Data'!$R42*'PCU Data'!$S$14)+('MCC Data'!$S42*'PCU Data'!$T$14)+('MCC Data'!$T42*'PCU Data'!$U$14)+('PCU Data'!$V$14*'MCC Data'!$U42)+('MCC Data'!$V42*'PCU Data'!$W$14)+('MCC Data'!$W42*'PCU Data'!$X$14)+('MCC Data'!$X42*$Y$14)</f>
        <v>198.6</v>
      </c>
      <c r="E44" s="146">
        <f>('MCC Data'!$B169*'PCU Data'!$S$14)+('MCC Data'!$C169*'PCU Data'!$T$14)+('MCC Data'!$D169*'PCU Data'!$U$14)+('PCU Data'!$V$14*'MCC Data'!$E169)+('MCC Data'!$F169*'PCU Data'!$W$14)+('MCC Data'!$G169*'PCU Data'!$X$14)+('MCC Data'!$H169*$Y$14)</f>
        <v>35.4</v>
      </c>
      <c r="F44" s="146">
        <f>('MCC Data'!$J169*'PCU Data'!$S$14)+('MCC Data'!$K169*'PCU Data'!$T$14)+('MCC Data'!$L169*'PCU Data'!$U$14)+('PCU Data'!$V$14*'MCC Data'!$M169)+('MCC Data'!$N169*'PCU Data'!$W$14)+('MCC Data'!$O169*'PCU Data'!$X$14)+('MCC Data'!$P169*$Y$14)</f>
        <v>0</v>
      </c>
      <c r="G44" s="146">
        <f>('MCC Data'!$R169*'PCU Data'!$S$14)+('MCC Data'!$S169*'PCU Data'!$T$14)+('MCC Data'!$T169*'PCU Data'!$U$14)+('PCU Data'!$V$14*'MCC Data'!$U169)+('MCC Data'!$V169*'PCU Data'!$W$14)+('MCC Data'!$W169*'PCU Data'!$X$14)+('MCC Data'!$X169*$Y$14)</f>
        <v>0</v>
      </c>
      <c r="H44" s="146">
        <f>('MCC Data'!$B296*'PCU Data'!$S$14)+('MCC Data'!$C296*'PCU Data'!$T$14)+('MCC Data'!$D296*'PCU Data'!$U$14)+('PCU Data'!$V$14*'MCC Data'!$E296)+('MCC Data'!$F296*'PCU Data'!$W$14)+('MCC Data'!$G296*'PCU Data'!$X$14)+('MCC Data'!$H296*$Y$14)</f>
        <v>0</v>
      </c>
      <c r="I44" s="146">
        <f>('MCC Data'!$J296*'PCU Data'!$S$14)+('MCC Data'!$K296*'PCU Data'!$T$14)+('MCC Data'!$L296*'PCU Data'!$U$14)+('PCU Data'!$V$14*'MCC Data'!$M296)+('MCC Data'!$N296*'PCU Data'!$W$14)+('MCC Data'!$O296*'PCU Data'!$X$14)+('MCC Data'!$P296*$Y$14)</f>
        <v>0</v>
      </c>
      <c r="J44" s="146">
        <f>('MCC Data'!$R296*'PCU Data'!$S$14)+('MCC Data'!$S296*'PCU Data'!$T$14)+('MCC Data'!$T296*'PCU Data'!$U$14)+('PCU Data'!$V$14*'MCC Data'!$U296)+('MCC Data'!$V296*'PCU Data'!$W$14)+('MCC Data'!$W296*'PCU Data'!$X$14)+('MCC Data'!$X296*$Y$14)</f>
        <v>0</v>
      </c>
      <c r="K44" s="146">
        <f>('MCC Data'!$B423*'PCU Data'!$S$14)+('MCC Data'!$C423*'PCU Data'!$T$14)+('MCC Data'!$D423*'PCU Data'!$U$14)+('PCU Data'!$V$14*'MCC Data'!$E423)+('MCC Data'!$F423*'PCU Data'!$W$14)+('MCC Data'!$G423*'PCU Data'!$X$14)+('MCC Data'!$H423*$Y$14)</f>
        <v>0</v>
      </c>
      <c r="L44" s="146">
        <f>('MCC Data'!$J423*'PCU Data'!$S$14)+('MCC Data'!$K423*'PCU Data'!$T$14)+('MCC Data'!$L423*'PCU Data'!$U$14)+('PCU Data'!$V$14*'MCC Data'!$M423)+('MCC Data'!$N423*'PCU Data'!$W$14)+('MCC Data'!$O423*'PCU Data'!$X$14)+('MCC Data'!$P423*$Y$14)</f>
        <v>239.00000000000003</v>
      </c>
      <c r="M44" s="146">
        <f>('MCC Data'!$R423*'PCU Data'!$S$14)+('MCC Data'!$S423*'PCU Data'!$T$14)+('MCC Data'!$T423*'PCU Data'!$U$14)+('PCU Data'!$V$14*'MCC Data'!$U423)+('MCC Data'!$V423*'PCU Data'!$W$14)+('MCC Data'!$W423*'PCU Data'!$X$14)+('MCC Data'!$X423*$Y$14)</f>
        <v>0</v>
      </c>
      <c r="N44" s="146">
        <f>('MCC Data'!$B550*'PCU Data'!$S$14)+('MCC Data'!$C550*'PCU Data'!$T$14)+('MCC Data'!$D550*'PCU Data'!$U$14)+('PCU Data'!$V$14*'MCC Data'!$E550)+('MCC Data'!$F550*'PCU Data'!$W$14)+('MCC Data'!$G550*'PCU Data'!$X$14)+('MCC Data'!$H550*$Y$14)</f>
        <v>0</v>
      </c>
      <c r="O44" s="146">
        <f>('MCC Data'!$J550*'PCU Data'!$S$14)+('MCC Data'!$K550*'PCU Data'!$T$14)+('MCC Data'!$L550*'PCU Data'!$U$14)+('PCU Data'!$V$14*'MCC Data'!$M550)+('MCC Data'!$N550*'PCU Data'!$W$14)+('MCC Data'!$O550*'PCU Data'!$X$14)+('MCC Data'!$P550*$Y$14)</f>
        <v>48.199999999999996</v>
      </c>
      <c r="P44" s="146">
        <f>('MCC Data'!$R550*'PCU Data'!$S$14)+('MCC Data'!$S550*'PCU Data'!$T$14)+('MCC Data'!$T550*'PCU Data'!$U$14)+('PCU Data'!$V$14*'MCC Data'!$U550)+('MCC Data'!$V550*'PCU Data'!$W$14)+('MCC Data'!$W550*'PCU Data'!$X$14)+('MCC Data'!$X550*$Y$14)</f>
        <v>74.900000000000006</v>
      </c>
      <c r="Q44" s="146">
        <f>('MCC Data'!$B677*'PCU Data'!$S$14)+('MCC Data'!$C677*'PCU Data'!$T$14)+('MCC Data'!$D677*'PCU Data'!$U$14)+('PCU Data'!$V$14*'MCC Data'!$E677)+('MCC Data'!$F677*'PCU Data'!$W$14)+('MCC Data'!$G677*'PCU Data'!$X$14)+('MCC Data'!$H677*$Y$14)</f>
        <v>43.5</v>
      </c>
    </row>
    <row r="45" spans="1:17" s="135" customFormat="1" ht="12.75" customHeight="1" x14ac:dyDescent="0.2">
      <c r="A45" s="21">
        <f>'MCC Data'!A43</f>
        <v>0.64583333333333315</v>
      </c>
      <c r="B45" s="146">
        <f>('MCC Data'!$B43*'PCU Data'!$S$14)+('MCC Data'!$C43*'PCU Data'!$T$14)+('MCC Data'!$D43*'PCU Data'!$U$14)+('PCU Data'!$V$14*'MCC Data'!$E43)+('MCC Data'!$F43*'PCU Data'!$W$14)+('MCC Data'!$G43*'PCU Data'!$X$14)+('MCC Data'!$H43*$Y$14)</f>
        <v>0</v>
      </c>
      <c r="C45" s="146">
        <f>('MCC Data'!$J43*'PCU Data'!$S$14)+('MCC Data'!$K43*'PCU Data'!$T$14)+('MCC Data'!$L43*'PCU Data'!$U$14)+('PCU Data'!$V$14*'MCC Data'!$M43)+('MCC Data'!$N43*'PCU Data'!$W$14)+('MCC Data'!$O43*'PCU Data'!$X$14)+('MCC Data'!$P43*$Y$14)</f>
        <v>0</v>
      </c>
      <c r="D45" s="146">
        <f>('MCC Data'!$R43*'PCU Data'!$S$14)+('MCC Data'!$S43*'PCU Data'!$T$14)+('MCC Data'!$T43*'PCU Data'!$U$14)+('PCU Data'!$V$14*'MCC Data'!$U43)+('MCC Data'!$V43*'PCU Data'!$W$14)+('MCC Data'!$W43*'PCU Data'!$X$14)+('MCC Data'!$X43*$Y$14)</f>
        <v>221.4</v>
      </c>
      <c r="E45" s="146">
        <f>('MCC Data'!$B170*'PCU Data'!$S$14)+('MCC Data'!$C170*'PCU Data'!$T$14)+('MCC Data'!$D170*'PCU Data'!$U$14)+('PCU Data'!$V$14*'MCC Data'!$E170)+('MCC Data'!$F170*'PCU Data'!$W$14)+('MCC Data'!$G170*'PCU Data'!$X$14)+('MCC Data'!$H170*$Y$14)</f>
        <v>52.7</v>
      </c>
      <c r="F45" s="146">
        <f>('MCC Data'!$J170*'PCU Data'!$S$14)+('MCC Data'!$K170*'PCU Data'!$T$14)+('MCC Data'!$L170*'PCU Data'!$U$14)+('PCU Data'!$V$14*'MCC Data'!$M170)+('MCC Data'!$N170*'PCU Data'!$W$14)+('MCC Data'!$O170*'PCU Data'!$X$14)+('MCC Data'!$P170*$Y$14)</f>
        <v>0</v>
      </c>
      <c r="G45" s="146">
        <f>('MCC Data'!$R170*'PCU Data'!$S$14)+('MCC Data'!$S170*'PCU Data'!$T$14)+('MCC Data'!$T170*'PCU Data'!$U$14)+('PCU Data'!$V$14*'MCC Data'!$U170)+('MCC Data'!$V170*'PCU Data'!$W$14)+('MCC Data'!$W170*'PCU Data'!$X$14)+('MCC Data'!$X170*$Y$14)</f>
        <v>0</v>
      </c>
      <c r="H45" s="146">
        <f>('MCC Data'!$B297*'PCU Data'!$S$14)+('MCC Data'!$C297*'PCU Data'!$T$14)+('MCC Data'!$D297*'PCU Data'!$U$14)+('PCU Data'!$V$14*'MCC Data'!$E297)+('MCC Data'!$F297*'PCU Data'!$W$14)+('MCC Data'!$G297*'PCU Data'!$X$14)+('MCC Data'!$H297*$Y$14)</f>
        <v>0</v>
      </c>
      <c r="I45" s="146">
        <f>('MCC Data'!$J297*'PCU Data'!$S$14)+('MCC Data'!$K297*'PCU Data'!$T$14)+('MCC Data'!$L297*'PCU Data'!$U$14)+('PCU Data'!$V$14*'MCC Data'!$M297)+('MCC Data'!$N297*'PCU Data'!$W$14)+('MCC Data'!$O297*'PCU Data'!$X$14)+('MCC Data'!$P297*$Y$14)</f>
        <v>0</v>
      </c>
      <c r="J45" s="146">
        <f>('MCC Data'!$R297*'PCU Data'!$S$14)+('MCC Data'!$S297*'PCU Data'!$T$14)+('MCC Data'!$T297*'PCU Data'!$U$14)+('PCU Data'!$V$14*'MCC Data'!$U297)+('MCC Data'!$V297*'PCU Data'!$W$14)+('MCC Data'!$W297*'PCU Data'!$X$14)+('MCC Data'!$X297*$Y$14)</f>
        <v>0</v>
      </c>
      <c r="K45" s="146">
        <f>('MCC Data'!$B424*'PCU Data'!$S$14)+('MCC Data'!$C424*'PCU Data'!$T$14)+('MCC Data'!$D424*'PCU Data'!$U$14)+('PCU Data'!$V$14*'MCC Data'!$E424)+('MCC Data'!$F424*'PCU Data'!$W$14)+('MCC Data'!$G424*'PCU Data'!$X$14)+('MCC Data'!$H424*$Y$14)</f>
        <v>0</v>
      </c>
      <c r="L45" s="146">
        <f>('MCC Data'!$J424*'PCU Data'!$S$14)+('MCC Data'!$K424*'PCU Data'!$T$14)+('MCC Data'!$L424*'PCU Data'!$U$14)+('PCU Data'!$V$14*'MCC Data'!$M424)+('MCC Data'!$N424*'PCU Data'!$W$14)+('MCC Data'!$O424*'PCU Data'!$X$14)+('MCC Data'!$P424*$Y$14)</f>
        <v>295</v>
      </c>
      <c r="M45" s="146">
        <f>('MCC Data'!$R424*'PCU Data'!$S$14)+('MCC Data'!$S424*'PCU Data'!$T$14)+('MCC Data'!$T424*'PCU Data'!$U$14)+('PCU Data'!$V$14*'MCC Data'!$U424)+('MCC Data'!$V424*'PCU Data'!$W$14)+('MCC Data'!$W424*'PCU Data'!$X$14)+('MCC Data'!$X424*$Y$14)</f>
        <v>0</v>
      </c>
      <c r="N45" s="146">
        <f>('MCC Data'!$B551*'PCU Data'!$S$14)+('MCC Data'!$C551*'PCU Data'!$T$14)+('MCC Data'!$D551*'PCU Data'!$U$14)+('PCU Data'!$V$14*'MCC Data'!$E551)+('MCC Data'!$F551*'PCU Data'!$W$14)+('MCC Data'!$G551*'PCU Data'!$X$14)+('MCC Data'!$H551*$Y$14)</f>
        <v>0</v>
      </c>
      <c r="O45" s="146">
        <f>('MCC Data'!$J551*'PCU Data'!$S$14)+('MCC Data'!$K551*'PCU Data'!$T$14)+('MCC Data'!$L551*'PCU Data'!$U$14)+('PCU Data'!$V$14*'MCC Data'!$M551)+('MCC Data'!$N551*'PCU Data'!$W$14)+('MCC Data'!$O551*'PCU Data'!$X$14)+('MCC Data'!$P551*$Y$14)</f>
        <v>56</v>
      </c>
      <c r="P45" s="146">
        <f>('MCC Data'!$R551*'PCU Data'!$S$14)+('MCC Data'!$S551*'PCU Data'!$T$14)+('MCC Data'!$T551*'PCU Data'!$U$14)+('PCU Data'!$V$14*'MCC Data'!$U551)+('MCC Data'!$V551*'PCU Data'!$W$14)+('MCC Data'!$W551*'PCU Data'!$X$14)+('MCC Data'!$X551*$Y$14)</f>
        <v>60.5</v>
      </c>
      <c r="Q45" s="146">
        <f>('MCC Data'!$B678*'PCU Data'!$S$14)+('MCC Data'!$C678*'PCU Data'!$T$14)+('MCC Data'!$D678*'PCU Data'!$U$14)+('PCU Data'!$V$14*'MCC Data'!$E678)+('MCC Data'!$F678*'PCU Data'!$W$14)+('MCC Data'!$G678*'PCU Data'!$X$14)+('MCC Data'!$H678*$Y$14)</f>
        <v>63.199999999999996</v>
      </c>
    </row>
    <row r="46" spans="1:17" s="135" customFormat="1" ht="12.75" customHeight="1" x14ac:dyDescent="0.2">
      <c r="A46" s="147">
        <f>'MCC Data'!A44</f>
        <v>0.65624999999999978</v>
      </c>
      <c r="B46" s="146">
        <f>('MCC Data'!$B44*'PCU Data'!$S$14)+('MCC Data'!$C44*'PCU Data'!$T$14)+('MCC Data'!$D44*'PCU Data'!$U$14)+('PCU Data'!$V$14*'MCC Data'!$E44)+('MCC Data'!$F44*'PCU Data'!$W$14)+('MCC Data'!$G44*'PCU Data'!$X$14)+('MCC Data'!$H44*$Y$14)</f>
        <v>0</v>
      </c>
      <c r="C46" s="146">
        <f>('MCC Data'!$J44*'PCU Data'!$S$14)+('MCC Data'!$K44*'PCU Data'!$T$14)+('MCC Data'!$L44*'PCU Data'!$U$14)+('PCU Data'!$V$14*'MCC Data'!$M44)+('MCC Data'!$N44*'PCU Data'!$W$14)+('MCC Data'!$O44*'PCU Data'!$X$14)+('MCC Data'!$P44*$Y$14)</f>
        <v>0</v>
      </c>
      <c r="D46" s="146">
        <f>('MCC Data'!$R44*'PCU Data'!$S$14)+('MCC Data'!$S44*'PCU Data'!$T$14)+('MCC Data'!$T44*'PCU Data'!$U$14)+('PCU Data'!$V$14*'MCC Data'!$U44)+('MCC Data'!$V44*'PCU Data'!$W$14)+('MCC Data'!$W44*'PCU Data'!$X$14)+('MCC Data'!$X44*$Y$14)</f>
        <v>227.8</v>
      </c>
      <c r="E46" s="146">
        <f>('MCC Data'!$B171*'PCU Data'!$S$14)+('MCC Data'!$C171*'PCU Data'!$T$14)+('MCC Data'!$D171*'PCU Data'!$U$14)+('PCU Data'!$V$14*'MCC Data'!$E171)+('MCC Data'!$F171*'PCU Data'!$W$14)+('MCC Data'!$G171*'PCU Data'!$X$14)+('MCC Data'!$H171*$Y$14)</f>
        <v>51.199999999999996</v>
      </c>
      <c r="F46" s="146">
        <f>('MCC Data'!$J171*'PCU Data'!$S$14)+('MCC Data'!$K171*'PCU Data'!$T$14)+('MCC Data'!$L171*'PCU Data'!$U$14)+('PCU Data'!$V$14*'MCC Data'!$M171)+('MCC Data'!$N171*'PCU Data'!$W$14)+('MCC Data'!$O171*'PCU Data'!$X$14)+('MCC Data'!$P171*$Y$14)</f>
        <v>0</v>
      </c>
      <c r="G46" s="146">
        <f>('MCC Data'!$R171*'PCU Data'!$S$14)+('MCC Data'!$S171*'PCU Data'!$T$14)+('MCC Data'!$T171*'PCU Data'!$U$14)+('PCU Data'!$V$14*'MCC Data'!$U171)+('MCC Data'!$V171*'PCU Data'!$W$14)+('MCC Data'!$W171*'PCU Data'!$X$14)+('MCC Data'!$X171*$Y$14)</f>
        <v>0</v>
      </c>
      <c r="H46" s="146">
        <f>('MCC Data'!$B298*'PCU Data'!$S$14)+('MCC Data'!$C298*'PCU Data'!$T$14)+('MCC Data'!$D298*'PCU Data'!$U$14)+('PCU Data'!$V$14*'MCC Data'!$E298)+('MCC Data'!$F298*'PCU Data'!$W$14)+('MCC Data'!$G298*'PCU Data'!$X$14)+('MCC Data'!$H298*$Y$14)</f>
        <v>0</v>
      </c>
      <c r="I46" s="146">
        <f>('MCC Data'!$J298*'PCU Data'!$S$14)+('MCC Data'!$K298*'PCU Data'!$T$14)+('MCC Data'!$L298*'PCU Data'!$U$14)+('PCU Data'!$V$14*'MCC Data'!$M298)+('MCC Data'!$N298*'PCU Data'!$W$14)+('MCC Data'!$O298*'PCU Data'!$X$14)+('MCC Data'!$P298*$Y$14)</f>
        <v>0</v>
      </c>
      <c r="J46" s="146">
        <f>('MCC Data'!$R298*'PCU Data'!$S$14)+('MCC Data'!$S298*'PCU Data'!$T$14)+('MCC Data'!$T298*'PCU Data'!$U$14)+('PCU Data'!$V$14*'MCC Data'!$U298)+('MCC Data'!$V298*'PCU Data'!$W$14)+('MCC Data'!$W298*'PCU Data'!$X$14)+('MCC Data'!$X298*$Y$14)</f>
        <v>0</v>
      </c>
      <c r="K46" s="146">
        <f>('MCC Data'!$B425*'PCU Data'!$S$14)+('MCC Data'!$C425*'PCU Data'!$T$14)+('MCC Data'!$D425*'PCU Data'!$U$14)+('PCU Data'!$V$14*'MCC Data'!$E425)+('MCC Data'!$F425*'PCU Data'!$W$14)+('MCC Data'!$G425*'PCU Data'!$X$14)+('MCC Data'!$H425*$Y$14)</f>
        <v>0</v>
      </c>
      <c r="L46" s="146">
        <f>('MCC Data'!$J425*'PCU Data'!$S$14)+('MCC Data'!$K425*'PCU Data'!$T$14)+('MCC Data'!$L425*'PCU Data'!$U$14)+('PCU Data'!$V$14*'MCC Data'!$M425)+('MCC Data'!$N425*'PCU Data'!$W$14)+('MCC Data'!$O425*'PCU Data'!$X$14)+('MCC Data'!$P425*$Y$14)</f>
        <v>241</v>
      </c>
      <c r="M46" s="146">
        <f>('MCC Data'!$R425*'PCU Data'!$S$14)+('MCC Data'!$S425*'PCU Data'!$T$14)+('MCC Data'!$T425*'PCU Data'!$U$14)+('PCU Data'!$V$14*'MCC Data'!$U425)+('MCC Data'!$V425*'PCU Data'!$W$14)+('MCC Data'!$W425*'PCU Data'!$X$14)+('MCC Data'!$X425*$Y$14)</f>
        <v>0</v>
      </c>
      <c r="N46" s="146">
        <f>('MCC Data'!$B552*'PCU Data'!$S$14)+('MCC Data'!$C552*'PCU Data'!$T$14)+('MCC Data'!$D552*'PCU Data'!$U$14)+('PCU Data'!$V$14*'MCC Data'!$E552)+('MCC Data'!$F552*'PCU Data'!$W$14)+('MCC Data'!$G552*'PCU Data'!$X$14)+('MCC Data'!$H552*$Y$14)</f>
        <v>0</v>
      </c>
      <c r="O46" s="146">
        <f>('MCC Data'!$J552*'PCU Data'!$S$14)+('MCC Data'!$K552*'PCU Data'!$T$14)+('MCC Data'!$L552*'PCU Data'!$U$14)+('PCU Data'!$V$14*'MCC Data'!$M552)+('MCC Data'!$N552*'PCU Data'!$W$14)+('MCC Data'!$O552*'PCU Data'!$X$14)+('MCC Data'!$P552*$Y$14)</f>
        <v>66.000000000000014</v>
      </c>
      <c r="P46" s="146">
        <f>('MCC Data'!$R552*'PCU Data'!$S$14)+('MCC Data'!$S552*'PCU Data'!$T$14)+('MCC Data'!$T552*'PCU Data'!$U$14)+('PCU Data'!$V$14*'MCC Data'!$U552)+('MCC Data'!$V552*'PCU Data'!$W$14)+('MCC Data'!$W552*'PCU Data'!$X$14)+('MCC Data'!$X552*$Y$14)</f>
        <v>61.7</v>
      </c>
      <c r="Q46" s="146">
        <f>('MCC Data'!$B679*'PCU Data'!$S$14)+('MCC Data'!$C679*'PCU Data'!$T$14)+('MCC Data'!$D679*'PCU Data'!$U$14)+('PCU Data'!$V$14*'MCC Data'!$E679)+('MCC Data'!$F679*'PCU Data'!$W$14)+('MCC Data'!$G679*'PCU Data'!$X$14)+('MCC Data'!$H679*$Y$14)</f>
        <v>38.000000000000007</v>
      </c>
    </row>
    <row r="47" spans="1:17" s="135" customFormat="1" ht="12.75" customHeight="1" x14ac:dyDescent="0.2">
      <c r="A47" s="18">
        <f>'MCC Data'!A45</f>
        <v>0.66666666666666641</v>
      </c>
      <c r="B47" s="146">
        <f>('MCC Data'!$B45*'PCU Data'!$S$14)+('MCC Data'!$C45*'PCU Data'!$T$14)+('MCC Data'!$D45*'PCU Data'!$U$14)+('PCU Data'!$V$14*'MCC Data'!$E45)+('MCC Data'!$F45*'PCU Data'!$W$14)+('MCC Data'!$G45*'PCU Data'!$X$14)+('MCC Data'!$H45*$Y$14)</f>
        <v>0</v>
      </c>
      <c r="C47" s="146">
        <f>('MCC Data'!$J45*'PCU Data'!$S$14)+('MCC Data'!$K45*'PCU Data'!$T$14)+('MCC Data'!$L45*'PCU Data'!$U$14)+('PCU Data'!$V$14*'MCC Data'!$M45)+('MCC Data'!$N45*'PCU Data'!$W$14)+('MCC Data'!$O45*'PCU Data'!$X$14)+('MCC Data'!$P45*$Y$14)</f>
        <v>0</v>
      </c>
      <c r="D47" s="146">
        <f>('MCC Data'!$R45*'PCU Data'!$S$14)+('MCC Data'!$S45*'PCU Data'!$T$14)+('MCC Data'!$T45*'PCU Data'!$U$14)+('PCU Data'!$V$14*'MCC Data'!$U45)+('MCC Data'!$V45*'PCU Data'!$W$14)+('MCC Data'!$W45*'PCU Data'!$X$14)+('MCC Data'!$X45*$Y$14)</f>
        <v>214.70000000000002</v>
      </c>
      <c r="E47" s="146">
        <f>('MCC Data'!$B172*'PCU Data'!$S$14)+('MCC Data'!$C172*'PCU Data'!$T$14)+('MCC Data'!$D172*'PCU Data'!$U$14)+('PCU Data'!$V$14*'MCC Data'!$E172)+('MCC Data'!$F172*'PCU Data'!$W$14)+('MCC Data'!$G172*'PCU Data'!$X$14)+('MCC Data'!$H172*$Y$14)</f>
        <v>55.8</v>
      </c>
      <c r="F47" s="146">
        <f>('MCC Data'!$J172*'PCU Data'!$S$14)+('MCC Data'!$K172*'PCU Data'!$T$14)+('MCC Data'!$L172*'PCU Data'!$U$14)+('PCU Data'!$V$14*'MCC Data'!$M172)+('MCC Data'!$N172*'PCU Data'!$W$14)+('MCC Data'!$O172*'PCU Data'!$X$14)+('MCC Data'!$P172*$Y$14)</f>
        <v>0</v>
      </c>
      <c r="G47" s="146">
        <f>('MCC Data'!$R172*'PCU Data'!$S$14)+('MCC Data'!$S172*'PCU Data'!$T$14)+('MCC Data'!$T172*'PCU Data'!$U$14)+('PCU Data'!$V$14*'MCC Data'!$U172)+('MCC Data'!$V172*'PCU Data'!$W$14)+('MCC Data'!$W172*'PCU Data'!$X$14)+('MCC Data'!$X172*$Y$14)</f>
        <v>0</v>
      </c>
      <c r="H47" s="146">
        <f>('MCC Data'!$B299*'PCU Data'!$S$14)+('MCC Data'!$C299*'PCU Data'!$T$14)+('MCC Data'!$D299*'PCU Data'!$U$14)+('PCU Data'!$V$14*'MCC Data'!$E299)+('MCC Data'!$F299*'PCU Data'!$W$14)+('MCC Data'!$G299*'PCU Data'!$X$14)+('MCC Data'!$H299*$Y$14)</f>
        <v>0</v>
      </c>
      <c r="I47" s="146">
        <f>('MCC Data'!$J299*'PCU Data'!$S$14)+('MCC Data'!$K299*'PCU Data'!$T$14)+('MCC Data'!$L299*'PCU Data'!$U$14)+('PCU Data'!$V$14*'MCC Data'!$M299)+('MCC Data'!$N299*'PCU Data'!$W$14)+('MCC Data'!$O299*'PCU Data'!$X$14)+('MCC Data'!$P299*$Y$14)</f>
        <v>0</v>
      </c>
      <c r="J47" s="146">
        <f>('MCC Data'!$R299*'PCU Data'!$S$14)+('MCC Data'!$S299*'PCU Data'!$T$14)+('MCC Data'!$T299*'PCU Data'!$U$14)+('PCU Data'!$V$14*'MCC Data'!$U299)+('MCC Data'!$V299*'PCU Data'!$W$14)+('MCC Data'!$W299*'PCU Data'!$X$14)+('MCC Data'!$X299*$Y$14)</f>
        <v>0</v>
      </c>
      <c r="K47" s="146">
        <f>('MCC Data'!$B426*'PCU Data'!$S$14)+('MCC Data'!$C426*'PCU Data'!$T$14)+('MCC Data'!$D426*'PCU Data'!$U$14)+('PCU Data'!$V$14*'MCC Data'!$E426)+('MCC Data'!$F426*'PCU Data'!$W$14)+('MCC Data'!$G426*'PCU Data'!$X$14)+('MCC Data'!$H426*$Y$14)</f>
        <v>0</v>
      </c>
      <c r="L47" s="146">
        <f>('MCC Data'!$J426*'PCU Data'!$S$14)+('MCC Data'!$K426*'PCU Data'!$T$14)+('MCC Data'!$L426*'PCU Data'!$U$14)+('PCU Data'!$V$14*'MCC Data'!$M426)+('MCC Data'!$N426*'PCU Data'!$W$14)+('MCC Data'!$O426*'PCU Data'!$X$14)+('MCC Data'!$P426*$Y$14)</f>
        <v>271.10000000000002</v>
      </c>
      <c r="M47" s="146">
        <f>('MCC Data'!$R426*'PCU Data'!$S$14)+('MCC Data'!$S426*'PCU Data'!$T$14)+('MCC Data'!$T426*'PCU Data'!$U$14)+('PCU Data'!$V$14*'MCC Data'!$U426)+('MCC Data'!$V426*'PCU Data'!$W$14)+('MCC Data'!$W426*'PCU Data'!$X$14)+('MCC Data'!$X426*$Y$14)</f>
        <v>0</v>
      </c>
      <c r="N47" s="146">
        <f>('MCC Data'!$B553*'PCU Data'!$S$14)+('MCC Data'!$C553*'PCU Data'!$T$14)+('MCC Data'!$D553*'PCU Data'!$U$14)+('PCU Data'!$V$14*'MCC Data'!$E553)+('MCC Data'!$F553*'PCU Data'!$W$14)+('MCC Data'!$G553*'PCU Data'!$X$14)+('MCC Data'!$H553*$Y$14)</f>
        <v>0</v>
      </c>
      <c r="O47" s="146">
        <f>('MCC Data'!$J553*'PCU Data'!$S$14)+('MCC Data'!$K553*'PCU Data'!$T$14)+('MCC Data'!$L553*'PCU Data'!$U$14)+('PCU Data'!$V$14*'MCC Data'!$M553)+('MCC Data'!$N553*'PCU Data'!$W$14)+('MCC Data'!$O553*'PCU Data'!$X$14)+('MCC Data'!$P553*$Y$14)</f>
        <v>64.2</v>
      </c>
      <c r="P47" s="146">
        <f>('MCC Data'!$R553*'PCU Data'!$S$14)+('MCC Data'!$S553*'PCU Data'!$T$14)+('MCC Data'!$T553*'PCU Data'!$U$14)+('PCU Data'!$V$14*'MCC Data'!$U553)+('MCC Data'!$V553*'PCU Data'!$W$14)+('MCC Data'!$W553*'PCU Data'!$X$14)+('MCC Data'!$X553*$Y$14)</f>
        <v>49.8</v>
      </c>
      <c r="Q47" s="146">
        <f>('MCC Data'!$B680*'PCU Data'!$S$14)+('MCC Data'!$C680*'PCU Data'!$T$14)+('MCC Data'!$D680*'PCU Data'!$U$14)+('PCU Data'!$V$14*'MCC Data'!$E680)+('MCC Data'!$F680*'PCU Data'!$W$14)+('MCC Data'!$G680*'PCU Data'!$X$14)+('MCC Data'!$H680*$Y$14)</f>
        <v>45.5</v>
      </c>
    </row>
    <row r="48" spans="1:17" s="135" customFormat="1" ht="12.75" customHeight="1" x14ac:dyDescent="0.2">
      <c r="A48" s="21">
        <f>'MCC Data'!A46</f>
        <v>0.67708333333333304</v>
      </c>
      <c r="B48" s="146">
        <f>('MCC Data'!$B46*'PCU Data'!$S$14)+('MCC Data'!$C46*'PCU Data'!$T$14)+('MCC Data'!$D46*'PCU Data'!$U$14)+('PCU Data'!$V$14*'MCC Data'!$E46)+('MCC Data'!$F46*'PCU Data'!$W$14)+('MCC Data'!$G46*'PCU Data'!$X$14)+('MCC Data'!$H46*$Y$14)</f>
        <v>0</v>
      </c>
      <c r="C48" s="146">
        <f>('MCC Data'!$J46*'PCU Data'!$S$14)+('MCC Data'!$K46*'PCU Data'!$T$14)+('MCC Data'!$L46*'PCU Data'!$U$14)+('PCU Data'!$V$14*'MCC Data'!$M46)+('MCC Data'!$N46*'PCU Data'!$W$14)+('MCC Data'!$O46*'PCU Data'!$X$14)+('MCC Data'!$P46*$Y$14)</f>
        <v>0</v>
      </c>
      <c r="D48" s="146">
        <f>('MCC Data'!$R46*'PCU Data'!$S$14)+('MCC Data'!$S46*'PCU Data'!$T$14)+('MCC Data'!$T46*'PCU Data'!$U$14)+('PCU Data'!$V$14*'MCC Data'!$U46)+('MCC Data'!$V46*'PCU Data'!$W$14)+('MCC Data'!$W46*'PCU Data'!$X$14)+('MCC Data'!$X46*$Y$14)</f>
        <v>212.3</v>
      </c>
      <c r="E48" s="146">
        <f>('MCC Data'!$B173*'PCU Data'!$S$14)+('MCC Data'!$C173*'PCU Data'!$T$14)+('MCC Data'!$D173*'PCU Data'!$U$14)+('PCU Data'!$V$14*'MCC Data'!$E173)+('MCC Data'!$F173*'PCU Data'!$W$14)+('MCC Data'!$G173*'PCU Data'!$X$14)+('MCC Data'!$H173*$Y$14)</f>
        <v>48.699999999999996</v>
      </c>
      <c r="F48" s="146">
        <f>('MCC Data'!$J173*'PCU Data'!$S$14)+('MCC Data'!$K173*'PCU Data'!$T$14)+('MCC Data'!$L173*'PCU Data'!$U$14)+('PCU Data'!$V$14*'MCC Data'!$M173)+('MCC Data'!$N173*'PCU Data'!$W$14)+('MCC Data'!$O173*'PCU Data'!$X$14)+('MCC Data'!$P173*$Y$14)</f>
        <v>0</v>
      </c>
      <c r="G48" s="146">
        <f>('MCC Data'!$R173*'PCU Data'!$S$14)+('MCC Data'!$S173*'PCU Data'!$T$14)+('MCC Data'!$T173*'PCU Data'!$U$14)+('PCU Data'!$V$14*'MCC Data'!$U173)+('MCC Data'!$V173*'PCU Data'!$W$14)+('MCC Data'!$W173*'PCU Data'!$X$14)+('MCC Data'!$X173*$Y$14)</f>
        <v>0</v>
      </c>
      <c r="H48" s="146">
        <f>('MCC Data'!$B300*'PCU Data'!$S$14)+('MCC Data'!$C300*'PCU Data'!$T$14)+('MCC Data'!$D300*'PCU Data'!$U$14)+('PCU Data'!$V$14*'MCC Data'!$E300)+('MCC Data'!$F300*'PCU Data'!$W$14)+('MCC Data'!$G300*'PCU Data'!$X$14)+('MCC Data'!$H300*$Y$14)</f>
        <v>0</v>
      </c>
      <c r="I48" s="146">
        <f>('MCC Data'!$J300*'PCU Data'!$S$14)+('MCC Data'!$K300*'PCU Data'!$T$14)+('MCC Data'!$L300*'PCU Data'!$U$14)+('PCU Data'!$V$14*'MCC Data'!$M300)+('MCC Data'!$N300*'PCU Data'!$W$14)+('MCC Data'!$O300*'PCU Data'!$X$14)+('MCC Data'!$P300*$Y$14)</f>
        <v>0</v>
      </c>
      <c r="J48" s="146">
        <f>('MCC Data'!$R300*'PCU Data'!$S$14)+('MCC Data'!$S300*'PCU Data'!$T$14)+('MCC Data'!$T300*'PCU Data'!$U$14)+('PCU Data'!$V$14*'MCC Data'!$U300)+('MCC Data'!$V300*'PCU Data'!$W$14)+('MCC Data'!$W300*'PCU Data'!$X$14)+('MCC Data'!$X300*$Y$14)</f>
        <v>0</v>
      </c>
      <c r="K48" s="146">
        <f>('MCC Data'!$B427*'PCU Data'!$S$14)+('MCC Data'!$C427*'PCU Data'!$T$14)+('MCC Data'!$D427*'PCU Data'!$U$14)+('PCU Data'!$V$14*'MCC Data'!$E427)+('MCC Data'!$F427*'PCU Data'!$W$14)+('MCC Data'!$G427*'PCU Data'!$X$14)+('MCC Data'!$H427*$Y$14)</f>
        <v>0</v>
      </c>
      <c r="L48" s="146">
        <f>('MCC Data'!$J427*'PCU Data'!$S$14)+('MCC Data'!$K427*'PCU Data'!$T$14)+('MCC Data'!$L427*'PCU Data'!$U$14)+('PCU Data'!$V$14*'MCC Data'!$M427)+('MCC Data'!$N427*'PCU Data'!$W$14)+('MCC Data'!$O427*'PCU Data'!$X$14)+('MCC Data'!$P427*$Y$14)</f>
        <v>292.5</v>
      </c>
      <c r="M48" s="146">
        <f>('MCC Data'!$R427*'PCU Data'!$S$14)+('MCC Data'!$S427*'PCU Data'!$T$14)+('MCC Data'!$T427*'PCU Data'!$U$14)+('PCU Data'!$V$14*'MCC Data'!$U427)+('MCC Data'!$V427*'PCU Data'!$W$14)+('MCC Data'!$W427*'PCU Data'!$X$14)+('MCC Data'!$X427*$Y$14)</f>
        <v>0</v>
      </c>
      <c r="N48" s="146">
        <f>('MCC Data'!$B554*'PCU Data'!$S$14)+('MCC Data'!$C554*'PCU Data'!$T$14)+('MCC Data'!$D554*'PCU Data'!$U$14)+('PCU Data'!$V$14*'MCC Data'!$E554)+('MCC Data'!$F554*'PCU Data'!$W$14)+('MCC Data'!$G554*'PCU Data'!$X$14)+('MCC Data'!$H554*$Y$14)</f>
        <v>0</v>
      </c>
      <c r="O48" s="146">
        <f>('MCC Data'!$J554*'PCU Data'!$S$14)+('MCC Data'!$K554*'PCU Data'!$T$14)+('MCC Data'!$L554*'PCU Data'!$U$14)+('PCU Data'!$V$14*'MCC Data'!$M554)+('MCC Data'!$N554*'PCU Data'!$W$14)+('MCC Data'!$O554*'PCU Data'!$X$14)+('MCC Data'!$P554*$Y$14)</f>
        <v>42.099999999999994</v>
      </c>
      <c r="P48" s="146">
        <f>('MCC Data'!$R554*'PCU Data'!$S$14)+('MCC Data'!$S554*'PCU Data'!$T$14)+('MCC Data'!$T554*'PCU Data'!$U$14)+('PCU Data'!$V$14*'MCC Data'!$U554)+('MCC Data'!$V554*'PCU Data'!$W$14)+('MCC Data'!$W554*'PCU Data'!$X$14)+('MCC Data'!$X554*$Y$14)</f>
        <v>40.299999999999997</v>
      </c>
      <c r="Q48" s="146">
        <f>('MCC Data'!$B681*'PCU Data'!$S$14)+('MCC Data'!$C681*'PCU Data'!$T$14)+('MCC Data'!$D681*'PCU Data'!$U$14)+('PCU Data'!$V$14*'MCC Data'!$E681)+('MCC Data'!$F681*'PCU Data'!$W$14)+('MCC Data'!$G681*'PCU Data'!$X$14)+('MCC Data'!$H681*$Y$14)</f>
        <v>56.2</v>
      </c>
    </row>
    <row r="49" spans="1:17" s="135" customFormat="1" ht="12.75" customHeight="1" x14ac:dyDescent="0.2">
      <c r="A49" s="22">
        <f>'MCC Data'!A47</f>
        <v>0.68749999999999967</v>
      </c>
      <c r="B49" s="146">
        <f>('MCC Data'!$B47*'PCU Data'!$S$14)+('MCC Data'!$C47*'PCU Data'!$T$14)+('MCC Data'!$D47*'PCU Data'!$U$14)+('PCU Data'!$V$14*'MCC Data'!$E47)+('MCC Data'!$F47*'PCU Data'!$W$14)+('MCC Data'!$G47*'PCU Data'!$X$14)+('MCC Data'!$H47*$Y$14)</f>
        <v>0</v>
      </c>
      <c r="C49" s="146">
        <f>('MCC Data'!$J47*'PCU Data'!$S$14)+('MCC Data'!$K47*'PCU Data'!$T$14)+('MCC Data'!$L47*'PCU Data'!$U$14)+('PCU Data'!$V$14*'MCC Data'!$M47)+('MCC Data'!$N47*'PCU Data'!$W$14)+('MCC Data'!$O47*'PCU Data'!$X$14)+('MCC Data'!$P47*$Y$14)</f>
        <v>0</v>
      </c>
      <c r="D49" s="146">
        <f>('MCC Data'!$R47*'PCU Data'!$S$14)+('MCC Data'!$S47*'PCU Data'!$T$14)+('MCC Data'!$T47*'PCU Data'!$U$14)+('PCU Data'!$V$14*'MCC Data'!$U47)+('MCC Data'!$V47*'PCU Data'!$W$14)+('MCC Data'!$W47*'PCU Data'!$X$14)+('MCC Data'!$X47*$Y$14)</f>
        <v>221.89999999999998</v>
      </c>
      <c r="E49" s="146">
        <f>('MCC Data'!$B174*'PCU Data'!$S$14)+('MCC Data'!$C174*'PCU Data'!$T$14)+('MCC Data'!$D174*'PCU Data'!$U$14)+('PCU Data'!$V$14*'MCC Data'!$E174)+('MCC Data'!$F174*'PCU Data'!$W$14)+('MCC Data'!$G174*'PCU Data'!$X$14)+('MCC Data'!$H174*$Y$14)</f>
        <v>40.699999999999996</v>
      </c>
      <c r="F49" s="146">
        <f>('MCC Data'!$J174*'PCU Data'!$S$14)+('MCC Data'!$K174*'PCU Data'!$T$14)+('MCC Data'!$L174*'PCU Data'!$U$14)+('PCU Data'!$V$14*'MCC Data'!$M174)+('MCC Data'!$N174*'PCU Data'!$W$14)+('MCC Data'!$O174*'PCU Data'!$X$14)+('MCC Data'!$P174*$Y$14)</f>
        <v>0</v>
      </c>
      <c r="G49" s="146">
        <f>('MCC Data'!$R174*'PCU Data'!$S$14)+('MCC Data'!$S174*'PCU Data'!$T$14)+('MCC Data'!$T174*'PCU Data'!$U$14)+('PCU Data'!$V$14*'MCC Data'!$U174)+('MCC Data'!$V174*'PCU Data'!$W$14)+('MCC Data'!$W174*'PCU Data'!$X$14)+('MCC Data'!$X174*$Y$14)</f>
        <v>0</v>
      </c>
      <c r="H49" s="146">
        <f>('MCC Data'!$B301*'PCU Data'!$S$14)+('MCC Data'!$C301*'PCU Data'!$T$14)+('MCC Data'!$D301*'PCU Data'!$U$14)+('PCU Data'!$V$14*'MCC Data'!$E301)+('MCC Data'!$F301*'PCU Data'!$W$14)+('MCC Data'!$G301*'PCU Data'!$X$14)+('MCC Data'!$H301*$Y$14)</f>
        <v>0</v>
      </c>
      <c r="I49" s="146">
        <f>('MCC Data'!$J301*'PCU Data'!$S$14)+('MCC Data'!$K301*'PCU Data'!$T$14)+('MCC Data'!$L301*'PCU Data'!$U$14)+('PCU Data'!$V$14*'MCC Data'!$M301)+('MCC Data'!$N301*'PCU Data'!$W$14)+('MCC Data'!$O301*'PCU Data'!$X$14)+('MCC Data'!$P301*$Y$14)</f>
        <v>0</v>
      </c>
      <c r="J49" s="146">
        <f>('MCC Data'!$R301*'PCU Data'!$S$14)+('MCC Data'!$S301*'PCU Data'!$T$14)+('MCC Data'!$T301*'PCU Data'!$U$14)+('PCU Data'!$V$14*'MCC Data'!$U301)+('MCC Data'!$V301*'PCU Data'!$W$14)+('MCC Data'!$W301*'PCU Data'!$X$14)+('MCC Data'!$X301*$Y$14)</f>
        <v>0</v>
      </c>
      <c r="K49" s="146">
        <f>('MCC Data'!$B428*'PCU Data'!$S$14)+('MCC Data'!$C428*'PCU Data'!$T$14)+('MCC Data'!$D428*'PCU Data'!$U$14)+('PCU Data'!$V$14*'MCC Data'!$E428)+('MCC Data'!$F428*'PCU Data'!$W$14)+('MCC Data'!$G428*'PCU Data'!$X$14)+('MCC Data'!$H428*$Y$14)</f>
        <v>0</v>
      </c>
      <c r="L49" s="146">
        <f>('MCC Data'!$J428*'PCU Data'!$S$14)+('MCC Data'!$K428*'PCU Data'!$T$14)+('MCC Data'!$L428*'PCU Data'!$U$14)+('PCU Data'!$V$14*'MCC Data'!$M428)+('MCC Data'!$N428*'PCU Data'!$W$14)+('MCC Data'!$O428*'PCU Data'!$X$14)+('MCC Data'!$P428*$Y$14)</f>
        <v>305</v>
      </c>
      <c r="M49" s="146">
        <f>('MCC Data'!$R428*'PCU Data'!$S$14)+('MCC Data'!$S428*'PCU Data'!$T$14)+('MCC Data'!$T428*'PCU Data'!$U$14)+('PCU Data'!$V$14*'MCC Data'!$U428)+('MCC Data'!$V428*'PCU Data'!$W$14)+('MCC Data'!$W428*'PCU Data'!$X$14)+('MCC Data'!$X428*$Y$14)</f>
        <v>0</v>
      </c>
      <c r="N49" s="146">
        <f>('MCC Data'!$B555*'PCU Data'!$S$14)+('MCC Data'!$C555*'PCU Data'!$T$14)+('MCC Data'!$D555*'PCU Data'!$U$14)+('PCU Data'!$V$14*'MCC Data'!$E555)+('MCC Data'!$F555*'PCU Data'!$W$14)+('MCC Data'!$G555*'PCU Data'!$X$14)+('MCC Data'!$H555*$Y$14)</f>
        <v>0</v>
      </c>
      <c r="O49" s="146">
        <f>('MCC Data'!$J555*'PCU Data'!$S$14)+('MCC Data'!$K555*'PCU Data'!$T$14)+('MCC Data'!$L555*'PCU Data'!$U$14)+('PCU Data'!$V$14*'MCC Data'!$M555)+('MCC Data'!$N555*'PCU Data'!$W$14)+('MCC Data'!$O555*'PCU Data'!$X$14)+('MCC Data'!$P555*$Y$14)</f>
        <v>67.400000000000006</v>
      </c>
      <c r="P49" s="146">
        <f>('MCC Data'!$R555*'PCU Data'!$S$14)+('MCC Data'!$S555*'PCU Data'!$T$14)+('MCC Data'!$T555*'PCU Data'!$U$14)+('PCU Data'!$V$14*'MCC Data'!$U555)+('MCC Data'!$V555*'PCU Data'!$W$14)+('MCC Data'!$W555*'PCU Data'!$X$14)+('MCC Data'!$X555*$Y$14)</f>
        <v>63.4</v>
      </c>
      <c r="Q49" s="146">
        <f>('MCC Data'!$B682*'PCU Data'!$S$14)+('MCC Data'!$C682*'PCU Data'!$T$14)+('MCC Data'!$D682*'PCU Data'!$U$14)+('PCU Data'!$V$14*'MCC Data'!$E682)+('MCC Data'!$F682*'PCU Data'!$W$14)+('MCC Data'!$G682*'PCU Data'!$X$14)+('MCC Data'!$H682*$Y$14)</f>
        <v>50.9</v>
      </c>
    </row>
    <row r="50" spans="1:17" s="135" customFormat="1" ht="12.75" customHeight="1" x14ac:dyDescent="0.2">
      <c r="A50" s="21">
        <f>'MCC Data'!A48</f>
        <v>0.6979166666666663</v>
      </c>
      <c r="B50" s="146">
        <f>('MCC Data'!$B48*'PCU Data'!$S$14)+('MCC Data'!$C48*'PCU Data'!$T$14)+('MCC Data'!$D48*'PCU Data'!$U$14)+('PCU Data'!$V$14*'MCC Data'!$E48)+('MCC Data'!$F48*'PCU Data'!$W$14)+('MCC Data'!$G48*'PCU Data'!$X$14)+('MCC Data'!$H48*$Y$14)</f>
        <v>0</v>
      </c>
      <c r="C50" s="146">
        <f>('MCC Data'!$J48*'PCU Data'!$S$14)+('MCC Data'!$K48*'PCU Data'!$T$14)+('MCC Data'!$L48*'PCU Data'!$U$14)+('PCU Data'!$V$14*'MCC Data'!$M48)+('MCC Data'!$N48*'PCU Data'!$W$14)+('MCC Data'!$O48*'PCU Data'!$X$14)+('MCC Data'!$P48*$Y$14)</f>
        <v>0</v>
      </c>
      <c r="D50" s="146">
        <f>('MCC Data'!$R48*'PCU Data'!$S$14)+('MCC Data'!$S48*'PCU Data'!$T$14)+('MCC Data'!$T48*'PCU Data'!$U$14)+('PCU Data'!$V$14*'MCC Data'!$U48)+('MCC Data'!$V48*'PCU Data'!$W$14)+('MCC Data'!$W48*'PCU Data'!$X$14)+('MCC Data'!$X48*$Y$14)</f>
        <v>208</v>
      </c>
      <c r="E50" s="146">
        <f>('MCC Data'!$B175*'PCU Data'!$S$14)+('MCC Data'!$C175*'PCU Data'!$T$14)+('MCC Data'!$D175*'PCU Data'!$U$14)+('PCU Data'!$V$14*'MCC Data'!$E175)+('MCC Data'!$F175*'PCU Data'!$W$14)+('MCC Data'!$G175*'PCU Data'!$X$14)+('MCC Data'!$H175*$Y$14)</f>
        <v>49.599999999999994</v>
      </c>
      <c r="F50" s="146">
        <f>('MCC Data'!$J175*'PCU Data'!$S$14)+('MCC Data'!$K175*'PCU Data'!$T$14)+('MCC Data'!$L175*'PCU Data'!$U$14)+('PCU Data'!$V$14*'MCC Data'!$M175)+('MCC Data'!$N175*'PCU Data'!$W$14)+('MCC Data'!$O175*'PCU Data'!$X$14)+('MCC Data'!$P175*$Y$14)</f>
        <v>0</v>
      </c>
      <c r="G50" s="146">
        <f>('MCC Data'!$R175*'PCU Data'!$S$14)+('MCC Data'!$S175*'PCU Data'!$T$14)+('MCC Data'!$T175*'PCU Data'!$U$14)+('PCU Data'!$V$14*'MCC Data'!$U175)+('MCC Data'!$V175*'PCU Data'!$W$14)+('MCC Data'!$W175*'PCU Data'!$X$14)+('MCC Data'!$X175*$Y$14)</f>
        <v>0</v>
      </c>
      <c r="H50" s="146">
        <f>('MCC Data'!$B302*'PCU Data'!$S$14)+('MCC Data'!$C302*'PCU Data'!$T$14)+('MCC Data'!$D302*'PCU Data'!$U$14)+('PCU Data'!$V$14*'MCC Data'!$E302)+('MCC Data'!$F302*'PCU Data'!$W$14)+('MCC Data'!$G302*'PCU Data'!$X$14)+('MCC Data'!$H302*$Y$14)</f>
        <v>0</v>
      </c>
      <c r="I50" s="146">
        <f>('MCC Data'!$J302*'PCU Data'!$S$14)+('MCC Data'!$K302*'PCU Data'!$T$14)+('MCC Data'!$L302*'PCU Data'!$U$14)+('PCU Data'!$V$14*'MCC Data'!$M302)+('MCC Data'!$N302*'PCU Data'!$W$14)+('MCC Data'!$O302*'PCU Data'!$X$14)+('MCC Data'!$P302*$Y$14)</f>
        <v>0</v>
      </c>
      <c r="J50" s="146">
        <f>('MCC Data'!$R302*'PCU Data'!$S$14)+('MCC Data'!$S302*'PCU Data'!$T$14)+('MCC Data'!$T302*'PCU Data'!$U$14)+('PCU Data'!$V$14*'MCC Data'!$U302)+('MCC Data'!$V302*'PCU Data'!$W$14)+('MCC Data'!$W302*'PCU Data'!$X$14)+('MCC Data'!$X302*$Y$14)</f>
        <v>0</v>
      </c>
      <c r="K50" s="146">
        <f>('MCC Data'!$B429*'PCU Data'!$S$14)+('MCC Data'!$C429*'PCU Data'!$T$14)+('MCC Data'!$D429*'PCU Data'!$U$14)+('PCU Data'!$V$14*'MCC Data'!$E429)+('MCC Data'!$F429*'PCU Data'!$W$14)+('MCC Data'!$G429*'PCU Data'!$X$14)+('MCC Data'!$H429*$Y$14)</f>
        <v>1</v>
      </c>
      <c r="L50" s="146">
        <f>('MCC Data'!$J429*'PCU Data'!$S$14)+('MCC Data'!$K429*'PCU Data'!$T$14)+('MCC Data'!$L429*'PCU Data'!$U$14)+('PCU Data'!$V$14*'MCC Data'!$M429)+('MCC Data'!$N429*'PCU Data'!$W$14)+('MCC Data'!$O429*'PCU Data'!$X$14)+('MCC Data'!$P429*$Y$14)</f>
        <v>271.40000000000003</v>
      </c>
      <c r="M50" s="146">
        <f>('MCC Data'!$R429*'PCU Data'!$S$14)+('MCC Data'!$S429*'PCU Data'!$T$14)+('MCC Data'!$T429*'PCU Data'!$U$14)+('PCU Data'!$V$14*'MCC Data'!$U429)+('MCC Data'!$V429*'PCU Data'!$W$14)+('MCC Data'!$W429*'PCU Data'!$X$14)+('MCC Data'!$X429*$Y$14)</f>
        <v>0</v>
      </c>
      <c r="N50" s="146">
        <f>('MCC Data'!$B556*'PCU Data'!$S$14)+('MCC Data'!$C556*'PCU Data'!$T$14)+('MCC Data'!$D556*'PCU Data'!$U$14)+('PCU Data'!$V$14*'MCC Data'!$E556)+('MCC Data'!$F556*'PCU Data'!$W$14)+('MCC Data'!$G556*'PCU Data'!$X$14)+('MCC Data'!$H556*$Y$14)</f>
        <v>0</v>
      </c>
      <c r="O50" s="146">
        <f>('MCC Data'!$J556*'PCU Data'!$S$14)+('MCC Data'!$K556*'PCU Data'!$T$14)+('MCC Data'!$L556*'PCU Data'!$U$14)+('PCU Data'!$V$14*'MCC Data'!$M556)+('MCC Data'!$N556*'PCU Data'!$W$14)+('MCC Data'!$O556*'PCU Data'!$X$14)+('MCC Data'!$P556*$Y$14)</f>
        <v>64.3</v>
      </c>
      <c r="P50" s="146">
        <f>('MCC Data'!$R556*'PCU Data'!$S$14)+('MCC Data'!$S556*'PCU Data'!$T$14)+('MCC Data'!$T556*'PCU Data'!$U$14)+('PCU Data'!$V$14*'MCC Data'!$U556)+('MCC Data'!$V556*'PCU Data'!$W$14)+('MCC Data'!$W556*'PCU Data'!$X$14)+('MCC Data'!$X556*$Y$14)</f>
        <v>57.599999999999994</v>
      </c>
      <c r="Q50" s="146">
        <f>('MCC Data'!$B683*'PCU Data'!$S$14)+('MCC Data'!$C683*'PCU Data'!$T$14)+('MCC Data'!$D683*'PCU Data'!$U$14)+('PCU Data'!$V$14*'MCC Data'!$E683)+('MCC Data'!$F683*'PCU Data'!$W$14)+('MCC Data'!$G683*'PCU Data'!$X$14)+('MCC Data'!$H683*$Y$14)</f>
        <v>51.5</v>
      </c>
    </row>
    <row r="51" spans="1:17" s="135" customFormat="1" ht="12.75" customHeight="1" x14ac:dyDescent="0.2">
      <c r="A51" s="22">
        <f>'MCC Data'!A49</f>
        <v>0.70833333333333293</v>
      </c>
      <c r="B51" s="146">
        <f>('MCC Data'!$B49*'PCU Data'!$S$14)+('MCC Data'!$C49*'PCU Data'!$T$14)+('MCC Data'!$D49*'PCU Data'!$U$14)+('PCU Data'!$V$14*'MCC Data'!$E49)+('MCC Data'!$F49*'PCU Data'!$W$14)+('MCC Data'!$G49*'PCU Data'!$X$14)+('MCC Data'!$H49*$Y$14)</f>
        <v>0</v>
      </c>
      <c r="C51" s="146">
        <f>('MCC Data'!$J49*'PCU Data'!$S$14)+('MCC Data'!$K49*'PCU Data'!$T$14)+('MCC Data'!$L49*'PCU Data'!$U$14)+('PCU Data'!$V$14*'MCC Data'!$M49)+('MCC Data'!$N49*'PCU Data'!$W$14)+('MCC Data'!$O49*'PCU Data'!$X$14)+('MCC Data'!$P49*$Y$14)</f>
        <v>0</v>
      </c>
      <c r="D51" s="146">
        <f>('MCC Data'!$R49*'PCU Data'!$S$14)+('MCC Data'!$S49*'PCU Data'!$T$14)+('MCC Data'!$T49*'PCU Data'!$U$14)+('PCU Data'!$V$14*'MCC Data'!$U49)+('MCC Data'!$V49*'PCU Data'!$W$14)+('MCC Data'!$W49*'PCU Data'!$X$14)+('MCC Data'!$X49*$Y$14)</f>
        <v>230.4</v>
      </c>
      <c r="E51" s="146">
        <f>('MCC Data'!$B176*'PCU Data'!$S$14)+('MCC Data'!$C176*'PCU Data'!$T$14)+('MCC Data'!$D176*'PCU Data'!$U$14)+('PCU Data'!$V$14*'MCC Data'!$E176)+('MCC Data'!$F176*'PCU Data'!$W$14)+('MCC Data'!$G176*'PCU Data'!$X$14)+('MCC Data'!$H176*$Y$14)</f>
        <v>51.699999999999996</v>
      </c>
      <c r="F51" s="146">
        <f>('MCC Data'!$J176*'PCU Data'!$S$14)+('MCC Data'!$K176*'PCU Data'!$T$14)+('MCC Data'!$L176*'PCU Data'!$U$14)+('PCU Data'!$V$14*'MCC Data'!$M176)+('MCC Data'!$N176*'PCU Data'!$W$14)+('MCC Data'!$O176*'PCU Data'!$X$14)+('MCC Data'!$P176*$Y$14)</f>
        <v>0</v>
      </c>
      <c r="G51" s="146">
        <f>('MCC Data'!$R176*'PCU Data'!$S$14)+('MCC Data'!$S176*'PCU Data'!$T$14)+('MCC Data'!$T176*'PCU Data'!$U$14)+('PCU Data'!$V$14*'MCC Data'!$U176)+('MCC Data'!$V176*'PCU Data'!$W$14)+('MCC Data'!$W176*'PCU Data'!$X$14)+('MCC Data'!$X176*$Y$14)</f>
        <v>0</v>
      </c>
      <c r="H51" s="146">
        <f>('MCC Data'!$B303*'PCU Data'!$S$14)+('MCC Data'!$C303*'PCU Data'!$T$14)+('MCC Data'!$D303*'PCU Data'!$U$14)+('PCU Data'!$V$14*'MCC Data'!$E303)+('MCC Data'!$F303*'PCU Data'!$W$14)+('MCC Data'!$G303*'PCU Data'!$X$14)+('MCC Data'!$H303*$Y$14)</f>
        <v>0</v>
      </c>
      <c r="I51" s="146">
        <f>('MCC Data'!$J303*'PCU Data'!$S$14)+('MCC Data'!$K303*'PCU Data'!$T$14)+('MCC Data'!$L303*'PCU Data'!$U$14)+('PCU Data'!$V$14*'MCC Data'!$M303)+('MCC Data'!$N303*'PCU Data'!$W$14)+('MCC Data'!$O303*'PCU Data'!$X$14)+('MCC Data'!$P303*$Y$14)</f>
        <v>0</v>
      </c>
      <c r="J51" s="146">
        <f>('MCC Data'!$R303*'PCU Data'!$S$14)+('MCC Data'!$S303*'PCU Data'!$T$14)+('MCC Data'!$T303*'PCU Data'!$U$14)+('PCU Data'!$V$14*'MCC Data'!$U303)+('MCC Data'!$V303*'PCU Data'!$W$14)+('MCC Data'!$W303*'PCU Data'!$X$14)+('MCC Data'!$X303*$Y$14)</f>
        <v>0</v>
      </c>
      <c r="K51" s="146">
        <f>('MCC Data'!$B430*'PCU Data'!$S$14)+('MCC Data'!$C430*'PCU Data'!$T$14)+('MCC Data'!$D430*'PCU Data'!$U$14)+('PCU Data'!$V$14*'MCC Data'!$E430)+('MCC Data'!$F430*'PCU Data'!$W$14)+('MCC Data'!$G430*'PCU Data'!$X$14)+('MCC Data'!$H430*$Y$14)</f>
        <v>0</v>
      </c>
      <c r="L51" s="146">
        <f>('MCC Data'!$J430*'PCU Data'!$S$14)+('MCC Data'!$K430*'PCU Data'!$T$14)+('MCC Data'!$L430*'PCU Data'!$U$14)+('PCU Data'!$V$14*'MCC Data'!$M430)+('MCC Data'!$N430*'PCU Data'!$W$14)+('MCC Data'!$O430*'PCU Data'!$X$14)+('MCC Data'!$P430*$Y$14)</f>
        <v>312.29999999999995</v>
      </c>
      <c r="M51" s="146">
        <f>('MCC Data'!$R430*'PCU Data'!$S$14)+('MCC Data'!$S430*'PCU Data'!$T$14)+('MCC Data'!$T430*'PCU Data'!$U$14)+('PCU Data'!$V$14*'MCC Data'!$U430)+('MCC Data'!$V430*'PCU Data'!$W$14)+('MCC Data'!$W430*'PCU Data'!$X$14)+('MCC Data'!$X430*$Y$14)</f>
        <v>0</v>
      </c>
      <c r="N51" s="146">
        <f>('MCC Data'!$B557*'PCU Data'!$S$14)+('MCC Data'!$C557*'PCU Data'!$T$14)+('MCC Data'!$D557*'PCU Data'!$U$14)+('PCU Data'!$V$14*'MCC Data'!$E557)+('MCC Data'!$F557*'PCU Data'!$W$14)+('MCC Data'!$G557*'PCU Data'!$X$14)+('MCC Data'!$H557*$Y$14)</f>
        <v>0</v>
      </c>
      <c r="O51" s="146">
        <f>('MCC Data'!$J557*'PCU Data'!$S$14)+('MCC Data'!$K557*'PCU Data'!$T$14)+('MCC Data'!$L557*'PCU Data'!$U$14)+('PCU Data'!$V$14*'MCC Data'!$M557)+('MCC Data'!$N557*'PCU Data'!$W$14)+('MCC Data'!$O557*'PCU Data'!$X$14)+('MCC Data'!$P557*$Y$14)</f>
        <v>48.9</v>
      </c>
      <c r="P51" s="146">
        <f>('MCC Data'!$R557*'PCU Data'!$S$14)+('MCC Data'!$S557*'PCU Data'!$T$14)+('MCC Data'!$T557*'PCU Data'!$U$14)+('PCU Data'!$V$14*'MCC Data'!$U557)+('MCC Data'!$V557*'PCU Data'!$W$14)+('MCC Data'!$W557*'PCU Data'!$X$14)+('MCC Data'!$X557*$Y$14)</f>
        <v>68.5</v>
      </c>
      <c r="Q51" s="146">
        <f>('MCC Data'!$B684*'PCU Data'!$S$14)+('MCC Data'!$C684*'PCU Data'!$T$14)+('MCC Data'!$D684*'PCU Data'!$U$14)+('PCU Data'!$V$14*'MCC Data'!$E684)+('MCC Data'!$F684*'PCU Data'!$W$14)+('MCC Data'!$G684*'PCU Data'!$X$14)+('MCC Data'!$H684*$Y$14)</f>
        <v>55.1</v>
      </c>
    </row>
    <row r="52" spans="1:17" s="135" customFormat="1" ht="12.75" customHeight="1" x14ac:dyDescent="0.2">
      <c r="A52" s="22">
        <f>'MCC Data'!A50</f>
        <v>0.71874999999999956</v>
      </c>
      <c r="B52" s="146">
        <f>('MCC Data'!$B50*'PCU Data'!$S$14)+('MCC Data'!$C50*'PCU Data'!$T$14)+('MCC Data'!$D50*'PCU Data'!$U$14)+('PCU Data'!$V$14*'MCC Data'!$E50)+('MCC Data'!$F50*'PCU Data'!$W$14)+('MCC Data'!$G50*'PCU Data'!$X$14)+('MCC Data'!$H50*$Y$14)</f>
        <v>0</v>
      </c>
      <c r="C52" s="146">
        <f>('MCC Data'!$J50*'PCU Data'!$S$14)+('MCC Data'!$K50*'PCU Data'!$T$14)+('MCC Data'!$L50*'PCU Data'!$U$14)+('PCU Data'!$V$14*'MCC Data'!$M50)+('MCC Data'!$N50*'PCU Data'!$W$14)+('MCC Data'!$O50*'PCU Data'!$X$14)+('MCC Data'!$P50*$Y$14)</f>
        <v>0</v>
      </c>
      <c r="D52" s="146">
        <f>('MCC Data'!$R50*'PCU Data'!$S$14)+('MCC Data'!$S50*'PCU Data'!$T$14)+('MCC Data'!$T50*'PCU Data'!$U$14)+('PCU Data'!$V$14*'MCC Data'!$U50)+('MCC Data'!$V50*'PCU Data'!$W$14)+('MCC Data'!$W50*'PCU Data'!$X$14)+('MCC Data'!$X50*$Y$14)</f>
        <v>227.8</v>
      </c>
      <c r="E52" s="146">
        <f>('MCC Data'!$B177*'PCU Data'!$S$14)+('MCC Data'!$C177*'PCU Data'!$T$14)+('MCC Data'!$D177*'PCU Data'!$U$14)+('PCU Data'!$V$14*'MCC Data'!$E177)+('MCC Data'!$F177*'PCU Data'!$W$14)+('MCC Data'!$G177*'PCU Data'!$X$14)+('MCC Data'!$H177*$Y$14)</f>
        <v>47.4</v>
      </c>
      <c r="F52" s="146">
        <f>('MCC Data'!$J177*'PCU Data'!$S$14)+('MCC Data'!$K177*'PCU Data'!$T$14)+('MCC Data'!$L177*'PCU Data'!$U$14)+('PCU Data'!$V$14*'MCC Data'!$M177)+('MCC Data'!$N177*'PCU Data'!$W$14)+('MCC Data'!$O177*'PCU Data'!$X$14)+('MCC Data'!$P177*$Y$14)</f>
        <v>0</v>
      </c>
      <c r="G52" s="146">
        <f>('MCC Data'!$R177*'PCU Data'!$S$14)+('MCC Data'!$S177*'PCU Data'!$T$14)+('MCC Data'!$T177*'PCU Data'!$U$14)+('PCU Data'!$V$14*'MCC Data'!$U177)+('MCC Data'!$V177*'PCU Data'!$W$14)+('MCC Data'!$W177*'PCU Data'!$X$14)+('MCC Data'!$X177*$Y$14)</f>
        <v>0</v>
      </c>
      <c r="H52" s="146">
        <f>('MCC Data'!$B304*'PCU Data'!$S$14)+('MCC Data'!$C304*'PCU Data'!$T$14)+('MCC Data'!$D304*'PCU Data'!$U$14)+('PCU Data'!$V$14*'MCC Data'!$E304)+('MCC Data'!$F304*'PCU Data'!$W$14)+('MCC Data'!$G304*'PCU Data'!$X$14)+('MCC Data'!$H304*$Y$14)</f>
        <v>0</v>
      </c>
      <c r="I52" s="146">
        <f>('MCC Data'!$J304*'PCU Data'!$S$14)+('MCC Data'!$K304*'PCU Data'!$T$14)+('MCC Data'!$L304*'PCU Data'!$U$14)+('PCU Data'!$V$14*'MCC Data'!$M304)+('MCC Data'!$N304*'PCU Data'!$W$14)+('MCC Data'!$O304*'PCU Data'!$X$14)+('MCC Data'!$P304*$Y$14)</f>
        <v>0</v>
      </c>
      <c r="J52" s="146">
        <f>('MCC Data'!$R304*'PCU Data'!$S$14)+('MCC Data'!$S304*'PCU Data'!$T$14)+('MCC Data'!$T304*'PCU Data'!$U$14)+('PCU Data'!$V$14*'MCC Data'!$U304)+('MCC Data'!$V304*'PCU Data'!$W$14)+('MCC Data'!$W304*'PCU Data'!$X$14)+('MCC Data'!$X304*$Y$14)</f>
        <v>0</v>
      </c>
      <c r="K52" s="146">
        <f>('MCC Data'!$B431*'PCU Data'!$S$14)+('MCC Data'!$C431*'PCU Data'!$T$14)+('MCC Data'!$D431*'PCU Data'!$U$14)+('PCU Data'!$V$14*'MCC Data'!$E431)+('MCC Data'!$F431*'PCU Data'!$W$14)+('MCC Data'!$G431*'PCU Data'!$X$14)+('MCC Data'!$H431*$Y$14)</f>
        <v>0.2</v>
      </c>
      <c r="L52" s="146">
        <f>('MCC Data'!$J431*'PCU Data'!$S$14)+('MCC Data'!$K431*'PCU Data'!$T$14)+('MCC Data'!$L431*'PCU Data'!$U$14)+('PCU Data'!$V$14*'MCC Data'!$M431)+('MCC Data'!$N431*'PCU Data'!$W$14)+('MCC Data'!$O431*'PCU Data'!$X$14)+('MCC Data'!$P431*$Y$14)</f>
        <v>290.59999999999997</v>
      </c>
      <c r="M52" s="146">
        <f>('MCC Data'!$R431*'PCU Data'!$S$14)+('MCC Data'!$S431*'PCU Data'!$T$14)+('MCC Data'!$T431*'PCU Data'!$U$14)+('PCU Data'!$V$14*'MCC Data'!$U431)+('MCC Data'!$V431*'PCU Data'!$W$14)+('MCC Data'!$W431*'PCU Data'!$X$14)+('MCC Data'!$X431*$Y$14)</f>
        <v>0</v>
      </c>
      <c r="N52" s="146">
        <f>('MCC Data'!$B558*'PCU Data'!$S$14)+('MCC Data'!$C558*'PCU Data'!$T$14)+('MCC Data'!$D558*'PCU Data'!$U$14)+('PCU Data'!$V$14*'MCC Data'!$E558)+('MCC Data'!$F558*'PCU Data'!$W$14)+('MCC Data'!$G558*'PCU Data'!$X$14)+('MCC Data'!$H558*$Y$14)</f>
        <v>0</v>
      </c>
      <c r="O52" s="146">
        <f>('MCC Data'!$J558*'PCU Data'!$S$14)+('MCC Data'!$K558*'PCU Data'!$T$14)+('MCC Data'!$L558*'PCU Data'!$U$14)+('PCU Data'!$V$14*'MCC Data'!$M558)+('MCC Data'!$N558*'PCU Data'!$W$14)+('MCC Data'!$O558*'PCU Data'!$X$14)+('MCC Data'!$P558*$Y$14)</f>
        <v>68.399999999999991</v>
      </c>
      <c r="P52" s="146">
        <f>('MCC Data'!$R558*'PCU Data'!$S$14)+('MCC Data'!$S558*'PCU Data'!$T$14)+('MCC Data'!$T558*'PCU Data'!$U$14)+('PCU Data'!$V$14*'MCC Data'!$U558)+('MCC Data'!$V558*'PCU Data'!$W$14)+('MCC Data'!$W558*'PCU Data'!$X$14)+('MCC Data'!$X558*$Y$14)</f>
        <v>58.7</v>
      </c>
      <c r="Q52" s="146">
        <f>('MCC Data'!$B685*'PCU Data'!$S$14)+('MCC Data'!$C685*'PCU Data'!$T$14)+('MCC Data'!$D685*'PCU Data'!$U$14)+('PCU Data'!$V$14*'MCC Data'!$E685)+('MCC Data'!$F685*'PCU Data'!$W$14)+('MCC Data'!$G685*'PCU Data'!$X$14)+('MCC Data'!$H685*$Y$14)</f>
        <v>50.7</v>
      </c>
    </row>
    <row r="53" spans="1:17" s="135" customFormat="1" ht="12.75" customHeight="1" x14ac:dyDescent="0.2">
      <c r="A53" s="22">
        <f>'MCC Data'!A51</f>
        <v>0.72916666666666619</v>
      </c>
      <c r="B53" s="146">
        <f>('MCC Data'!$B51*'PCU Data'!$S$14)+('MCC Data'!$C51*'PCU Data'!$T$14)+('MCC Data'!$D51*'PCU Data'!$U$14)+('PCU Data'!$V$14*'MCC Data'!$E51)+('MCC Data'!$F51*'PCU Data'!$W$14)+('MCC Data'!$G51*'PCU Data'!$X$14)+('MCC Data'!$H51*$Y$14)</f>
        <v>0</v>
      </c>
      <c r="C53" s="146">
        <f>('MCC Data'!$J51*'PCU Data'!$S$14)+('MCC Data'!$K51*'PCU Data'!$T$14)+('MCC Data'!$L51*'PCU Data'!$U$14)+('PCU Data'!$V$14*'MCC Data'!$M51)+('MCC Data'!$N51*'PCU Data'!$W$14)+('MCC Data'!$O51*'PCU Data'!$X$14)+('MCC Data'!$P51*$Y$14)</f>
        <v>0</v>
      </c>
      <c r="D53" s="146">
        <f>('MCC Data'!$R51*'PCU Data'!$S$14)+('MCC Data'!$S51*'PCU Data'!$T$14)+('MCC Data'!$T51*'PCU Data'!$U$14)+('PCU Data'!$V$14*'MCC Data'!$U51)+('MCC Data'!$V51*'PCU Data'!$W$14)+('MCC Data'!$W51*'PCU Data'!$X$14)+('MCC Data'!$X51*$Y$14)</f>
        <v>193.3</v>
      </c>
      <c r="E53" s="146">
        <f>('MCC Data'!$B178*'PCU Data'!$S$14)+('MCC Data'!$C178*'PCU Data'!$T$14)+('MCC Data'!$D178*'PCU Data'!$U$14)+('PCU Data'!$V$14*'MCC Data'!$E178)+('MCC Data'!$F178*'PCU Data'!$W$14)+('MCC Data'!$G178*'PCU Data'!$X$14)+('MCC Data'!$H178*$Y$14)</f>
        <v>43.6</v>
      </c>
      <c r="F53" s="146">
        <f>('MCC Data'!$J178*'PCU Data'!$S$14)+('MCC Data'!$K178*'PCU Data'!$T$14)+('MCC Data'!$L178*'PCU Data'!$U$14)+('PCU Data'!$V$14*'MCC Data'!$M178)+('MCC Data'!$N178*'PCU Data'!$W$14)+('MCC Data'!$O178*'PCU Data'!$X$14)+('MCC Data'!$P178*$Y$14)</f>
        <v>0</v>
      </c>
      <c r="G53" s="146">
        <f>('MCC Data'!$R178*'PCU Data'!$S$14)+('MCC Data'!$S178*'PCU Data'!$T$14)+('MCC Data'!$T178*'PCU Data'!$U$14)+('PCU Data'!$V$14*'MCC Data'!$U178)+('MCC Data'!$V178*'PCU Data'!$W$14)+('MCC Data'!$W178*'PCU Data'!$X$14)+('MCC Data'!$X178*$Y$14)</f>
        <v>0</v>
      </c>
      <c r="H53" s="146">
        <f>('MCC Data'!$B305*'PCU Data'!$S$14)+('MCC Data'!$C305*'PCU Data'!$T$14)+('MCC Data'!$D305*'PCU Data'!$U$14)+('PCU Data'!$V$14*'MCC Data'!$E305)+('MCC Data'!$F305*'PCU Data'!$W$14)+('MCC Data'!$G305*'PCU Data'!$X$14)+('MCC Data'!$H305*$Y$14)</f>
        <v>0</v>
      </c>
      <c r="I53" s="146">
        <f>('MCC Data'!$J305*'PCU Data'!$S$14)+('MCC Data'!$K305*'PCU Data'!$T$14)+('MCC Data'!$L305*'PCU Data'!$U$14)+('PCU Data'!$V$14*'MCC Data'!$M305)+('MCC Data'!$N305*'PCU Data'!$W$14)+('MCC Data'!$O305*'PCU Data'!$X$14)+('MCC Data'!$P305*$Y$14)</f>
        <v>0</v>
      </c>
      <c r="J53" s="146">
        <f>('MCC Data'!$R305*'PCU Data'!$S$14)+('MCC Data'!$S305*'PCU Data'!$T$14)+('MCC Data'!$T305*'PCU Data'!$U$14)+('PCU Data'!$V$14*'MCC Data'!$U305)+('MCC Data'!$V305*'PCU Data'!$W$14)+('MCC Data'!$W305*'PCU Data'!$X$14)+('MCC Data'!$X305*$Y$14)</f>
        <v>0</v>
      </c>
      <c r="K53" s="146">
        <f>('MCC Data'!$B432*'PCU Data'!$S$14)+('MCC Data'!$C432*'PCU Data'!$T$14)+('MCC Data'!$D432*'PCU Data'!$U$14)+('PCU Data'!$V$14*'MCC Data'!$E432)+('MCC Data'!$F432*'PCU Data'!$W$14)+('MCC Data'!$G432*'PCU Data'!$X$14)+('MCC Data'!$H432*$Y$14)</f>
        <v>0</v>
      </c>
      <c r="L53" s="146">
        <f>('MCC Data'!$J432*'PCU Data'!$S$14)+('MCC Data'!$K432*'PCU Data'!$T$14)+('MCC Data'!$L432*'PCU Data'!$U$14)+('PCU Data'!$V$14*'MCC Data'!$M432)+('MCC Data'!$N432*'PCU Data'!$W$14)+('MCC Data'!$O432*'PCU Data'!$X$14)+('MCC Data'!$P432*$Y$14)</f>
        <v>302.39999999999998</v>
      </c>
      <c r="M53" s="146">
        <f>('MCC Data'!$R432*'PCU Data'!$S$14)+('MCC Data'!$S432*'PCU Data'!$T$14)+('MCC Data'!$T432*'PCU Data'!$U$14)+('PCU Data'!$V$14*'MCC Data'!$U432)+('MCC Data'!$V432*'PCU Data'!$W$14)+('MCC Data'!$W432*'PCU Data'!$X$14)+('MCC Data'!$X432*$Y$14)</f>
        <v>0</v>
      </c>
      <c r="N53" s="146">
        <f>('MCC Data'!$B559*'PCU Data'!$S$14)+('MCC Data'!$C559*'PCU Data'!$T$14)+('MCC Data'!$D559*'PCU Data'!$U$14)+('PCU Data'!$V$14*'MCC Data'!$E559)+('MCC Data'!$F559*'PCU Data'!$W$14)+('MCC Data'!$G559*'PCU Data'!$X$14)+('MCC Data'!$H559*$Y$14)</f>
        <v>0</v>
      </c>
      <c r="O53" s="146">
        <f>('MCC Data'!$J559*'PCU Data'!$S$14)+('MCC Data'!$K559*'PCU Data'!$T$14)+('MCC Data'!$L559*'PCU Data'!$U$14)+('PCU Data'!$V$14*'MCC Data'!$M559)+('MCC Data'!$N559*'PCU Data'!$W$14)+('MCC Data'!$O559*'PCU Data'!$X$14)+('MCC Data'!$P559*$Y$14)</f>
        <v>57.4</v>
      </c>
      <c r="P53" s="146">
        <f>('MCC Data'!$R559*'PCU Data'!$S$14)+('MCC Data'!$S559*'PCU Data'!$T$14)+('MCC Data'!$T559*'PCU Data'!$U$14)+('PCU Data'!$V$14*'MCC Data'!$U559)+('MCC Data'!$V559*'PCU Data'!$W$14)+('MCC Data'!$W559*'PCU Data'!$X$14)+('MCC Data'!$X559*$Y$14)</f>
        <v>59.199999999999996</v>
      </c>
      <c r="Q53" s="146">
        <f>('MCC Data'!$B686*'PCU Data'!$S$14)+('MCC Data'!$C686*'PCU Data'!$T$14)+('MCC Data'!$D686*'PCU Data'!$U$14)+('PCU Data'!$V$14*'MCC Data'!$E686)+('MCC Data'!$F686*'PCU Data'!$W$14)+('MCC Data'!$G686*'PCU Data'!$X$14)+('MCC Data'!$H686*$Y$14)</f>
        <v>43.3</v>
      </c>
    </row>
    <row r="54" spans="1:17" s="135" customFormat="1" ht="12.75" customHeight="1" x14ac:dyDescent="0.2">
      <c r="A54" s="22">
        <f>'MCC Data'!A52</f>
        <v>0.73958333333333282</v>
      </c>
      <c r="B54" s="146">
        <f>('MCC Data'!$B52*'PCU Data'!$S$14)+('MCC Data'!$C52*'PCU Data'!$T$14)+('MCC Data'!$D52*'PCU Data'!$U$14)+('PCU Data'!$V$14*'MCC Data'!$E52)+('MCC Data'!$F52*'PCU Data'!$W$14)+('MCC Data'!$G52*'PCU Data'!$X$14)+('MCC Data'!$H52*$Y$14)</f>
        <v>0</v>
      </c>
      <c r="C54" s="146">
        <f>('MCC Data'!$J52*'PCU Data'!$S$14)+('MCC Data'!$K52*'PCU Data'!$T$14)+('MCC Data'!$L52*'PCU Data'!$U$14)+('PCU Data'!$V$14*'MCC Data'!$M52)+('MCC Data'!$N52*'PCU Data'!$W$14)+('MCC Data'!$O52*'PCU Data'!$X$14)+('MCC Data'!$P52*$Y$14)</f>
        <v>0</v>
      </c>
      <c r="D54" s="146">
        <f>('MCC Data'!$R52*'PCU Data'!$S$14)+('MCC Data'!$S52*'PCU Data'!$T$14)+('MCC Data'!$T52*'PCU Data'!$U$14)+('PCU Data'!$V$14*'MCC Data'!$U52)+('MCC Data'!$V52*'PCU Data'!$W$14)+('MCC Data'!$W52*'PCU Data'!$X$14)+('MCC Data'!$X52*$Y$14)</f>
        <v>222.39999999999998</v>
      </c>
      <c r="E54" s="146">
        <f>('MCC Data'!$B179*'PCU Data'!$S$14)+('MCC Data'!$C179*'PCU Data'!$T$14)+('MCC Data'!$D179*'PCU Data'!$U$14)+('PCU Data'!$V$14*'MCC Data'!$E179)+('MCC Data'!$F179*'PCU Data'!$W$14)+('MCC Data'!$G179*'PCU Data'!$X$14)+('MCC Data'!$H179*$Y$14)</f>
        <v>42.6</v>
      </c>
      <c r="F54" s="146">
        <f>('MCC Data'!$J179*'PCU Data'!$S$14)+('MCC Data'!$K179*'PCU Data'!$T$14)+('MCC Data'!$L179*'PCU Data'!$U$14)+('PCU Data'!$V$14*'MCC Data'!$M179)+('MCC Data'!$N179*'PCU Data'!$W$14)+('MCC Data'!$O179*'PCU Data'!$X$14)+('MCC Data'!$P179*$Y$14)</f>
        <v>0</v>
      </c>
      <c r="G54" s="146">
        <f>('MCC Data'!$R179*'PCU Data'!$S$14)+('MCC Data'!$S179*'PCU Data'!$T$14)+('MCC Data'!$T179*'PCU Data'!$U$14)+('PCU Data'!$V$14*'MCC Data'!$U179)+('MCC Data'!$V179*'PCU Data'!$W$14)+('MCC Data'!$W179*'PCU Data'!$X$14)+('MCC Data'!$X179*$Y$14)</f>
        <v>0</v>
      </c>
      <c r="H54" s="146">
        <f>('MCC Data'!$B306*'PCU Data'!$S$14)+('MCC Data'!$C306*'PCU Data'!$T$14)+('MCC Data'!$D306*'PCU Data'!$U$14)+('PCU Data'!$V$14*'MCC Data'!$E306)+('MCC Data'!$F306*'PCU Data'!$W$14)+('MCC Data'!$G306*'PCU Data'!$X$14)+('MCC Data'!$H306*$Y$14)</f>
        <v>0</v>
      </c>
      <c r="I54" s="146">
        <f>('MCC Data'!$J306*'PCU Data'!$S$14)+('MCC Data'!$K306*'PCU Data'!$T$14)+('MCC Data'!$L306*'PCU Data'!$U$14)+('PCU Data'!$V$14*'MCC Data'!$M306)+('MCC Data'!$N306*'PCU Data'!$W$14)+('MCC Data'!$O306*'PCU Data'!$X$14)+('MCC Data'!$P306*$Y$14)</f>
        <v>0</v>
      </c>
      <c r="J54" s="146">
        <f>('MCC Data'!$R306*'PCU Data'!$S$14)+('MCC Data'!$S306*'PCU Data'!$T$14)+('MCC Data'!$T306*'PCU Data'!$U$14)+('PCU Data'!$V$14*'MCC Data'!$U306)+('MCC Data'!$V306*'PCU Data'!$W$14)+('MCC Data'!$W306*'PCU Data'!$X$14)+('MCC Data'!$X306*$Y$14)</f>
        <v>0</v>
      </c>
      <c r="K54" s="146">
        <f>('MCC Data'!$B433*'PCU Data'!$S$14)+('MCC Data'!$C433*'PCU Data'!$T$14)+('MCC Data'!$D433*'PCU Data'!$U$14)+('PCU Data'!$V$14*'MCC Data'!$E433)+('MCC Data'!$F433*'PCU Data'!$W$14)+('MCC Data'!$G433*'PCU Data'!$X$14)+('MCC Data'!$H433*$Y$14)</f>
        <v>0.2</v>
      </c>
      <c r="L54" s="146">
        <f>('MCC Data'!$J433*'PCU Data'!$S$14)+('MCC Data'!$K433*'PCU Data'!$T$14)+('MCC Data'!$L433*'PCU Data'!$U$14)+('PCU Data'!$V$14*'MCC Data'!$M433)+('MCC Data'!$N433*'PCU Data'!$W$14)+('MCC Data'!$O433*'PCU Data'!$X$14)+('MCC Data'!$P433*$Y$14)</f>
        <v>272.8</v>
      </c>
      <c r="M54" s="146">
        <f>('MCC Data'!$R433*'PCU Data'!$S$14)+('MCC Data'!$S433*'PCU Data'!$T$14)+('MCC Data'!$T433*'PCU Data'!$U$14)+('PCU Data'!$V$14*'MCC Data'!$U433)+('MCC Data'!$V433*'PCU Data'!$W$14)+('MCC Data'!$W433*'PCU Data'!$X$14)+('MCC Data'!$X433*$Y$14)</f>
        <v>0</v>
      </c>
      <c r="N54" s="146">
        <f>('MCC Data'!$B560*'PCU Data'!$S$14)+('MCC Data'!$C560*'PCU Data'!$T$14)+('MCC Data'!$D560*'PCU Data'!$U$14)+('PCU Data'!$V$14*'MCC Data'!$E560)+('MCC Data'!$F560*'PCU Data'!$W$14)+('MCC Data'!$G560*'PCU Data'!$X$14)+('MCC Data'!$H560*$Y$14)</f>
        <v>0</v>
      </c>
      <c r="O54" s="146">
        <f>('MCC Data'!$J560*'PCU Data'!$S$14)+('MCC Data'!$K560*'PCU Data'!$T$14)+('MCC Data'!$L560*'PCU Data'!$U$14)+('PCU Data'!$V$14*'MCC Data'!$M560)+('MCC Data'!$N560*'PCU Data'!$W$14)+('MCC Data'!$O560*'PCU Data'!$X$14)+('MCC Data'!$P560*$Y$14)</f>
        <v>55.199999999999996</v>
      </c>
      <c r="P54" s="146">
        <f>('MCC Data'!$R560*'PCU Data'!$S$14)+('MCC Data'!$S560*'PCU Data'!$T$14)+('MCC Data'!$T560*'PCU Data'!$U$14)+('PCU Data'!$V$14*'MCC Data'!$U560)+('MCC Data'!$V560*'PCU Data'!$W$14)+('MCC Data'!$W560*'PCU Data'!$X$14)+('MCC Data'!$X560*$Y$14)</f>
        <v>40.1</v>
      </c>
      <c r="Q54" s="146">
        <f>('MCC Data'!$B687*'PCU Data'!$S$14)+('MCC Data'!$C687*'PCU Data'!$T$14)+('MCC Data'!$D687*'PCU Data'!$U$14)+('PCU Data'!$V$14*'MCC Data'!$E687)+('MCC Data'!$F687*'PCU Data'!$W$14)+('MCC Data'!$G687*'PCU Data'!$X$14)+('MCC Data'!$H687*$Y$14)</f>
        <v>53.800000000000004</v>
      </c>
    </row>
    <row r="55" spans="1:17" s="135" customFormat="1" ht="12.75" customHeight="1" x14ac:dyDescent="0.2">
      <c r="A55" s="22">
        <f>'MCC Data'!A53</f>
        <v>0.74999999999999944</v>
      </c>
      <c r="B55" s="146">
        <f>('MCC Data'!$B53*'PCU Data'!$S$14)+('MCC Data'!$C53*'PCU Data'!$T$14)+('MCC Data'!$D53*'PCU Data'!$U$14)+('PCU Data'!$V$14*'MCC Data'!$E53)+('MCC Data'!$F53*'PCU Data'!$W$14)+('MCC Data'!$G53*'PCU Data'!$X$14)+('MCC Data'!$H53*$Y$14)</f>
        <v>0</v>
      </c>
      <c r="C55" s="146">
        <f>('MCC Data'!$J53*'PCU Data'!$S$14)+('MCC Data'!$K53*'PCU Data'!$T$14)+('MCC Data'!$L53*'PCU Data'!$U$14)+('PCU Data'!$V$14*'MCC Data'!$M53)+('MCC Data'!$N53*'PCU Data'!$W$14)+('MCC Data'!$O53*'PCU Data'!$X$14)+('MCC Data'!$P53*$Y$14)</f>
        <v>0</v>
      </c>
      <c r="D55" s="146">
        <f>('MCC Data'!$R53*'PCU Data'!$S$14)+('MCC Data'!$S53*'PCU Data'!$T$14)+('MCC Data'!$T53*'PCU Data'!$U$14)+('PCU Data'!$V$14*'MCC Data'!$U53)+('MCC Data'!$V53*'PCU Data'!$W$14)+('MCC Data'!$W53*'PCU Data'!$X$14)+('MCC Data'!$X53*$Y$14)</f>
        <v>231.1</v>
      </c>
      <c r="E55" s="146">
        <f>('MCC Data'!$B180*'PCU Data'!$S$14)+('MCC Data'!$C180*'PCU Data'!$T$14)+('MCC Data'!$D180*'PCU Data'!$U$14)+('PCU Data'!$V$14*'MCC Data'!$E180)+('MCC Data'!$F180*'PCU Data'!$W$14)+('MCC Data'!$G180*'PCU Data'!$X$14)+('MCC Data'!$H180*$Y$14)</f>
        <v>58.6</v>
      </c>
      <c r="F55" s="146">
        <f>('MCC Data'!$J180*'PCU Data'!$S$14)+('MCC Data'!$K180*'PCU Data'!$T$14)+('MCC Data'!$L180*'PCU Data'!$U$14)+('PCU Data'!$V$14*'MCC Data'!$M180)+('MCC Data'!$N180*'PCU Data'!$W$14)+('MCC Data'!$O180*'PCU Data'!$X$14)+('MCC Data'!$P180*$Y$14)</f>
        <v>0</v>
      </c>
      <c r="G55" s="146">
        <f>('MCC Data'!$R180*'PCU Data'!$S$14)+('MCC Data'!$S180*'PCU Data'!$T$14)+('MCC Data'!$T180*'PCU Data'!$U$14)+('PCU Data'!$V$14*'MCC Data'!$U180)+('MCC Data'!$V180*'PCU Data'!$W$14)+('MCC Data'!$W180*'PCU Data'!$X$14)+('MCC Data'!$X180*$Y$14)</f>
        <v>0</v>
      </c>
      <c r="H55" s="146">
        <f>('MCC Data'!$B307*'PCU Data'!$S$14)+('MCC Data'!$C307*'PCU Data'!$T$14)+('MCC Data'!$D307*'PCU Data'!$U$14)+('PCU Data'!$V$14*'MCC Data'!$E307)+('MCC Data'!$F307*'PCU Data'!$W$14)+('MCC Data'!$G307*'PCU Data'!$X$14)+('MCC Data'!$H307*$Y$14)</f>
        <v>0</v>
      </c>
      <c r="I55" s="146">
        <f>('MCC Data'!$J307*'PCU Data'!$S$14)+('MCC Data'!$K307*'PCU Data'!$T$14)+('MCC Data'!$L307*'PCU Data'!$U$14)+('PCU Data'!$V$14*'MCC Data'!$M307)+('MCC Data'!$N307*'PCU Data'!$W$14)+('MCC Data'!$O307*'PCU Data'!$X$14)+('MCC Data'!$P307*$Y$14)</f>
        <v>0</v>
      </c>
      <c r="J55" s="146">
        <f>('MCC Data'!$R307*'PCU Data'!$S$14)+('MCC Data'!$S307*'PCU Data'!$T$14)+('MCC Data'!$T307*'PCU Data'!$U$14)+('PCU Data'!$V$14*'MCC Data'!$U307)+('MCC Data'!$V307*'PCU Data'!$W$14)+('MCC Data'!$W307*'PCU Data'!$X$14)+('MCC Data'!$X307*$Y$14)</f>
        <v>0</v>
      </c>
      <c r="K55" s="146">
        <f>('MCC Data'!$B434*'PCU Data'!$S$14)+('MCC Data'!$C434*'PCU Data'!$T$14)+('MCC Data'!$D434*'PCU Data'!$U$14)+('PCU Data'!$V$14*'MCC Data'!$E434)+('MCC Data'!$F434*'PCU Data'!$W$14)+('MCC Data'!$G434*'PCU Data'!$X$14)+('MCC Data'!$H434*$Y$14)</f>
        <v>0</v>
      </c>
      <c r="L55" s="146">
        <f>('MCC Data'!$J434*'PCU Data'!$S$14)+('MCC Data'!$K434*'PCU Data'!$T$14)+('MCC Data'!$L434*'PCU Data'!$U$14)+('PCU Data'!$V$14*'MCC Data'!$M434)+('MCC Data'!$N434*'PCU Data'!$W$14)+('MCC Data'!$O434*'PCU Data'!$X$14)+('MCC Data'!$P434*$Y$14)</f>
        <v>299.5</v>
      </c>
      <c r="M55" s="146">
        <f>('MCC Data'!$R434*'PCU Data'!$S$14)+('MCC Data'!$S434*'PCU Data'!$T$14)+('MCC Data'!$T434*'PCU Data'!$U$14)+('PCU Data'!$V$14*'MCC Data'!$U434)+('MCC Data'!$V434*'PCU Data'!$W$14)+('MCC Data'!$W434*'PCU Data'!$X$14)+('MCC Data'!$X434*$Y$14)</f>
        <v>0</v>
      </c>
      <c r="N55" s="146">
        <f>('MCC Data'!$B561*'PCU Data'!$S$14)+('MCC Data'!$C561*'PCU Data'!$T$14)+('MCC Data'!$D561*'PCU Data'!$U$14)+('PCU Data'!$V$14*'MCC Data'!$E561)+('MCC Data'!$F561*'PCU Data'!$W$14)+('MCC Data'!$G561*'PCU Data'!$X$14)+('MCC Data'!$H561*$Y$14)</f>
        <v>0</v>
      </c>
      <c r="O55" s="146">
        <f>('MCC Data'!$J561*'PCU Data'!$S$14)+('MCC Data'!$K561*'PCU Data'!$T$14)+('MCC Data'!$L561*'PCU Data'!$U$14)+('PCU Data'!$V$14*'MCC Data'!$M561)+('MCC Data'!$N561*'PCU Data'!$W$14)+('MCC Data'!$O561*'PCU Data'!$X$14)+('MCC Data'!$P561*$Y$14)</f>
        <v>60.4</v>
      </c>
      <c r="P55" s="146">
        <f>('MCC Data'!$R561*'PCU Data'!$S$14)+('MCC Data'!$S561*'PCU Data'!$T$14)+('MCC Data'!$T561*'PCU Data'!$U$14)+('PCU Data'!$V$14*'MCC Data'!$U561)+('MCC Data'!$V561*'PCU Data'!$W$14)+('MCC Data'!$W561*'PCU Data'!$X$14)+('MCC Data'!$X561*$Y$14)</f>
        <v>56.1</v>
      </c>
      <c r="Q55" s="146">
        <f>('MCC Data'!$B688*'PCU Data'!$S$14)+('MCC Data'!$C688*'PCU Data'!$T$14)+('MCC Data'!$D688*'PCU Data'!$U$14)+('PCU Data'!$V$14*'MCC Data'!$E688)+('MCC Data'!$F688*'PCU Data'!$W$14)+('MCC Data'!$G688*'PCU Data'!$X$14)+('MCC Data'!$H688*$Y$14)</f>
        <v>48.300000000000004</v>
      </c>
    </row>
    <row r="56" spans="1:17" s="135" customFormat="1" ht="12.75" customHeight="1" x14ac:dyDescent="0.2">
      <c r="A56" s="22">
        <f>'MCC Data'!A54</f>
        <v>0.76041666666666607</v>
      </c>
      <c r="B56" s="146">
        <f>('MCC Data'!$B54*'PCU Data'!$S$14)+('MCC Data'!$C54*'PCU Data'!$T$14)+('MCC Data'!$D54*'PCU Data'!$U$14)+('PCU Data'!$V$14*'MCC Data'!$E54)+('MCC Data'!$F54*'PCU Data'!$W$14)+('MCC Data'!$G54*'PCU Data'!$X$14)+('MCC Data'!$H54*$Y$14)</f>
        <v>0</v>
      </c>
      <c r="C56" s="146">
        <f>('MCC Data'!$J54*'PCU Data'!$S$14)+('MCC Data'!$K54*'PCU Data'!$T$14)+('MCC Data'!$L54*'PCU Data'!$U$14)+('PCU Data'!$V$14*'MCC Data'!$M54)+('MCC Data'!$N54*'PCU Data'!$W$14)+('MCC Data'!$O54*'PCU Data'!$X$14)+('MCC Data'!$P54*$Y$14)</f>
        <v>0</v>
      </c>
      <c r="D56" s="146">
        <f>('MCC Data'!$R54*'PCU Data'!$S$14)+('MCC Data'!$S54*'PCU Data'!$T$14)+('MCC Data'!$T54*'PCU Data'!$U$14)+('PCU Data'!$V$14*'MCC Data'!$U54)+('MCC Data'!$V54*'PCU Data'!$W$14)+('MCC Data'!$W54*'PCU Data'!$X$14)+('MCC Data'!$X54*$Y$14)</f>
        <v>225.8</v>
      </c>
      <c r="E56" s="146">
        <f>('MCC Data'!$B181*'PCU Data'!$S$14)+('MCC Data'!$C181*'PCU Data'!$T$14)+('MCC Data'!$D181*'PCU Data'!$U$14)+('PCU Data'!$V$14*'MCC Data'!$E181)+('MCC Data'!$F181*'PCU Data'!$W$14)+('MCC Data'!$G181*'PCU Data'!$X$14)+('MCC Data'!$H181*$Y$14)</f>
        <v>50.5</v>
      </c>
      <c r="F56" s="146">
        <f>('MCC Data'!$J181*'PCU Data'!$S$14)+('MCC Data'!$K181*'PCU Data'!$T$14)+('MCC Data'!$L181*'PCU Data'!$U$14)+('PCU Data'!$V$14*'MCC Data'!$M181)+('MCC Data'!$N181*'PCU Data'!$W$14)+('MCC Data'!$O181*'PCU Data'!$X$14)+('MCC Data'!$P181*$Y$14)</f>
        <v>0</v>
      </c>
      <c r="G56" s="146">
        <f>('MCC Data'!$R181*'PCU Data'!$S$14)+('MCC Data'!$S181*'PCU Data'!$T$14)+('MCC Data'!$T181*'PCU Data'!$U$14)+('PCU Data'!$V$14*'MCC Data'!$U181)+('MCC Data'!$V181*'PCU Data'!$W$14)+('MCC Data'!$W181*'PCU Data'!$X$14)+('MCC Data'!$X181*$Y$14)</f>
        <v>0</v>
      </c>
      <c r="H56" s="146">
        <f>('MCC Data'!$B308*'PCU Data'!$S$14)+('MCC Data'!$C308*'PCU Data'!$T$14)+('MCC Data'!$D308*'PCU Data'!$U$14)+('PCU Data'!$V$14*'MCC Data'!$E308)+('MCC Data'!$F308*'PCU Data'!$W$14)+('MCC Data'!$G308*'PCU Data'!$X$14)+('MCC Data'!$H308*$Y$14)</f>
        <v>0</v>
      </c>
      <c r="I56" s="146">
        <f>('MCC Data'!$J308*'PCU Data'!$S$14)+('MCC Data'!$K308*'PCU Data'!$T$14)+('MCC Data'!$L308*'PCU Data'!$U$14)+('PCU Data'!$V$14*'MCC Data'!$M308)+('MCC Data'!$N308*'PCU Data'!$W$14)+('MCC Data'!$O308*'PCU Data'!$X$14)+('MCC Data'!$P308*$Y$14)</f>
        <v>0</v>
      </c>
      <c r="J56" s="146">
        <f>('MCC Data'!$R308*'PCU Data'!$S$14)+('MCC Data'!$S308*'PCU Data'!$T$14)+('MCC Data'!$T308*'PCU Data'!$U$14)+('PCU Data'!$V$14*'MCC Data'!$U308)+('MCC Data'!$V308*'PCU Data'!$W$14)+('MCC Data'!$W308*'PCU Data'!$X$14)+('MCC Data'!$X308*$Y$14)</f>
        <v>0</v>
      </c>
      <c r="K56" s="146">
        <f>('MCC Data'!$B435*'PCU Data'!$S$14)+('MCC Data'!$C435*'PCU Data'!$T$14)+('MCC Data'!$D435*'PCU Data'!$U$14)+('PCU Data'!$V$14*'MCC Data'!$E435)+('MCC Data'!$F435*'PCU Data'!$W$14)+('MCC Data'!$G435*'PCU Data'!$X$14)+('MCC Data'!$H435*$Y$14)</f>
        <v>0</v>
      </c>
      <c r="L56" s="146">
        <f>('MCC Data'!$J435*'PCU Data'!$S$14)+('MCC Data'!$K435*'PCU Data'!$T$14)+('MCC Data'!$L435*'PCU Data'!$U$14)+('PCU Data'!$V$14*'MCC Data'!$M435)+('MCC Data'!$N435*'PCU Data'!$W$14)+('MCC Data'!$O435*'PCU Data'!$X$14)+('MCC Data'!$P435*$Y$14)</f>
        <v>320.80000000000007</v>
      </c>
      <c r="M56" s="146">
        <f>('MCC Data'!$R435*'PCU Data'!$S$14)+('MCC Data'!$S435*'PCU Data'!$T$14)+('MCC Data'!$T435*'PCU Data'!$U$14)+('PCU Data'!$V$14*'MCC Data'!$U435)+('MCC Data'!$V435*'PCU Data'!$W$14)+('MCC Data'!$W435*'PCU Data'!$X$14)+('MCC Data'!$X435*$Y$14)</f>
        <v>0</v>
      </c>
      <c r="N56" s="146">
        <f>('MCC Data'!$B562*'PCU Data'!$S$14)+('MCC Data'!$C562*'PCU Data'!$T$14)+('MCC Data'!$D562*'PCU Data'!$U$14)+('PCU Data'!$V$14*'MCC Data'!$E562)+('MCC Data'!$F562*'PCU Data'!$W$14)+('MCC Data'!$G562*'PCU Data'!$X$14)+('MCC Data'!$H562*$Y$14)</f>
        <v>0</v>
      </c>
      <c r="O56" s="146">
        <f>('MCC Data'!$J562*'PCU Data'!$S$14)+('MCC Data'!$K562*'PCU Data'!$T$14)+('MCC Data'!$L562*'PCU Data'!$U$14)+('PCU Data'!$V$14*'MCC Data'!$M562)+('MCC Data'!$N562*'PCU Data'!$W$14)+('MCC Data'!$O562*'PCU Data'!$X$14)+('MCC Data'!$P562*$Y$14)</f>
        <v>51.1</v>
      </c>
      <c r="P56" s="146">
        <f>('MCC Data'!$R562*'PCU Data'!$S$14)+('MCC Data'!$S562*'PCU Data'!$T$14)+('MCC Data'!$T562*'PCU Data'!$U$14)+('PCU Data'!$V$14*'MCC Data'!$U562)+('MCC Data'!$V562*'PCU Data'!$W$14)+('MCC Data'!$W562*'PCU Data'!$X$14)+('MCC Data'!$X562*$Y$14)</f>
        <v>67.400000000000006</v>
      </c>
      <c r="Q56" s="146">
        <f>('MCC Data'!$B689*'PCU Data'!$S$14)+('MCC Data'!$C689*'PCU Data'!$T$14)+('MCC Data'!$D689*'PCU Data'!$U$14)+('PCU Data'!$V$14*'MCC Data'!$E689)+('MCC Data'!$F689*'PCU Data'!$W$14)+('MCC Data'!$G689*'PCU Data'!$X$14)+('MCC Data'!$H689*$Y$14)</f>
        <v>49.6</v>
      </c>
    </row>
    <row r="57" spans="1:17" s="135" customFormat="1" ht="12.75" customHeight="1" x14ac:dyDescent="0.2">
      <c r="A57" s="21">
        <f>'MCC Data'!A55</f>
        <v>0.7708333333333327</v>
      </c>
      <c r="B57" s="146">
        <f>('MCC Data'!$B55*'PCU Data'!$S$14)+('MCC Data'!$C55*'PCU Data'!$T$14)+('MCC Data'!$D55*'PCU Data'!$U$14)+('PCU Data'!$V$14*'MCC Data'!$E55)+('MCC Data'!$F55*'PCU Data'!$W$14)+('MCC Data'!$G55*'PCU Data'!$X$14)+('MCC Data'!$H55*$Y$14)</f>
        <v>0</v>
      </c>
      <c r="C57" s="146">
        <f>('MCC Data'!$J55*'PCU Data'!$S$14)+('MCC Data'!$K55*'PCU Data'!$T$14)+('MCC Data'!$L55*'PCU Data'!$U$14)+('PCU Data'!$V$14*'MCC Data'!$M55)+('MCC Data'!$N55*'PCU Data'!$W$14)+('MCC Data'!$O55*'PCU Data'!$X$14)+('MCC Data'!$P55*$Y$14)</f>
        <v>0</v>
      </c>
      <c r="D57" s="146">
        <f>('MCC Data'!$R55*'PCU Data'!$S$14)+('MCC Data'!$S55*'PCU Data'!$T$14)+('MCC Data'!$T55*'PCU Data'!$U$14)+('PCU Data'!$V$14*'MCC Data'!$U55)+('MCC Data'!$V55*'PCU Data'!$W$14)+('MCC Data'!$W55*'PCU Data'!$X$14)+('MCC Data'!$X55*$Y$14)</f>
        <v>227.8</v>
      </c>
      <c r="E57" s="146">
        <f>('MCC Data'!$B182*'PCU Data'!$S$14)+('MCC Data'!$C182*'PCU Data'!$T$14)+('MCC Data'!$D182*'PCU Data'!$U$14)+('PCU Data'!$V$14*'MCC Data'!$E182)+('MCC Data'!$F182*'PCU Data'!$W$14)+('MCC Data'!$G182*'PCU Data'!$X$14)+('MCC Data'!$H182*$Y$14)</f>
        <v>55.8</v>
      </c>
      <c r="F57" s="146">
        <f>('MCC Data'!$J182*'PCU Data'!$S$14)+('MCC Data'!$K182*'PCU Data'!$T$14)+('MCC Data'!$L182*'PCU Data'!$U$14)+('PCU Data'!$V$14*'MCC Data'!$M182)+('MCC Data'!$N182*'PCU Data'!$W$14)+('MCC Data'!$O182*'PCU Data'!$X$14)+('MCC Data'!$P182*$Y$14)</f>
        <v>0</v>
      </c>
      <c r="G57" s="146">
        <f>('MCC Data'!$R182*'PCU Data'!$S$14)+('MCC Data'!$S182*'PCU Data'!$T$14)+('MCC Data'!$T182*'PCU Data'!$U$14)+('PCU Data'!$V$14*'MCC Data'!$U182)+('MCC Data'!$V182*'PCU Data'!$W$14)+('MCC Data'!$W182*'PCU Data'!$X$14)+('MCC Data'!$X182*$Y$14)</f>
        <v>0</v>
      </c>
      <c r="H57" s="146">
        <f>('MCC Data'!$B309*'PCU Data'!$S$14)+('MCC Data'!$C309*'PCU Data'!$T$14)+('MCC Data'!$D309*'PCU Data'!$U$14)+('PCU Data'!$V$14*'MCC Data'!$E309)+('MCC Data'!$F309*'PCU Data'!$W$14)+('MCC Data'!$G309*'PCU Data'!$X$14)+('MCC Data'!$H309*$Y$14)</f>
        <v>0</v>
      </c>
      <c r="I57" s="146">
        <f>('MCC Data'!$J309*'PCU Data'!$S$14)+('MCC Data'!$K309*'PCU Data'!$T$14)+('MCC Data'!$L309*'PCU Data'!$U$14)+('PCU Data'!$V$14*'MCC Data'!$M309)+('MCC Data'!$N309*'PCU Data'!$W$14)+('MCC Data'!$O309*'PCU Data'!$X$14)+('MCC Data'!$P309*$Y$14)</f>
        <v>0</v>
      </c>
      <c r="J57" s="146">
        <f>('MCC Data'!$R309*'PCU Data'!$S$14)+('MCC Data'!$S309*'PCU Data'!$T$14)+('MCC Data'!$T309*'PCU Data'!$U$14)+('PCU Data'!$V$14*'MCC Data'!$U309)+('MCC Data'!$V309*'PCU Data'!$W$14)+('MCC Data'!$W309*'PCU Data'!$X$14)+('MCC Data'!$X309*$Y$14)</f>
        <v>0</v>
      </c>
      <c r="K57" s="146">
        <f>('MCC Data'!$B436*'PCU Data'!$S$14)+('MCC Data'!$C436*'PCU Data'!$T$14)+('MCC Data'!$D436*'PCU Data'!$U$14)+('PCU Data'!$V$14*'MCC Data'!$E436)+('MCC Data'!$F436*'PCU Data'!$W$14)+('MCC Data'!$G436*'PCU Data'!$X$14)+('MCC Data'!$H436*$Y$14)</f>
        <v>0</v>
      </c>
      <c r="L57" s="146">
        <f>('MCC Data'!$J436*'PCU Data'!$S$14)+('MCC Data'!$K436*'PCU Data'!$T$14)+('MCC Data'!$L436*'PCU Data'!$U$14)+('PCU Data'!$V$14*'MCC Data'!$M436)+('MCC Data'!$N436*'PCU Data'!$W$14)+('MCC Data'!$O436*'PCU Data'!$X$14)+('MCC Data'!$P436*$Y$14)</f>
        <v>246.49999999999997</v>
      </c>
      <c r="M57" s="146">
        <f>('MCC Data'!$R436*'PCU Data'!$S$14)+('MCC Data'!$S436*'PCU Data'!$T$14)+('MCC Data'!$T436*'PCU Data'!$U$14)+('PCU Data'!$V$14*'MCC Data'!$U436)+('MCC Data'!$V436*'PCU Data'!$W$14)+('MCC Data'!$W436*'PCU Data'!$X$14)+('MCC Data'!$X436*$Y$14)</f>
        <v>0</v>
      </c>
      <c r="N57" s="146">
        <f>('MCC Data'!$B563*'PCU Data'!$S$14)+('MCC Data'!$C563*'PCU Data'!$T$14)+('MCC Data'!$D563*'PCU Data'!$U$14)+('PCU Data'!$V$14*'MCC Data'!$E563)+('MCC Data'!$F563*'PCU Data'!$W$14)+('MCC Data'!$G563*'PCU Data'!$X$14)+('MCC Data'!$H563*$Y$14)</f>
        <v>0</v>
      </c>
      <c r="O57" s="146">
        <f>('MCC Data'!$J563*'PCU Data'!$S$14)+('MCC Data'!$K563*'PCU Data'!$T$14)+('MCC Data'!$L563*'PCU Data'!$U$14)+('PCU Data'!$V$14*'MCC Data'!$M563)+('MCC Data'!$N563*'PCU Data'!$W$14)+('MCC Data'!$O563*'PCU Data'!$X$14)+('MCC Data'!$P563*$Y$14)</f>
        <v>66.5</v>
      </c>
      <c r="P57" s="146">
        <f>('MCC Data'!$R563*'PCU Data'!$S$14)+('MCC Data'!$S563*'PCU Data'!$T$14)+('MCC Data'!$T563*'PCU Data'!$U$14)+('PCU Data'!$V$14*'MCC Data'!$U563)+('MCC Data'!$V563*'PCU Data'!$W$14)+('MCC Data'!$W563*'PCU Data'!$X$14)+('MCC Data'!$X563*$Y$14)</f>
        <v>67.599999999999994</v>
      </c>
      <c r="Q57" s="146">
        <f>('MCC Data'!$B690*'PCU Data'!$S$14)+('MCC Data'!$C690*'PCU Data'!$T$14)+('MCC Data'!$D690*'PCU Data'!$U$14)+('PCU Data'!$V$14*'MCC Data'!$E690)+('MCC Data'!$F690*'PCU Data'!$W$14)+('MCC Data'!$G690*'PCU Data'!$X$14)+('MCC Data'!$H690*$Y$14)</f>
        <v>47.199999999999996</v>
      </c>
    </row>
    <row r="58" spans="1:17" s="135" customFormat="1" ht="12.75" customHeight="1" x14ac:dyDescent="0.2">
      <c r="A58" s="22">
        <f>'MCC Data'!A56</f>
        <v>0.78124999999999933</v>
      </c>
      <c r="B58" s="146">
        <f>('MCC Data'!$B56*'PCU Data'!$S$14)+('MCC Data'!$C56*'PCU Data'!$T$14)+('MCC Data'!$D56*'PCU Data'!$U$14)+('PCU Data'!$V$14*'MCC Data'!$E56)+('MCC Data'!$F56*'PCU Data'!$W$14)+('MCC Data'!$G56*'PCU Data'!$X$14)+('MCC Data'!$H56*$Y$14)</f>
        <v>0</v>
      </c>
      <c r="C58" s="146">
        <f>('MCC Data'!$J56*'PCU Data'!$S$14)+('MCC Data'!$K56*'PCU Data'!$T$14)+('MCC Data'!$L56*'PCU Data'!$U$14)+('PCU Data'!$V$14*'MCC Data'!$M56)+('MCC Data'!$N56*'PCU Data'!$W$14)+('MCC Data'!$O56*'PCU Data'!$X$14)+('MCC Data'!$P56*$Y$14)</f>
        <v>0</v>
      </c>
      <c r="D58" s="146">
        <f>('MCC Data'!$R56*'PCU Data'!$S$14)+('MCC Data'!$S56*'PCU Data'!$T$14)+('MCC Data'!$T56*'PCU Data'!$U$14)+('PCU Data'!$V$14*'MCC Data'!$U56)+('MCC Data'!$V56*'PCU Data'!$W$14)+('MCC Data'!$W56*'PCU Data'!$X$14)+('MCC Data'!$X56*$Y$14)</f>
        <v>248.3</v>
      </c>
      <c r="E58" s="146">
        <f>('MCC Data'!$B183*'PCU Data'!$S$14)+('MCC Data'!$C183*'PCU Data'!$T$14)+('MCC Data'!$D183*'PCU Data'!$U$14)+('PCU Data'!$V$14*'MCC Data'!$E183)+('MCC Data'!$F183*'PCU Data'!$W$14)+('MCC Data'!$G183*'PCU Data'!$X$14)+('MCC Data'!$H183*$Y$14)</f>
        <v>47</v>
      </c>
      <c r="F58" s="146">
        <f>('MCC Data'!$J183*'PCU Data'!$S$14)+('MCC Data'!$K183*'PCU Data'!$T$14)+('MCC Data'!$L183*'PCU Data'!$U$14)+('PCU Data'!$V$14*'MCC Data'!$M183)+('MCC Data'!$N183*'PCU Data'!$W$14)+('MCC Data'!$O183*'PCU Data'!$X$14)+('MCC Data'!$P183*$Y$14)</f>
        <v>0</v>
      </c>
      <c r="G58" s="146">
        <f>('MCC Data'!$R183*'PCU Data'!$S$14)+('MCC Data'!$S183*'PCU Data'!$T$14)+('MCC Data'!$T183*'PCU Data'!$U$14)+('PCU Data'!$V$14*'MCC Data'!$U183)+('MCC Data'!$V183*'PCU Data'!$W$14)+('MCC Data'!$W183*'PCU Data'!$X$14)+('MCC Data'!$X183*$Y$14)</f>
        <v>0</v>
      </c>
      <c r="H58" s="146">
        <f>('MCC Data'!$B310*'PCU Data'!$S$14)+('MCC Data'!$C310*'PCU Data'!$T$14)+('MCC Data'!$D310*'PCU Data'!$U$14)+('PCU Data'!$V$14*'MCC Data'!$E310)+('MCC Data'!$F310*'PCU Data'!$W$14)+('MCC Data'!$G310*'PCU Data'!$X$14)+('MCC Data'!$H310*$Y$14)</f>
        <v>0</v>
      </c>
      <c r="I58" s="146">
        <f>('MCC Data'!$J310*'PCU Data'!$S$14)+('MCC Data'!$K310*'PCU Data'!$T$14)+('MCC Data'!$L310*'PCU Data'!$U$14)+('PCU Data'!$V$14*'MCC Data'!$M310)+('MCC Data'!$N310*'PCU Data'!$W$14)+('MCC Data'!$O310*'PCU Data'!$X$14)+('MCC Data'!$P310*$Y$14)</f>
        <v>0</v>
      </c>
      <c r="J58" s="146">
        <f>('MCC Data'!$R310*'PCU Data'!$S$14)+('MCC Data'!$S310*'PCU Data'!$T$14)+('MCC Data'!$T310*'PCU Data'!$U$14)+('PCU Data'!$V$14*'MCC Data'!$U310)+('MCC Data'!$V310*'PCU Data'!$W$14)+('MCC Data'!$W310*'PCU Data'!$X$14)+('MCC Data'!$X310*$Y$14)</f>
        <v>0</v>
      </c>
      <c r="K58" s="146">
        <f>('MCC Data'!$B437*'PCU Data'!$S$14)+('MCC Data'!$C437*'PCU Data'!$T$14)+('MCC Data'!$D437*'PCU Data'!$U$14)+('PCU Data'!$V$14*'MCC Data'!$E437)+('MCC Data'!$F437*'PCU Data'!$W$14)+('MCC Data'!$G437*'PCU Data'!$X$14)+('MCC Data'!$H437*$Y$14)</f>
        <v>0</v>
      </c>
      <c r="L58" s="146">
        <f>('MCC Data'!$J437*'PCU Data'!$S$14)+('MCC Data'!$K437*'PCU Data'!$T$14)+('MCC Data'!$L437*'PCU Data'!$U$14)+('PCU Data'!$V$14*'MCC Data'!$M437)+('MCC Data'!$N437*'PCU Data'!$W$14)+('MCC Data'!$O437*'PCU Data'!$X$14)+('MCC Data'!$P437*$Y$14)</f>
        <v>290.7</v>
      </c>
      <c r="M58" s="146">
        <f>('MCC Data'!$R437*'PCU Data'!$S$14)+('MCC Data'!$S437*'PCU Data'!$T$14)+('MCC Data'!$T437*'PCU Data'!$U$14)+('PCU Data'!$V$14*'MCC Data'!$U437)+('MCC Data'!$V437*'PCU Data'!$W$14)+('MCC Data'!$W437*'PCU Data'!$X$14)+('MCC Data'!$X437*$Y$14)</f>
        <v>0</v>
      </c>
      <c r="N58" s="146">
        <f>('MCC Data'!$B564*'PCU Data'!$S$14)+('MCC Data'!$C564*'PCU Data'!$T$14)+('MCC Data'!$D564*'PCU Data'!$U$14)+('PCU Data'!$V$14*'MCC Data'!$E564)+('MCC Data'!$F564*'PCU Data'!$W$14)+('MCC Data'!$G564*'PCU Data'!$X$14)+('MCC Data'!$H564*$Y$14)</f>
        <v>0</v>
      </c>
      <c r="O58" s="146">
        <f>('MCC Data'!$J564*'PCU Data'!$S$14)+('MCC Data'!$K564*'PCU Data'!$T$14)+('MCC Data'!$L564*'PCU Data'!$U$14)+('PCU Data'!$V$14*'MCC Data'!$M564)+('MCC Data'!$N564*'PCU Data'!$W$14)+('MCC Data'!$O564*'PCU Data'!$X$14)+('MCC Data'!$P564*$Y$14)</f>
        <v>61.300000000000004</v>
      </c>
      <c r="P58" s="146">
        <f>('MCC Data'!$R564*'PCU Data'!$S$14)+('MCC Data'!$S564*'PCU Data'!$T$14)+('MCC Data'!$T564*'PCU Data'!$U$14)+('PCU Data'!$V$14*'MCC Data'!$U564)+('MCC Data'!$V564*'PCU Data'!$W$14)+('MCC Data'!$W564*'PCU Data'!$X$14)+('MCC Data'!$X564*$Y$14)</f>
        <v>66.100000000000009</v>
      </c>
      <c r="Q58" s="146">
        <f>('MCC Data'!$B691*'PCU Data'!$S$14)+('MCC Data'!$C691*'PCU Data'!$T$14)+('MCC Data'!$D691*'PCU Data'!$U$14)+('PCU Data'!$V$14*'MCC Data'!$E691)+('MCC Data'!$F691*'PCU Data'!$W$14)+('MCC Data'!$G691*'PCU Data'!$X$14)+('MCC Data'!$H691*$Y$14)</f>
        <v>46.1</v>
      </c>
    </row>
    <row r="59" spans="1:17" s="135" customFormat="1" ht="12.75" customHeight="1" x14ac:dyDescent="0.2">
      <c r="A59" s="21">
        <f>'MCC Data'!A57</f>
        <v>0.79166666666666596</v>
      </c>
      <c r="B59" s="146">
        <f>('MCC Data'!$B57*'PCU Data'!$S$14)+('MCC Data'!$C57*'PCU Data'!$T$14)+('MCC Data'!$D57*'PCU Data'!$U$14)+('PCU Data'!$V$14*'MCC Data'!$E57)+('MCC Data'!$F57*'PCU Data'!$W$14)+('MCC Data'!$G57*'PCU Data'!$X$14)+('MCC Data'!$H57*$Y$14)</f>
        <v>0</v>
      </c>
      <c r="C59" s="146">
        <f>('MCC Data'!$J57*'PCU Data'!$S$14)+('MCC Data'!$K57*'PCU Data'!$T$14)+('MCC Data'!$L57*'PCU Data'!$U$14)+('PCU Data'!$V$14*'MCC Data'!$M57)+('MCC Data'!$N57*'PCU Data'!$W$14)+('MCC Data'!$O57*'PCU Data'!$X$14)+('MCC Data'!$P57*$Y$14)</f>
        <v>0</v>
      </c>
      <c r="D59" s="146">
        <f>('MCC Data'!$R57*'PCU Data'!$S$14)+('MCC Data'!$S57*'PCU Data'!$T$14)+('MCC Data'!$T57*'PCU Data'!$U$14)+('PCU Data'!$V$14*'MCC Data'!$U57)+('MCC Data'!$V57*'PCU Data'!$W$14)+('MCC Data'!$W57*'PCU Data'!$X$14)+('MCC Data'!$X57*$Y$14)</f>
        <v>208.8</v>
      </c>
      <c r="E59" s="146">
        <f>('MCC Data'!$B184*'PCU Data'!$S$14)+('MCC Data'!$C184*'PCU Data'!$T$14)+('MCC Data'!$D184*'PCU Data'!$U$14)+('PCU Data'!$V$14*'MCC Data'!$E184)+('MCC Data'!$F184*'PCU Data'!$W$14)+('MCC Data'!$G184*'PCU Data'!$X$14)+('MCC Data'!$H184*$Y$14)</f>
        <v>46.7</v>
      </c>
      <c r="F59" s="146">
        <f>('MCC Data'!$J184*'PCU Data'!$S$14)+('MCC Data'!$K184*'PCU Data'!$T$14)+('MCC Data'!$L184*'PCU Data'!$U$14)+('PCU Data'!$V$14*'MCC Data'!$M184)+('MCC Data'!$N184*'PCU Data'!$W$14)+('MCC Data'!$O184*'PCU Data'!$X$14)+('MCC Data'!$P184*$Y$14)</f>
        <v>0</v>
      </c>
      <c r="G59" s="146">
        <f>('MCC Data'!$R184*'PCU Data'!$S$14)+('MCC Data'!$S184*'PCU Data'!$T$14)+('MCC Data'!$T184*'PCU Data'!$U$14)+('PCU Data'!$V$14*'MCC Data'!$U184)+('MCC Data'!$V184*'PCU Data'!$W$14)+('MCC Data'!$W184*'PCU Data'!$X$14)+('MCC Data'!$X184*$Y$14)</f>
        <v>0</v>
      </c>
      <c r="H59" s="146">
        <f>('MCC Data'!$B311*'PCU Data'!$S$14)+('MCC Data'!$C311*'PCU Data'!$T$14)+('MCC Data'!$D311*'PCU Data'!$U$14)+('PCU Data'!$V$14*'MCC Data'!$E311)+('MCC Data'!$F311*'PCU Data'!$W$14)+('MCC Data'!$G311*'PCU Data'!$X$14)+('MCC Data'!$H311*$Y$14)</f>
        <v>0</v>
      </c>
      <c r="I59" s="146">
        <f>('MCC Data'!$J311*'PCU Data'!$S$14)+('MCC Data'!$K311*'PCU Data'!$T$14)+('MCC Data'!$L311*'PCU Data'!$U$14)+('PCU Data'!$V$14*'MCC Data'!$M311)+('MCC Data'!$N311*'PCU Data'!$W$14)+('MCC Data'!$O311*'PCU Data'!$X$14)+('MCC Data'!$P311*$Y$14)</f>
        <v>0</v>
      </c>
      <c r="J59" s="146">
        <f>('MCC Data'!$R311*'PCU Data'!$S$14)+('MCC Data'!$S311*'PCU Data'!$T$14)+('MCC Data'!$T311*'PCU Data'!$U$14)+('PCU Data'!$V$14*'MCC Data'!$U311)+('MCC Data'!$V311*'PCU Data'!$W$14)+('MCC Data'!$W311*'PCU Data'!$X$14)+('MCC Data'!$X311*$Y$14)</f>
        <v>0</v>
      </c>
      <c r="K59" s="146">
        <f>('MCC Data'!$B438*'PCU Data'!$S$14)+('MCC Data'!$C438*'PCU Data'!$T$14)+('MCC Data'!$D438*'PCU Data'!$U$14)+('PCU Data'!$V$14*'MCC Data'!$E438)+('MCC Data'!$F438*'PCU Data'!$W$14)+('MCC Data'!$G438*'PCU Data'!$X$14)+('MCC Data'!$H438*$Y$14)</f>
        <v>0</v>
      </c>
      <c r="L59" s="146">
        <f>('MCC Data'!$J438*'PCU Data'!$S$14)+('MCC Data'!$K438*'PCU Data'!$T$14)+('MCC Data'!$L438*'PCU Data'!$U$14)+('PCU Data'!$V$14*'MCC Data'!$M438)+('MCC Data'!$N438*'PCU Data'!$W$14)+('MCC Data'!$O438*'PCU Data'!$X$14)+('MCC Data'!$P438*$Y$14)</f>
        <v>246.7</v>
      </c>
      <c r="M59" s="146">
        <f>('MCC Data'!$R438*'PCU Data'!$S$14)+('MCC Data'!$S438*'PCU Data'!$T$14)+('MCC Data'!$T438*'PCU Data'!$U$14)+('PCU Data'!$V$14*'MCC Data'!$U438)+('MCC Data'!$V438*'PCU Data'!$W$14)+('MCC Data'!$W438*'PCU Data'!$X$14)+('MCC Data'!$X438*$Y$14)</f>
        <v>0</v>
      </c>
      <c r="N59" s="146">
        <f>('MCC Data'!$B565*'PCU Data'!$S$14)+('MCC Data'!$C565*'PCU Data'!$T$14)+('MCC Data'!$D565*'PCU Data'!$U$14)+('PCU Data'!$V$14*'MCC Data'!$E565)+('MCC Data'!$F565*'PCU Data'!$W$14)+('MCC Data'!$G565*'PCU Data'!$X$14)+('MCC Data'!$H565*$Y$14)</f>
        <v>0</v>
      </c>
      <c r="O59" s="146">
        <f>('MCC Data'!$J565*'PCU Data'!$S$14)+('MCC Data'!$K565*'PCU Data'!$T$14)+('MCC Data'!$L565*'PCU Data'!$U$14)+('PCU Data'!$V$14*'MCC Data'!$M565)+('MCC Data'!$N565*'PCU Data'!$W$14)+('MCC Data'!$O565*'PCU Data'!$X$14)+('MCC Data'!$P565*$Y$14)</f>
        <v>39.9</v>
      </c>
      <c r="P59" s="146">
        <f>('MCC Data'!$R565*'PCU Data'!$S$14)+('MCC Data'!$S565*'PCU Data'!$T$14)+('MCC Data'!$T565*'PCU Data'!$U$14)+('PCU Data'!$V$14*'MCC Data'!$U565)+('MCC Data'!$V565*'PCU Data'!$W$14)+('MCC Data'!$W565*'PCU Data'!$X$14)+('MCC Data'!$X565*$Y$14)</f>
        <v>56.699999999999996</v>
      </c>
      <c r="Q59" s="146">
        <f>('MCC Data'!$B692*'PCU Data'!$S$14)+('MCC Data'!$C692*'PCU Data'!$T$14)+('MCC Data'!$D692*'PCU Data'!$U$14)+('PCU Data'!$V$14*'MCC Data'!$E692)+('MCC Data'!$F692*'PCU Data'!$W$14)+('MCC Data'!$G692*'PCU Data'!$X$14)+('MCC Data'!$H692*$Y$14)</f>
        <v>23.1</v>
      </c>
    </row>
    <row r="60" spans="1:17" s="135" customFormat="1" ht="12.75" customHeight="1" x14ac:dyDescent="0.2">
      <c r="A60" s="22">
        <f>'MCC Data'!A58</f>
        <v>0.80208333333333259</v>
      </c>
      <c r="B60" s="146">
        <f>('MCC Data'!$B58*'PCU Data'!$S$14)+('MCC Data'!$C58*'PCU Data'!$T$14)+('MCC Data'!$D58*'PCU Data'!$U$14)+('PCU Data'!$V$14*'MCC Data'!$E58)+('MCC Data'!$F58*'PCU Data'!$W$14)+('MCC Data'!$G58*'PCU Data'!$X$14)+('MCC Data'!$H58*$Y$14)</f>
        <v>0</v>
      </c>
      <c r="C60" s="146">
        <f>('MCC Data'!$J58*'PCU Data'!$S$14)+('MCC Data'!$K58*'PCU Data'!$T$14)+('MCC Data'!$L58*'PCU Data'!$U$14)+('PCU Data'!$V$14*'MCC Data'!$M58)+('MCC Data'!$N58*'PCU Data'!$W$14)+('MCC Data'!$O58*'PCU Data'!$X$14)+('MCC Data'!$P58*$Y$14)</f>
        <v>0</v>
      </c>
      <c r="D60" s="146">
        <f>('MCC Data'!$R58*'PCU Data'!$S$14)+('MCC Data'!$S58*'PCU Data'!$T$14)+('MCC Data'!$T58*'PCU Data'!$U$14)+('PCU Data'!$V$14*'MCC Data'!$U58)+('MCC Data'!$V58*'PCU Data'!$W$14)+('MCC Data'!$W58*'PCU Data'!$X$14)+('MCC Data'!$X58*$Y$14)</f>
        <v>231.3</v>
      </c>
      <c r="E60" s="146">
        <f>('MCC Data'!$B185*'PCU Data'!$S$14)+('MCC Data'!$C185*'PCU Data'!$T$14)+('MCC Data'!$D185*'PCU Data'!$U$14)+('PCU Data'!$V$14*'MCC Data'!$E185)+('MCC Data'!$F185*'PCU Data'!$W$14)+('MCC Data'!$G185*'PCU Data'!$X$14)+('MCC Data'!$H185*$Y$14)</f>
        <v>57.5</v>
      </c>
      <c r="F60" s="146">
        <f>('MCC Data'!$J185*'PCU Data'!$S$14)+('MCC Data'!$K185*'PCU Data'!$T$14)+('MCC Data'!$L185*'PCU Data'!$U$14)+('PCU Data'!$V$14*'MCC Data'!$M185)+('MCC Data'!$N185*'PCU Data'!$W$14)+('MCC Data'!$O185*'PCU Data'!$X$14)+('MCC Data'!$P185*$Y$14)</f>
        <v>0</v>
      </c>
      <c r="G60" s="146">
        <f>('MCC Data'!$R185*'PCU Data'!$S$14)+('MCC Data'!$S185*'PCU Data'!$T$14)+('MCC Data'!$T185*'PCU Data'!$U$14)+('PCU Data'!$V$14*'MCC Data'!$U185)+('MCC Data'!$V185*'PCU Data'!$W$14)+('MCC Data'!$W185*'PCU Data'!$X$14)+('MCC Data'!$X185*$Y$14)</f>
        <v>0</v>
      </c>
      <c r="H60" s="146">
        <f>('MCC Data'!$B312*'PCU Data'!$S$14)+('MCC Data'!$C312*'PCU Data'!$T$14)+('MCC Data'!$D312*'PCU Data'!$U$14)+('PCU Data'!$V$14*'MCC Data'!$E312)+('MCC Data'!$F312*'PCU Data'!$W$14)+('MCC Data'!$G312*'PCU Data'!$X$14)+('MCC Data'!$H312*$Y$14)</f>
        <v>0</v>
      </c>
      <c r="I60" s="146">
        <f>('MCC Data'!$J312*'PCU Data'!$S$14)+('MCC Data'!$K312*'PCU Data'!$T$14)+('MCC Data'!$L312*'PCU Data'!$U$14)+('PCU Data'!$V$14*'MCC Data'!$M312)+('MCC Data'!$N312*'PCU Data'!$W$14)+('MCC Data'!$O312*'PCU Data'!$X$14)+('MCC Data'!$P312*$Y$14)</f>
        <v>0</v>
      </c>
      <c r="J60" s="146">
        <f>('MCC Data'!$R312*'PCU Data'!$S$14)+('MCC Data'!$S312*'PCU Data'!$T$14)+('MCC Data'!$T312*'PCU Data'!$U$14)+('PCU Data'!$V$14*'MCC Data'!$U312)+('MCC Data'!$V312*'PCU Data'!$W$14)+('MCC Data'!$W312*'PCU Data'!$X$14)+('MCC Data'!$X312*$Y$14)</f>
        <v>0</v>
      </c>
      <c r="K60" s="146">
        <f>('MCC Data'!$B439*'PCU Data'!$S$14)+('MCC Data'!$C439*'PCU Data'!$T$14)+('MCC Data'!$D439*'PCU Data'!$U$14)+('PCU Data'!$V$14*'MCC Data'!$E439)+('MCC Data'!$F439*'PCU Data'!$W$14)+('MCC Data'!$G439*'PCU Data'!$X$14)+('MCC Data'!$H439*$Y$14)</f>
        <v>0</v>
      </c>
      <c r="L60" s="146">
        <f>('MCC Data'!$J439*'PCU Data'!$S$14)+('MCC Data'!$K439*'PCU Data'!$T$14)+('MCC Data'!$L439*'PCU Data'!$U$14)+('PCU Data'!$V$14*'MCC Data'!$M439)+('MCC Data'!$N439*'PCU Data'!$W$14)+('MCC Data'!$O439*'PCU Data'!$X$14)+('MCC Data'!$P439*$Y$14)</f>
        <v>255.39999999999998</v>
      </c>
      <c r="M60" s="146">
        <f>('MCC Data'!$R439*'PCU Data'!$S$14)+('MCC Data'!$S439*'PCU Data'!$T$14)+('MCC Data'!$T439*'PCU Data'!$U$14)+('PCU Data'!$V$14*'MCC Data'!$U439)+('MCC Data'!$V439*'PCU Data'!$W$14)+('MCC Data'!$W439*'PCU Data'!$X$14)+('MCC Data'!$X439*$Y$14)</f>
        <v>0.2</v>
      </c>
      <c r="N60" s="146">
        <f>('MCC Data'!$B566*'PCU Data'!$S$14)+('MCC Data'!$C566*'PCU Data'!$T$14)+('MCC Data'!$D566*'PCU Data'!$U$14)+('PCU Data'!$V$14*'MCC Data'!$E566)+('MCC Data'!$F566*'PCU Data'!$W$14)+('MCC Data'!$G566*'PCU Data'!$X$14)+('MCC Data'!$H566*$Y$14)</f>
        <v>0</v>
      </c>
      <c r="O60" s="146">
        <f>('MCC Data'!$J566*'PCU Data'!$S$14)+('MCC Data'!$K566*'PCU Data'!$T$14)+('MCC Data'!$L566*'PCU Data'!$U$14)+('PCU Data'!$V$14*'MCC Data'!$M566)+('MCC Data'!$N566*'PCU Data'!$W$14)+('MCC Data'!$O566*'PCU Data'!$X$14)+('MCC Data'!$P566*$Y$14)</f>
        <v>35.4</v>
      </c>
      <c r="P60" s="146">
        <f>('MCC Data'!$R566*'PCU Data'!$S$14)+('MCC Data'!$S566*'PCU Data'!$T$14)+('MCC Data'!$T566*'PCU Data'!$U$14)+('PCU Data'!$V$14*'MCC Data'!$U566)+('MCC Data'!$V566*'PCU Data'!$W$14)+('MCC Data'!$W566*'PCU Data'!$X$14)+('MCC Data'!$X566*$Y$14)</f>
        <v>48.1</v>
      </c>
      <c r="Q60" s="146">
        <f>('MCC Data'!$B693*'PCU Data'!$S$14)+('MCC Data'!$C693*'PCU Data'!$T$14)+('MCC Data'!$D693*'PCU Data'!$U$14)+('PCU Data'!$V$14*'MCC Data'!$E693)+('MCC Data'!$F693*'PCU Data'!$W$14)+('MCC Data'!$G693*'PCU Data'!$X$14)+('MCC Data'!$H693*$Y$14)</f>
        <v>34.9</v>
      </c>
    </row>
    <row r="61" spans="1:17" s="135" customFormat="1" ht="12.75" customHeight="1" x14ac:dyDescent="0.2">
      <c r="A61" s="21">
        <f>'MCC Data'!A59</f>
        <v>0.81249999999999922</v>
      </c>
      <c r="B61" s="146">
        <f>('MCC Data'!$B59*'PCU Data'!$S$14)+('MCC Data'!$C59*'PCU Data'!$T$14)+('MCC Data'!$D59*'PCU Data'!$U$14)+('PCU Data'!$V$14*'MCC Data'!$E59)+('MCC Data'!$F59*'PCU Data'!$W$14)+('MCC Data'!$G59*'PCU Data'!$X$14)+('MCC Data'!$H59*$Y$14)</f>
        <v>0</v>
      </c>
      <c r="C61" s="146">
        <f>('MCC Data'!$J59*'PCU Data'!$S$14)+('MCC Data'!$K59*'PCU Data'!$T$14)+('MCC Data'!$L59*'PCU Data'!$U$14)+('PCU Data'!$V$14*'MCC Data'!$M59)+('MCC Data'!$N59*'PCU Data'!$W$14)+('MCC Data'!$O59*'PCU Data'!$X$14)+('MCC Data'!$P59*$Y$14)</f>
        <v>0</v>
      </c>
      <c r="D61" s="146">
        <f>('MCC Data'!$R59*'PCU Data'!$S$14)+('MCC Data'!$S59*'PCU Data'!$T$14)+('MCC Data'!$T59*'PCU Data'!$U$14)+('PCU Data'!$V$14*'MCC Data'!$U59)+('MCC Data'!$V59*'PCU Data'!$W$14)+('MCC Data'!$W59*'PCU Data'!$X$14)+('MCC Data'!$X59*$Y$14)</f>
        <v>214.5</v>
      </c>
      <c r="E61" s="146">
        <f>('MCC Data'!$B186*'PCU Data'!$S$14)+('MCC Data'!$C186*'PCU Data'!$T$14)+('MCC Data'!$D186*'PCU Data'!$U$14)+('PCU Data'!$V$14*'MCC Data'!$E186)+('MCC Data'!$F186*'PCU Data'!$W$14)+('MCC Data'!$G186*'PCU Data'!$X$14)+('MCC Data'!$H186*$Y$14)</f>
        <v>41.4</v>
      </c>
      <c r="F61" s="146">
        <f>('MCC Data'!$J186*'PCU Data'!$S$14)+('MCC Data'!$K186*'PCU Data'!$T$14)+('MCC Data'!$L186*'PCU Data'!$U$14)+('PCU Data'!$V$14*'MCC Data'!$M186)+('MCC Data'!$N186*'PCU Data'!$W$14)+('MCC Data'!$O186*'PCU Data'!$X$14)+('MCC Data'!$P186*$Y$14)</f>
        <v>0</v>
      </c>
      <c r="G61" s="146">
        <f>('MCC Data'!$R186*'PCU Data'!$S$14)+('MCC Data'!$S186*'PCU Data'!$T$14)+('MCC Data'!$T186*'PCU Data'!$U$14)+('PCU Data'!$V$14*'MCC Data'!$U186)+('MCC Data'!$V186*'PCU Data'!$W$14)+('MCC Data'!$W186*'PCU Data'!$X$14)+('MCC Data'!$X186*$Y$14)</f>
        <v>0</v>
      </c>
      <c r="H61" s="146">
        <f>('MCC Data'!$B313*'PCU Data'!$S$14)+('MCC Data'!$C313*'PCU Data'!$T$14)+('MCC Data'!$D313*'PCU Data'!$U$14)+('PCU Data'!$V$14*'MCC Data'!$E313)+('MCC Data'!$F313*'PCU Data'!$W$14)+('MCC Data'!$G313*'PCU Data'!$X$14)+('MCC Data'!$H313*$Y$14)</f>
        <v>0</v>
      </c>
      <c r="I61" s="146">
        <f>('MCC Data'!$J313*'PCU Data'!$S$14)+('MCC Data'!$K313*'PCU Data'!$T$14)+('MCC Data'!$L313*'PCU Data'!$U$14)+('PCU Data'!$V$14*'MCC Data'!$M313)+('MCC Data'!$N313*'PCU Data'!$W$14)+('MCC Data'!$O313*'PCU Data'!$X$14)+('MCC Data'!$P313*$Y$14)</f>
        <v>0</v>
      </c>
      <c r="J61" s="146">
        <f>('MCC Data'!$R313*'PCU Data'!$S$14)+('MCC Data'!$S313*'PCU Data'!$T$14)+('MCC Data'!$T313*'PCU Data'!$U$14)+('PCU Data'!$V$14*'MCC Data'!$U313)+('MCC Data'!$V313*'PCU Data'!$W$14)+('MCC Data'!$W313*'PCU Data'!$X$14)+('MCC Data'!$X313*$Y$14)</f>
        <v>0</v>
      </c>
      <c r="K61" s="146">
        <f>('MCC Data'!$B440*'PCU Data'!$S$14)+('MCC Data'!$C440*'PCU Data'!$T$14)+('MCC Data'!$D440*'PCU Data'!$U$14)+('PCU Data'!$V$14*'MCC Data'!$E440)+('MCC Data'!$F440*'PCU Data'!$W$14)+('MCC Data'!$G440*'PCU Data'!$X$14)+('MCC Data'!$H440*$Y$14)</f>
        <v>1</v>
      </c>
      <c r="L61" s="146">
        <f>('MCC Data'!$J440*'PCU Data'!$S$14)+('MCC Data'!$K440*'PCU Data'!$T$14)+('MCC Data'!$L440*'PCU Data'!$U$14)+('PCU Data'!$V$14*'MCC Data'!$M440)+('MCC Data'!$N440*'PCU Data'!$W$14)+('MCC Data'!$O440*'PCU Data'!$X$14)+('MCC Data'!$P440*$Y$14)</f>
        <v>251.2</v>
      </c>
      <c r="M61" s="146">
        <f>('MCC Data'!$R440*'PCU Data'!$S$14)+('MCC Data'!$S440*'PCU Data'!$T$14)+('MCC Data'!$T440*'PCU Data'!$U$14)+('PCU Data'!$V$14*'MCC Data'!$U440)+('MCC Data'!$V440*'PCU Data'!$W$14)+('MCC Data'!$W440*'PCU Data'!$X$14)+('MCC Data'!$X440*$Y$14)</f>
        <v>0</v>
      </c>
      <c r="N61" s="146">
        <f>('MCC Data'!$B567*'PCU Data'!$S$14)+('MCC Data'!$C567*'PCU Data'!$T$14)+('MCC Data'!$D567*'PCU Data'!$U$14)+('PCU Data'!$V$14*'MCC Data'!$E567)+('MCC Data'!$F567*'PCU Data'!$W$14)+('MCC Data'!$G567*'PCU Data'!$X$14)+('MCC Data'!$H567*$Y$14)</f>
        <v>0</v>
      </c>
      <c r="O61" s="146">
        <f>('MCC Data'!$J567*'PCU Data'!$S$14)+('MCC Data'!$K567*'PCU Data'!$T$14)+('MCC Data'!$L567*'PCU Data'!$U$14)+('PCU Data'!$V$14*'MCC Data'!$M567)+('MCC Data'!$N567*'PCU Data'!$W$14)+('MCC Data'!$O567*'PCU Data'!$X$14)+('MCC Data'!$P567*$Y$14)</f>
        <v>53.6</v>
      </c>
      <c r="P61" s="146">
        <f>('MCC Data'!$R567*'PCU Data'!$S$14)+('MCC Data'!$S567*'PCU Data'!$T$14)+('MCC Data'!$T567*'PCU Data'!$U$14)+('PCU Data'!$V$14*'MCC Data'!$U567)+('MCC Data'!$V567*'PCU Data'!$W$14)+('MCC Data'!$W567*'PCU Data'!$X$14)+('MCC Data'!$X567*$Y$14)</f>
        <v>51.6</v>
      </c>
      <c r="Q61" s="146">
        <f>('MCC Data'!$B694*'PCU Data'!$S$14)+('MCC Data'!$C694*'PCU Data'!$T$14)+('MCC Data'!$D694*'PCU Data'!$U$14)+('PCU Data'!$V$14*'MCC Data'!$E694)+('MCC Data'!$F694*'PCU Data'!$W$14)+('MCC Data'!$G694*'PCU Data'!$X$14)+('MCC Data'!$H694*$Y$14)</f>
        <v>43.699999999999996</v>
      </c>
    </row>
    <row r="62" spans="1:17" s="135" customFormat="1" ht="12.75" customHeight="1" x14ac:dyDescent="0.2">
      <c r="A62" s="22">
        <f>'MCC Data'!A60</f>
        <v>0.82291666666666585</v>
      </c>
      <c r="B62" s="146">
        <f>('MCC Data'!$B60*'PCU Data'!$S$14)+('MCC Data'!$C60*'PCU Data'!$T$14)+('MCC Data'!$D60*'PCU Data'!$U$14)+('PCU Data'!$V$14*'MCC Data'!$E60)+('MCC Data'!$F60*'PCU Data'!$W$14)+('MCC Data'!$G60*'PCU Data'!$X$14)+('MCC Data'!$H60*$Y$14)</f>
        <v>0</v>
      </c>
      <c r="C62" s="146">
        <f>('MCC Data'!$J60*'PCU Data'!$S$14)+('MCC Data'!$K60*'PCU Data'!$T$14)+('MCC Data'!$L60*'PCU Data'!$U$14)+('PCU Data'!$V$14*'MCC Data'!$M60)+('MCC Data'!$N60*'PCU Data'!$W$14)+('MCC Data'!$O60*'PCU Data'!$X$14)+('MCC Data'!$P60*$Y$14)</f>
        <v>0</v>
      </c>
      <c r="D62" s="146">
        <f>('MCC Data'!$R60*'PCU Data'!$S$14)+('MCC Data'!$S60*'PCU Data'!$T$14)+('MCC Data'!$T60*'PCU Data'!$U$14)+('PCU Data'!$V$14*'MCC Data'!$U60)+('MCC Data'!$V60*'PCU Data'!$W$14)+('MCC Data'!$W60*'PCU Data'!$X$14)+('MCC Data'!$X60*$Y$14)</f>
        <v>190.5</v>
      </c>
      <c r="E62" s="146">
        <f>('MCC Data'!$B187*'PCU Data'!$S$14)+('MCC Data'!$C187*'PCU Data'!$T$14)+('MCC Data'!$D187*'PCU Data'!$U$14)+('PCU Data'!$V$14*'MCC Data'!$E187)+('MCC Data'!$F187*'PCU Data'!$W$14)+('MCC Data'!$G187*'PCU Data'!$X$14)+('MCC Data'!$H187*$Y$14)</f>
        <v>41.8</v>
      </c>
      <c r="F62" s="146">
        <f>('MCC Data'!$J187*'PCU Data'!$S$14)+('MCC Data'!$K187*'PCU Data'!$T$14)+('MCC Data'!$L187*'PCU Data'!$U$14)+('PCU Data'!$V$14*'MCC Data'!$M187)+('MCC Data'!$N187*'PCU Data'!$W$14)+('MCC Data'!$O187*'PCU Data'!$X$14)+('MCC Data'!$P187*$Y$14)</f>
        <v>0</v>
      </c>
      <c r="G62" s="146">
        <f>('MCC Data'!$R187*'PCU Data'!$S$14)+('MCC Data'!$S187*'PCU Data'!$T$14)+('MCC Data'!$T187*'PCU Data'!$U$14)+('PCU Data'!$V$14*'MCC Data'!$U187)+('MCC Data'!$V187*'PCU Data'!$W$14)+('MCC Data'!$W187*'PCU Data'!$X$14)+('MCC Data'!$X187*$Y$14)</f>
        <v>0</v>
      </c>
      <c r="H62" s="146">
        <f>('MCC Data'!$B314*'PCU Data'!$S$14)+('MCC Data'!$C314*'PCU Data'!$T$14)+('MCC Data'!$D314*'PCU Data'!$U$14)+('PCU Data'!$V$14*'MCC Data'!$E314)+('MCC Data'!$F314*'PCU Data'!$W$14)+('MCC Data'!$G314*'PCU Data'!$X$14)+('MCC Data'!$H314*$Y$14)</f>
        <v>0</v>
      </c>
      <c r="I62" s="146">
        <f>('MCC Data'!$J314*'PCU Data'!$S$14)+('MCC Data'!$K314*'PCU Data'!$T$14)+('MCC Data'!$L314*'PCU Data'!$U$14)+('PCU Data'!$V$14*'MCC Data'!$M314)+('MCC Data'!$N314*'PCU Data'!$W$14)+('MCC Data'!$O314*'PCU Data'!$X$14)+('MCC Data'!$P314*$Y$14)</f>
        <v>0</v>
      </c>
      <c r="J62" s="146">
        <f>('MCC Data'!$R314*'PCU Data'!$S$14)+('MCC Data'!$S314*'PCU Data'!$T$14)+('MCC Data'!$T314*'PCU Data'!$U$14)+('PCU Data'!$V$14*'MCC Data'!$U314)+('MCC Data'!$V314*'PCU Data'!$W$14)+('MCC Data'!$W314*'PCU Data'!$X$14)+('MCC Data'!$X314*$Y$14)</f>
        <v>0</v>
      </c>
      <c r="K62" s="146">
        <f>('MCC Data'!$B441*'PCU Data'!$S$14)+('MCC Data'!$C441*'PCU Data'!$T$14)+('MCC Data'!$D441*'PCU Data'!$U$14)+('PCU Data'!$V$14*'MCC Data'!$E441)+('MCC Data'!$F441*'PCU Data'!$W$14)+('MCC Data'!$G441*'PCU Data'!$X$14)+('MCC Data'!$H441*$Y$14)</f>
        <v>0</v>
      </c>
      <c r="L62" s="146">
        <f>('MCC Data'!$J441*'PCU Data'!$S$14)+('MCC Data'!$K441*'PCU Data'!$T$14)+('MCC Data'!$L441*'PCU Data'!$U$14)+('PCU Data'!$V$14*'MCC Data'!$M441)+('MCC Data'!$N441*'PCU Data'!$W$14)+('MCC Data'!$O441*'PCU Data'!$X$14)+('MCC Data'!$P441*$Y$14)</f>
        <v>251</v>
      </c>
      <c r="M62" s="146">
        <f>('MCC Data'!$R441*'PCU Data'!$S$14)+('MCC Data'!$S441*'PCU Data'!$T$14)+('MCC Data'!$T441*'PCU Data'!$U$14)+('PCU Data'!$V$14*'MCC Data'!$U441)+('MCC Data'!$V441*'PCU Data'!$W$14)+('MCC Data'!$W441*'PCU Data'!$X$14)+('MCC Data'!$X441*$Y$14)</f>
        <v>0</v>
      </c>
      <c r="N62" s="146">
        <f>('MCC Data'!$B568*'PCU Data'!$S$14)+('MCC Data'!$C568*'PCU Data'!$T$14)+('MCC Data'!$D568*'PCU Data'!$U$14)+('PCU Data'!$V$14*'MCC Data'!$E568)+('MCC Data'!$F568*'PCU Data'!$W$14)+('MCC Data'!$G568*'PCU Data'!$X$14)+('MCC Data'!$H568*$Y$14)</f>
        <v>0</v>
      </c>
      <c r="O62" s="146">
        <f>('MCC Data'!$J568*'PCU Data'!$S$14)+('MCC Data'!$K568*'PCU Data'!$T$14)+('MCC Data'!$L568*'PCU Data'!$U$14)+('PCU Data'!$V$14*'MCC Data'!$M568)+('MCC Data'!$N568*'PCU Data'!$W$14)+('MCC Data'!$O568*'PCU Data'!$X$14)+('MCC Data'!$P568*$Y$14)</f>
        <v>52.8</v>
      </c>
      <c r="P62" s="146">
        <f>('MCC Data'!$R568*'PCU Data'!$S$14)+('MCC Data'!$S568*'PCU Data'!$T$14)+('MCC Data'!$T568*'PCU Data'!$U$14)+('PCU Data'!$V$14*'MCC Data'!$U568)+('MCC Data'!$V568*'PCU Data'!$W$14)+('MCC Data'!$W568*'PCU Data'!$X$14)+('MCC Data'!$X568*$Y$14)</f>
        <v>51.6</v>
      </c>
      <c r="Q62" s="146">
        <f>('MCC Data'!$B695*'PCU Data'!$S$14)+('MCC Data'!$C695*'PCU Data'!$T$14)+('MCC Data'!$D695*'PCU Data'!$U$14)+('PCU Data'!$V$14*'MCC Data'!$E695)+('MCC Data'!$F695*'PCU Data'!$W$14)+('MCC Data'!$G695*'PCU Data'!$X$14)+('MCC Data'!$H695*$Y$14)</f>
        <v>42.1</v>
      </c>
    </row>
    <row r="63" spans="1:17" s="135" customFormat="1" ht="12.75" customHeight="1" x14ac:dyDescent="0.2">
      <c r="A63" s="21">
        <f>'MCC Data'!A61</f>
        <v>0.83333333333333248</v>
      </c>
      <c r="B63" s="146">
        <f>('MCC Data'!$B61*'PCU Data'!$S$14)+('MCC Data'!$C61*'PCU Data'!$T$14)+('MCC Data'!$D61*'PCU Data'!$U$14)+('PCU Data'!$V$14*'MCC Data'!$E61)+('MCC Data'!$F61*'PCU Data'!$W$14)+('MCC Data'!$G61*'PCU Data'!$X$14)+('MCC Data'!$H61*$Y$14)</f>
        <v>0</v>
      </c>
      <c r="C63" s="146">
        <f>('MCC Data'!$J61*'PCU Data'!$S$14)+('MCC Data'!$K61*'PCU Data'!$T$14)+('MCC Data'!$L61*'PCU Data'!$U$14)+('PCU Data'!$V$14*'MCC Data'!$M61)+('MCC Data'!$N61*'PCU Data'!$W$14)+('MCC Data'!$O61*'PCU Data'!$X$14)+('MCC Data'!$P61*$Y$14)</f>
        <v>0</v>
      </c>
      <c r="D63" s="146">
        <f>('MCC Data'!$R61*'PCU Data'!$S$14)+('MCC Data'!$S61*'PCU Data'!$T$14)+('MCC Data'!$T61*'PCU Data'!$U$14)+('PCU Data'!$V$14*'MCC Data'!$U61)+('MCC Data'!$V61*'PCU Data'!$W$14)+('MCC Data'!$W61*'PCU Data'!$X$14)+('MCC Data'!$X61*$Y$14)</f>
        <v>195.5</v>
      </c>
      <c r="E63" s="146">
        <f>('MCC Data'!$B188*'PCU Data'!$S$14)+('MCC Data'!$C188*'PCU Data'!$T$14)+('MCC Data'!$D188*'PCU Data'!$U$14)+('PCU Data'!$V$14*'MCC Data'!$E188)+('MCC Data'!$F188*'PCU Data'!$W$14)+('MCC Data'!$G188*'PCU Data'!$X$14)+('MCC Data'!$H188*$Y$14)</f>
        <v>44.2</v>
      </c>
      <c r="F63" s="146">
        <f>('MCC Data'!$J188*'PCU Data'!$S$14)+('MCC Data'!$K188*'PCU Data'!$T$14)+('MCC Data'!$L188*'PCU Data'!$U$14)+('PCU Data'!$V$14*'MCC Data'!$M188)+('MCC Data'!$N188*'PCU Data'!$W$14)+('MCC Data'!$O188*'PCU Data'!$X$14)+('MCC Data'!$P188*$Y$14)</f>
        <v>0</v>
      </c>
      <c r="G63" s="146">
        <f>('MCC Data'!$R188*'PCU Data'!$S$14)+('MCC Data'!$S188*'PCU Data'!$T$14)+('MCC Data'!$T188*'PCU Data'!$U$14)+('PCU Data'!$V$14*'MCC Data'!$U188)+('MCC Data'!$V188*'PCU Data'!$W$14)+('MCC Data'!$W188*'PCU Data'!$X$14)+('MCC Data'!$X188*$Y$14)</f>
        <v>0</v>
      </c>
      <c r="H63" s="146">
        <f>('MCC Data'!$B315*'PCU Data'!$S$14)+('MCC Data'!$C315*'PCU Data'!$T$14)+('MCC Data'!$D315*'PCU Data'!$U$14)+('PCU Data'!$V$14*'MCC Data'!$E315)+('MCC Data'!$F315*'PCU Data'!$W$14)+('MCC Data'!$G315*'PCU Data'!$X$14)+('MCC Data'!$H315*$Y$14)</f>
        <v>0</v>
      </c>
      <c r="I63" s="146">
        <f>('MCC Data'!$J315*'PCU Data'!$S$14)+('MCC Data'!$K315*'PCU Data'!$T$14)+('MCC Data'!$L315*'PCU Data'!$U$14)+('PCU Data'!$V$14*'MCC Data'!$M315)+('MCC Data'!$N315*'PCU Data'!$W$14)+('MCC Data'!$O315*'PCU Data'!$X$14)+('MCC Data'!$P315*$Y$14)</f>
        <v>0</v>
      </c>
      <c r="J63" s="146">
        <f>('MCC Data'!$R315*'PCU Data'!$S$14)+('MCC Data'!$S315*'PCU Data'!$T$14)+('MCC Data'!$T315*'PCU Data'!$U$14)+('PCU Data'!$V$14*'MCC Data'!$U315)+('MCC Data'!$V315*'PCU Data'!$W$14)+('MCC Data'!$W315*'PCU Data'!$X$14)+('MCC Data'!$X315*$Y$14)</f>
        <v>0</v>
      </c>
      <c r="K63" s="146">
        <f>('MCC Data'!$B442*'PCU Data'!$S$14)+('MCC Data'!$C442*'PCU Data'!$T$14)+('MCC Data'!$D442*'PCU Data'!$U$14)+('PCU Data'!$V$14*'MCC Data'!$E442)+('MCC Data'!$F442*'PCU Data'!$W$14)+('MCC Data'!$G442*'PCU Data'!$X$14)+('MCC Data'!$H442*$Y$14)</f>
        <v>0</v>
      </c>
      <c r="L63" s="146">
        <f>('MCC Data'!$J442*'PCU Data'!$S$14)+('MCC Data'!$K442*'PCU Data'!$T$14)+('MCC Data'!$L442*'PCU Data'!$U$14)+('PCU Data'!$V$14*'MCC Data'!$M442)+('MCC Data'!$N442*'PCU Data'!$W$14)+('MCC Data'!$O442*'PCU Data'!$X$14)+('MCC Data'!$P442*$Y$14)</f>
        <v>251.4</v>
      </c>
      <c r="M63" s="146">
        <f>('MCC Data'!$R442*'PCU Data'!$S$14)+('MCC Data'!$S442*'PCU Data'!$T$14)+('MCC Data'!$T442*'PCU Data'!$U$14)+('PCU Data'!$V$14*'MCC Data'!$U442)+('MCC Data'!$V442*'PCU Data'!$W$14)+('MCC Data'!$W442*'PCU Data'!$X$14)+('MCC Data'!$X442*$Y$14)</f>
        <v>0</v>
      </c>
      <c r="N63" s="146">
        <f>('MCC Data'!$B569*'PCU Data'!$S$14)+('MCC Data'!$C569*'PCU Data'!$T$14)+('MCC Data'!$D569*'PCU Data'!$U$14)+('PCU Data'!$V$14*'MCC Data'!$E569)+('MCC Data'!$F569*'PCU Data'!$W$14)+('MCC Data'!$G569*'PCU Data'!$X$14)+('MCC Data'!$H569*$Y$14)</f>
        <v>0</v>
      </c>
      <c r="O63" s="146">
        <f>('MCC Data'!$J569*'PCU Data'!$S$14)+('MCC Data'!$K569*'PCU Data'!$T$14)+('MCC Data'!$L569*'PCU Data'!$U$14)+('PCU Data'!$V$14*'MCC Data'!$M569)+('MCC Data'!$N569*'PCU Data'!$W$14)+('MCC Data'!$O569*'PCU Data'!$X$14)+('MCC Data'!$P569*$Y$14)</f>
        <v>45.1</v>
      </c>
      <c r="P63" s="146">
        <f>('MCC Data'!$R569*'PCU Data'!$S$14)+('MCC Data'!$S569*'PCU Data'!$T$14)+('MCC Data'!$T569*'PCU Data'!$U$14)+('PCU Data'!$V$14*'MCC Data'!$U569)+('MCC Data'!$V569*'PCU Data'!$W$14)+('MCC Data'!$W569*'PCU Data'!$X$14)+('MCC Data'!$X569*$Y$14)</f>
        <v>63.1</v>
      </c>
      <c r="Q63" s="146">
        <f>('MCC Data'!$B696*'PCU Data'!$S$14)+('MCC Data'!$C696*'PCU Data'!$T$14)+('MCC Data'!$D696*'PCU Data'!$U$14)+('PCU Data'!$V$14*'MCC Data'!$E696)+('MCC Data'!$F696*'PCU Data'!$W$14)+('MCC Data'!$G696*'PCU Data'!$X$14)+('MCC Data'!$H696*$Y$14)</f>
        <v>43.2</v>
      </c>
    </row>
    <row r="64" spans="1:17" s="135" customFormat="1" ht="12.75" customHeight="1" x14ac:dyDescent="0.2">
      <c r="A64" s="22">
        <f>'MCC Data'!A62</f>
        <v>0.84374999999999911</v>
      </c>
      <c r="B64" s="146">
        <f>('MCC Data'!$B62*'PCU Data'!$S$14)+('MCC Data'!$C62*'PCU Data'!$T$14)+('MCC Data'!$D62*'PCU Data'!$U$14)+('PCU Data'!$V$14*'MCC Data'!$E62)+('MCC Data'!$F62*'PCU Data'!$W$14)+('MCC Data'!$G62*'PCU Data'!$X$14)+('MCC Data'!$H62*$Y$14)</f>
        <v>0</v>
      </c>
      <c r="C64" s="146">
        <f>('MCC Data'!$J62*'PCU Data'!$S$14)+('MCC Data'!$K62*'PCU Data'!$T$14)+('MCC Data'!$L62*'PCU Data'!$U$14)+('PCU Data'!$V$14*'MCC Data'!$M62)+('MCC Data'!$N62*'PCU Data'!$W$14)+('MCC Data'!$O62*'PCU Data'!$X$14)+('MCC Data'!$P62*$Y$14)</f>
        <v>0</v>
      </c>
      <c r="D64" s="146">
        <f>('MCC Data'!$R62*'PCU Data'!$S$14)+('MCC Data'!$S62*'PCU Data'!$T$14)+('MCC Data'!$T62*'PCU Data'!$U$14)+('PCU Data'!$V$14*'MCC Data'!$U62)+('MCC Data'!$V62*'PCU Data'!$W$14)+('MCC Data'!$W62*'PCU Data'!$X$14)+('MCC Data'!$X62*$Y$14)</f>
        <v>194.1</v>
      </c>
      <c r="E64" s="146">
        <f>('MCC Data'!$B189*'PCU Data'!$S$14)+('MCC Data'!$C189*'PCU Data'!$T$14)+('MCC Data'!$D189*'PCU Data'!$U$14)+('PCU Data'!$V$14*'MCC Data'!$E189)+('MCC Data'!$F189*'PCU Data'!$W$14)+('MCC Data'!$G189*'PCU Data'!$X$14)+('MCC Data'!$H189*$Y$14)</f>
        <v>43.800000000000004</v>
      </c>
      <c r="F64" s="146">
        <f>('MCC Data'!$J189*'PCU Data'!$S$14)+('MCC Data'!$K189*'PCU Data'!$T$14)+('MCC Data'!$L189*'PCU Data'!$U$14)+('PCU Data'!$V$14*'MCC Data'!$M189)+('MCC Data'!$N189*'PCU Data'!$W$14)+('MCC Data'!$O189*'PCU Data'!$X$14)+('MCC Data'!$P189*$Y$14)</f>
        <v>0</v>
      </c>
      <c r="G64" s="146">
        <f>('MCC Data'!$R189*'PCU Data'!$S$14)+('MCC Data'!$S189*'PCU Data'!$T$14)+('MCC Data'!$T189*'PCU Data'!$U$14)+('PCU Data'!$V$14*'MCC Data'!$U189)+('MCC Data'!$V189*'PCU Data'!$W$14)+('MCC Data'!$W189*'PCU Data'!$X$14)+('MCC Data'!$X189*$Y$14)</f>
        <v>0</v>
      </c>
      <c r="H64" s="146">
        <f>('MCC Data'!$B316*'PCU Data'!$S$14)+('MCC Data'!$C316*'PCU Data'!$T$14)+('MCC Data'!$D316*'PCU Data'!$U$14)+('PCU Data'!$V$14*'MCC Data'!$E316)+('MCC Data'!$F316*'PCU Data'!$W$14)+('MCC Data'!$G316*'PCU Data'!$X$14)+('MCC Data'!$H316*$Y$14)</f>
        <v>0</v>
      </c>
      <c r="I64" s="146">
        <f>('MCC Data'!$J316*'PCU Data'!$S$14)+('MCC Data'!$K316*'PCU Data'!$T$14)+('MCC Data'!$L316*'PCU Data'!$U$14)+('PCU Data'!$V$14*'MCC Data'!$M316)+('MCC Data'!$N316*'PCU Data'!$W$14)+('MCC Data'!$O316*'PCU Data'!$X$14)+('MCC Data'!$P316*$Y$14)</f>
        <v>0</v>
      </c>
      <c r="J64" s="146">
        <f>('MCC Data'!$R316*'PCU Data'!$S$14)+('MCC Data'!$S316*'PCU Data'!$T$14)+('MCC Data'!$T316*'PCU Data'!$U$14)+('PCU Data'!$V$14*'MCC Data'!$U316)+('MCC Data'!$V316*'PCU Data'!$W$14)+('MCC Data'!$W316*'PCU Data'!$X$14)+('MCC Data'!$X316*$Y$14)</f>
        <v>0</v>
      </c>
      <c r="K64" s="146">
        <f>('MCC Data'!$B443*'PCU Data'!$S$14)+('MCC Data'!$C443*'PCU Data'!$T$14)+('MCC Data'!$D443*'PCU Data'!$U$14)+('PCU Data'!$V$14*'MCC Data'!$E443)+('MCC Data'!$F443*'PCU Data'!$W$14)+('MCC Data'!$G443*'PCU Data'!$X$14)+('MCC Data'!$H443*$Y$14)</f>
        <v>0</v>
      </c>
      <c r="L64" s="146">
        <f>('MCC Data'!$J443*'PCU Data'!$S$14)+('MCC Data'!$K443*'PCU Data'!$T$14)+('MCC Data'!$L443*'PCU Data'!$U$14)+('PCU Data'!$V$14*'MCC Data'!$M443)+('MCC Data'!$N443*'PCU Data'!$W$14)+('MCC Data'!$O443*'PCU Data'!$X$14)+('MCC Data'!$P443*$Y$14)</f>
        <v>260</v>
      </c>
      <c r="M64" s="146">
        <f>('MCC Data'!$R443*'PCU Data'!$S$14)+('MCC Data'!$S443*'PCU Data'!$T$14)+('MCC Data'!$T443*'PCU Data'!$U$14)+('PCU Data'!$V$14*'MCC Data'!$U443)+('MCC Data'!$V443*'PCU Data'!$W$14)+('MCC Data'!$W443*'PCU Data'!$X$14)+('MCC Data'!$X443*$Y$14)</f>
        <v>0</v>
      </c>
      <c r="N64" s="146">
        <f>('MCC Data'!$B570*'PCU Data'!$S$14)+('MCC Data'!$C570*'PCU Data'!$T$14)+('MCC Data'!$D570*'PCU Data'!$U$14)+('PCU Data'!$V$14*'MCC Data'!$E570)+('MCC Data'!$F570*'PCU Data'!$W$14)+('MCC Data'!$G570*'PCU Data'!$X$14)+('MCC Data'!$H570*$Y$14)</f>
        <v>0</v>
      </c>
      <c r="O64" s="146">
        <f>('MCC Data'!$J570*'PCU Data'!$S$14)+('MCC Data'!$K570*'PCU Data'!$T$14)+('MCC Data'!$L570*'PCU Data'!$U$14)+('PCU Data'!$V$14*'MCC Data'!$M570)+('MCC Data'!$N570*'PCU Data'!$W$14)+('MCC Data'!$O570*'PCU Data'!$X$14)+('MCC Data'!$P570*$Y$14)</f>
        <v>42.5</v>
      </c>
      <c r="P64" s="146">
        <f>('MCC Data'!$R570*'PCU Data'!$S$14)+('MCC Data'!$S570*'PCU Data'!$T$14)+('MCC Data'!$T570*'PCU Data'!$U$14)+('PCU Data'!$V$14*'MCC Data'!$U570)+('MCC Data'!$V570*'PCU Data'!$W$14)+('MCC Data'!$W570*'PCU Data'!$X$14)+('MCC Data'!$X570*$Y$14)</f>
        <v>52.9</v>
      </c>
      <c r="Q64" s="146">
        <f>('MCC Data'!$B697*'PCU Data'!$S$14)+('MCC Data'!$C697*'PCU Data'!$T$14)+('MCC Data'!$D697*'PCU Data'!$U$14)+('PCU Data'!$V$14*'MCC Data'!$E697)+('MCC Data'!$F697*'PCU Data'!$W$14)+('MCC Data'!$G697*'PCU Data'!$X$14)+('MCC Data'!$H697*$Y$14)</f>
        <v>40.700000000000003</v>
      </c>
    </row>
    <row r="65" spans="1:17" s="135" customFormat="1" ht="12.75" customHeight="1" x14ac:dyDescent="0.2">
      <c r="A65" s="21">
        <f>'MCC Data'!A63</f>
        <v>0.85416666666666574</v>
      </c>
      <c r="B65" s="146">
        <f>('MCC Data'!$B63*'PCU Data'!$S$14)+('MCC Data'!$C63*'PCU Data'!$T$14)+('MCC Data'!$D63*'PCU Data'!$U$14)+('PCU Data'!$V$14*'MCC Data'!$E63)+('MCC Data'!$F63*'PCU Data'!$W$14)+('MCC Data'!$G63*'PCU Data'!$X$14)+('MCC Data'!$H63*$Y$14)</f>
        <v>0</v>
      </c>
      <c r="C65" s="146">
        <f>('MCC Data'!$J63*'PCU Data'!$S$14)+('MCC Data'!$K63*'PCU Data'!$T$14)+('MCC Data'!$L63*'PCU Data'!$U$14)+('PCU Data'!$V$14*'MCC Data'!$M63)+('MCC Data'!$N63*'PCU Data'!$W$14)+('MCC Data'!$O63*'PCU Data'!$X$14)+('MCC Data'!$P63*$Y$14)</f>
        <v>0</v>
      </c>
      <c r="D65" s="146">
        <f>('MCC Data'!$R63*'PCU Data'!$S$14)+('MCC Data'!$S63*'PCU Data'!$T$14)+('MCC Data'!$T63*'PCU Data'!$U$14)+('PCU Data'!$V$14*'MCC Data'!$U63)+('MCC Data'!$V63*'PCU Data'!$W$14)+('MCC Data'!$W63*'PCU Data'!$X$14)+('MCC Data'!$X63*$Y$14)</f>
        <v>179</v>
      </c>
      <c r="E65" s="146">
        <f>('MCC Data'!$B190*'PCU Data'!$S$14)+('MCC Data'!$C190*'PCU Data'!$T$14)+('MCC Data'!$D190*'PCU Data'!$U$14)+('PCU Data'!$V$14*'MCC Data'!$E190)+('MCC Data'!$F190*'PCU Data'!$W$14)+('MCC Data'!$G190*'PCU Data'!$X$14)+('MCC Data'!$H190*$Y$14)</f>
        <v>37.699999999999996</v>
      </c>
      <c r="F65" s="146">
        <f>('MCC Data'!$J190*'PCU Data'!$S$14)+('MCC Data'!$K190*'PCU Data'!$T$14)+('MCC Data'!$L190*'PCU Data'!$U$14)+('PCU Data'!$V$14*'MCC Data'!$M190)+('MCC Data'!$N190*'PCU Data'!$W$14)+('MCC Data'!$O190*'PCU Data'!$X$14)+('MCC Data'!$P190*$Y$14)</f>
        <v>0</v>
      </c>
      <c r="G65" s="146">
        <f>('MCC Data'!$R190*'PCU Data'!$S$14)+('MCC Data'!$S190*'PCU Data'!$T$14)+('MCC Data'!$T190*'PCU Data'!$U$14)+('PCU Data'!$V$14*'MCC Data'!$U190)+('MCC Data'!$V190*'PCU Data'!$W$14)+('MCC Data'!$W190*'PCU Data'!$X$14)+('MCC Data'!$X190*$Y$14)</f>
        <v>0</v>
      </c>
      <c r="H65" s="146">
        <f>('MCC Data'!$B317*'PCU Data'!$S$14)+('MCC Data'!$C317*'PCU Data'!$T$14)+('MCC Data'!$D317*'PCU Data'!$U$14)+('PCU Data'!$V$14*'MCC Data'!$E317)+('MCC Data'!$F317*'PCU Data'!$W$14)+('MCC Data'!$G317*'PCU Data'!$X$14)+('MCC Data'!$H317*$Y$14)</f>
        <v>0</v>
      </c>
      <c r="I65" s="146">
        <f>('MCC Data'!$J317*'PCU Data'!$S$14)+('MCC Data'!$K317*'PCU Data'!$T$14)+('MCC Data'!$L317*'PCU Data'!$U$14)+('PCU Data'!$V$14*'MCC Data'!$M317)+('MCC Data'!$N317*'PCU Data'!$W$14)+('MCC Data'!$O317*'PCU Data'!$X$14)+('MCC Data'!$P317*$Y$14)</f>
        <v>0</v>
      </c>
      <c r="J65" s="146">
        <f>('MCC Data'!$R317*'PCU Data'!$S$14)+('MCC Data'!$S317*'PCU Data'!$T$14)+('MCC Data'!$T317*'PCU Data'!$U$14)+('PCU Data'!$V$14*'MCC Data'!$U317)+('MCC Data'!$V317*'PCU Data'!$W$14)+('MCC Data'!$W317*'PCU Data'!$X$14)+('MCC Data'!$X317*$Y$14)</f>
        <v>0</v>
      </c>
      <c r="K65" s="146">
        <f>('MCC Data'!$B444*'PCU Data'!$S$14)+('MCC Data'!$C444*'PCU Data'!$T$14)+('MCC Data'!$D444*'PCU Data'!$U$14)+('PCU Data'!$V$14*'MCC Data'!$E444)+('MCC Data'!$F444*'PCU Data'!$W$14)+('MCC Data'!$G444*'PCU Data'!$X$14)+('MCC Data'!$H444*$Y$14)</f>
        <v>0</v>
      </c>
      <c r="L65" s="146">
        <f>('MCC Data'!$J444*'PCU Data'!$S$14)+('MCC Data'!$K444*'PCU Data'!$T$14)+('MCC Data'!$L444*'PCU Data'!$U$14)+('PCU Data'!$V$14*'MCC Data'!$M444)+('MCC Data'!$N444*'PCU Data'!$W$14)+('MCC Data'!$O444*'PCU Data'!$X$14)+('MCC Data'!$P444*$Y$14)</f>
        <v>210.2</v>
      </c>
      <c r="M65" s="146">
        <f>('MCC Data'!$R444*'PCU Data'!$S$14)+('MCC Data'!$S444*'PCU Data'!$T$14)+('MCC Data'!$T444*'PCU Data'!$U$14)+('PCU Data'!$V$14*'MCC Data'!$U444)+('MCC Data'!$V444*'PCU Data'!$W$14)+('MCC Data'!$W444*'PCU Data'!$X$14)+('MCC Data'!$X444*$Y$14)</f>
        <v>0</v>
      </c>
      <c r="N65" s="146">
        <f>('MCC Data'!$B571*'PCU Data'!$S$14)+('MCC Data'!$C571*'PCU Data'!$T$14)+('MCC Data'!$D571*'PCU Data'!$U$14)+('PCU Data'!$V$14*'MCC Data'!$E571)+('MCC Data'!$F571*'PCU Data'!$W$14)+('MCC Data'!$G571*'PCU Data'!$X$14)+('MCC Data'!$H571*$Y$14)</f>
        <v>0</v>
      </c>
      <c r="O65" s="146">
        <f>('MCC Data'!$J571*'PCU Data'!$S$14)+('MCC Data'!$K571*'PCU Data'!$T$14)+('MCC Data'!$L571*'PCU Data'!$U$14)+('PCU Data'!$V$14*'MCC Data'!$M571)+('MCC Data'!$N571*'PCU Data'!$W$14)+('MCC Data'!$O571*'PCU Data'!$X$14)+('MCC Data'!$P571*$Y$14)</f>
        <v>46.4</v>
      </c>
      <c r="P65" s="146">
        <f>('MCC Data'!$R571*'PCU Data'!$S$14)+('MCC Data'!$S571*'PCU Data'!$T$14)+('MCC Data'!$T571*'PCU Data'!$U$14)+('PCU Data'!$V$14*'MCC Data'!$U571)+('MCC Data'!$V571*'PCU Data'!$W$14)+('MCC Data'!$W571*'PCU Data'!$X$14)+('MCC Data'!$X571*$Y$14)</f>
        <v>37.800000000000004</v>
      </c>
      <c r="Q65" s="146">
        <f>('MCC Data'!$B698*'PCU Data'!$S$14)+('MCC Data'!$C698*'PCU Data'!$T$14)+('MCC Data'!$D698*'PCU Data'!$U$14)+('PCU Data'!$V$14*'MCC Data'!$E698)+('MCC Data'!$F698*'PCU Data'!$W$14)+('MCC Data'!$G698*'PCU Data'!$X$14)+('MCC Data'!$H698*$Y$14)</f>
        <v>33.9</v>
      </c>
    </row>
    <row r="66" spans="1:17" s="135" customFormat="1" ht="12.75" customHeight="1" x14ac:dyDescent="0.2">
      <c r="A66" s="22">
        <f>'MCC Data'!A64</f>
        <v>0.86458333333333237</v>
      </c>
      <c r="B66" s="146">
        <f>('MCC Data'!$B64*'PCU Data'!$S$14)+('MCC Data'!$C64*'PCU Data'!$T$14)+('MCC Data'!$D64*'PCU Data'!$U$14)+('PCU Data'!$V$14*'MCC Data'!$E64)+('MCC Data'!$F64*'PCU Data'!$W$14)+('MCC Data'!$G64*'PCU Data'!$X$14)+('MCC Data'!$H64*$Y$14)</f>
        <v>0</v>
      </c>
      <c r="C66" s="146">
        <f>('MCC Data'!$J64*'PCU Data'!$S$14)+('MCC Data'!$K64*'PCU Data'!$T$14)+('MCC Data'!$L64*'PCU Data'!$U$14)+('PCU Data'!$V$14*'MCC Data'!$M64)+('MCC Data'!$N64*'PCU Data'!$W$14)+('MCC Data'!$O64*'PCU Data'!$X$14)+('MCC Data'!$P64*$Y$14)</f>
        <v>0</v>
      </c>
      <c r="D66" s="146">
        <f>('MCC Data'!$R64*'PCU Data'!$S$14)+('MCC Data'!$S64*'PCU Data'!$T$14)+('MCC Data'!$T64*'PCU Data'!$U$14)+('PCU Data'!$V$14*'MCC Data'!$U64)+('MCC Data'!$V64*'PCU Data'!$W$14)+('MCC Data'!$W64*'PCU Data'!$X$14)+('MCC Data'!$X64*$Y$14)</f>
        <v>140.30000000000001</v>
      </c>
      <c r="E66" s="146">
        <f>('MCC Data'!$B191*'PCU Data'!$S$14)+('MCC Data'!$C191*'PCU Data'!$T$14)+('MCC Data'!$D191*'PCU Data'!$U$14)+('PCU Data'!$V$14*'MCC Data'!$E191)+('MCC Data'!$F191*'PCU Data'!$W$14)+('MCC Data'!$G191*'PCU Data'!$X$14)+('MCC Data'!$H191*$Y$14)</f>
        <v>27.7</v>
      </c>
      <c r="F66" s="146">
        <f>('MCC Data'!$J191*'PCU Data'!$S$14)+('MCC Data'!$K191*'PCU Data'!$T$14)+('MCC Data'!$L191*'PCU Data'!$U$14)+('PCU Data'!$V$14*'MCC Data'!$M191)+('MCC Data'!$N191*'PCU Data'!$W$14)+('MCC Data'!$O191*'PCU Data'!$X$14)+('MCC Data'!$P191*$Y$14)</f>
        <v>0</v>
      </c>
      <c r="G66" s="146">
        <f>('MCC Data'!$R191*'PCU Data'!$S$14)+('MCC Data'!$S191*'PCU Data'!$T$14)+('MCC Data'!$T191*'PCU Data'!$U$14)+('PCU Data'!$V$14*'MCC Data'!$U191)+('MCC Data'!$V191*'PCU Data'!$W$14)+('MCC Data'!$W191*'PCU Data'!$X$14)+('MCC Data'!$X191*$Y$14)</f>
        <v>0</v>
      </c>
      <c r="H66" s="146">
        <f>('MCC Data'!$B318*'PCU Data'!$S$14)+('MCC Data'!$C318*'PCU Data'!$T$14)+('MCC Data'!$D318*'PCU Data'!$U$14)+('PCU Data'!$V$14*'MCC Data'!$E318)+('MCC Data'!$F318*'PCU Data'!$W$14)+('MCC Data'!$G318*'PCU Data'!$X$14)+('MCC Data'!$H318*$Y$14)</f>
        <v>0</v>
      </c>
      <c r="I66" s="146">
        <f>('MCC Data'!$J318*'PCU Data'!$S$14)+('MCC Data'!$K318*'PCU Data'!$T$14)+('MCC Data'!$L318*'PCU Data'!$U$14)+('PCU Data'!$V$14*'MCC Data'!$M318)+('MCC Data'!$N318*'PCU Data'!$W$14)+('MCC Data'!$O318*'PCU Data'!$X$14)+('MCC Data'!$P318*$Y$14)</f>
        <v>0</v>
      </c>
      <c r="J66" s="146">
        <f>('MCC Data'!$R318*'PCU Data'!$S$14)+('MCC Data'!$S318*'PCU Data'!$T$14)+('MCC Data'!$T318*'PCU Data'!$U$14)+('PCU Data'!$V$14*'MCC Data'!$U318)+('MCC Data'!$V318*'PCU Data'!$W$14)+('MCC Data'!$W318*'PCU Data'!$X$14)+('MCC Data'!$X318*$Y$14)</f>
        <v>0</v>
      </c>
      <c r="K66" s="146">
        <f>('MCC Data'!$B445*'PCU Data'!$S$14)+('MCC Data'!$C445*'PCU Data'!$T$14)+('MCC Data'!$D445*'PCU Data'!$U$14)+('PCU Data'!$V$14*'MCC Data'!$E445)+('MCC Data'!$F445*'PCU Data'!$W$14)+('MCC Data'!$G445*'PCU Data'!$X$14)+('MCC Data'!$H445*$Y$14)</f>
        <v>0</v>
      </c>
      <c r="L66" s="146">
        <f>('MCC Data'!$J445*'PCU Data'!$S$14)+('MCC Data'!$K445*'PCU Data'!$T$14)+('MCC Data'!$L445*'PCU Data'!$U$14)+('PCU Data'!$V$14*'MCC Data'!$M445)+('MCC Data'!$N445*'PCU Data'!$W$14)+('MCC Data'!$O445*'PCU Data'!$X$14)+('MCC Data'!$P445*$Y$14)</f>
        <v>191.8</v>
      </c>
      <c r="M66" s="146">
        <f>('MCC Data'!$R445*'PCU Data'!$S$14)+('MCC Data'!$S445*'PCU Data'!$T$14)+('MCC Data'!$T445*'PCU Data'!$U$14)+('PCU Data'!$V$14*'MCC Data'!$U445)+('MCC Data'!$V445*'PCU Data'!$W$14)+('MCC Data'!$W445*'PCU Data'!$X$14)+('MCC Data'!$X445*$Y$14)</f>
        <v>0</v>
      </c>
      <c r="N66" s="146">
        <f>('MCC Data'!$B572*'PCU Data'!$S$14)+('MCC Data'!$C572*'PCU Data'!$T$14)+('MCC Data'!$D572*'PCU Data'!$U$14)+('PCU Data'!$V$14*'MCC Data'!$E572)+('MCC Data'!$F572*'PCU Data'!$W$14)+('MCC Data'!$G572*'PCU Data'!$X$14)+('MCC Data'!$H572*$Y$14)</f>
        <v>0</v>
      </c>
      <c r="O66" s="146">
        <f>('MCC Data'!$J572*'PCU Data'!$S$14)+('MCC Data'!$K572*'PCU Data'!$T$14)+('MCC Data'!$L572*'PCU Data'!$U$14)+('PCU Data'!$V$14*'MCC Data'!$M572)+('MCC Data'!$N572*'PCU Data'!$W$14)+('MCC Data'!$O572*'PCU Data'!$X$14)+('MCC Data'!$P572*$Y$14)</f>
        <v>39.200000000000003</v>
      </c>
      <c r="P66" s="146">
        <f>('MCC Data'!$R572*'PCU Data'!$S$14)+('MCC Data'!$S572*'PCU Data'!$T$14)+('MCC Data'!$T572*'PCU Data'!$U$14)+('PCU Data'!$V$14*'MCC Data'!$U572)+('MCC Data'!$V572*'PCU Data'!$W$14)+('MCC Data'!$W572*'PCU Data'!$X$14)+('MCC Data'!$X572*$Y$14)</f>
        <v>57.2</v>
      </c>
      <c r="Q66" s="146">
        <f>('MCC Data'!$B699*'PCU Data'!$S$14)+('MCC Data'!$C699*'PCU Data'!$T$14)+('MCC Data'!$D699*'PCU Data'!$U$14)+('PCU Data'!$V$14*'MCC Data'!$E699)+('MCC Data'!$F699*'PCU Data'!$W$14)+('MCC Data'!$G699*'PCU Data'!$X$14)+('MCC Data'!$H699*$Y$14)</f>
        <v>38</v>
      </c>
    </row>
    <row r="67" spans="1:17" s="135" customFormat="1" ht="12.75" customHeight="1" x14ac:dyDescent="0.2">
      <c r="A67" s="21">
        <f>'MCC Data'!A65</f>
        <v>0.874999999999999</v>
      </c>
      <c r="B67" s="146">
        <f>('MCC Data'!$B65*'PCU Data'!$S$14)+('MCC Data'!$C65*'PCU Data'!$T$14)+('MCC Data'!$D65*'PCU Data'!$U$14)+('PCU Data'!$V$14*'MCC Data'!$E65)+('MCC Data'!$F65*'PCU Data'!$W$14)+('MCC Data'!$G65*'PCU Data'!$X$14)+('MCC Data'!$H65*$Y$14)</f>
        <v>0</v>
      </c>
      <c r="C67" s="146">
        <f>('MCC Data'!$J65*'PCU Data'!$S$14)+('MCC Data'!$K65*'PCU Data'!$T$14)+('MCC Data'!$L65*'PCU Data'!$U$14)+('PCU Data'!$V$14*'MCC Data'!$M65)+('MCC Data'!$N65*'PCU Data'!$W$14)+('MCC Data'!$O65*'PCU Data'!$X$14)+('MCC Data'!$P65*$Y$14)</f>
        <v>0</v>
      </c>
      <c r="D67" s="146">
        <f>('MCC Data'!$R65*'PCU Data'!$S$14)+('MCC Data'!$S65*'PCU Data'!$T$14)+('MCC Data'!$T65*'PCU Data'!$U$14)+('PCU Data'!$V$14*'MCC Data'!$U65)+('MCC Data'!$V65*'PCU Data'!$W$14)+('MCC Data'!$W65*'PCU Data'!$X$14)+('MCC Data'!$X65*$Y$14)</f>
        <v>138.9</v>
      </c>
      <c r="E67" s="146">
        <f>('MCC Data'!$B192*'PCU Data'!$S$14)+('MCC Data'!$C192*'PCU Data'!$T$14)+('MCC Data'!$D192*'PCU Data'!$U$14)+('PCU Data'!$V$14*'MCC Data'!$E192)+('MCC Data'!$F192*'PCU Data'!$W$14)+('MCC Data'!$G192*'PCU Data'!$X$14)+('MCC Data'!$H192*$Y$14)</f>
        <v>27.8</v>
      </c>
      <c r="F67" s="146">
        <f>('MCC Data'!$J192*'PCU Data'!$S$14)+('MCC Data'!$K192*'PCU Data'!$T$14)+('MCC Data'!$L192*'PCU Data'!$U$14)+('PCU Data'!$V$14*'MCC Data'!$M192)+('MCC Data'!$N192*'PCU Data'!$W$14)+('MCC Data'!$O192*'PCU Data'!$X$14)+('MCC Data'!$P192*$Y$14)</f>
        <v>0</v>
      </c>
      <c r="G67" s="146">
        <f>('MCC Data'!$R192*'PCU Data'!$S$14)+('MCC Data'!$S192*'PCU Data'!$T$14)+('MCC Data'!$T192*'PCU Data'!$U$14)+('PCU Data'!$V$14*'MCC Data'!$U192)+('MCC Data'!$V192*'PCU Data'!$W$14)+('MCC Data'!$W192*'PCU Data'!$X$14)+('MCC Data'!$X192*$Y$14)</f>
        <v>0</v>
      </c>
      <c r="H67" s="146">
        <f>('MCC Data'!$B319*'PCU Data'!$S$14)+('MCC Data'!$C319*'PCU Data'!$T$14)+('MCC Data'!$D319*'PCU Data'!$U$14)+('PCU Data'!$V$14*'MCC Data'!$E319)+('MCC Data'!$F319*'PCU Data'!$W$14)+('MCC Data'!$G319*'PCU Data'!$X$14)+('MCC Data'!$H319*$Y$14)</f>
        <v>0</v>
      </c>
      <c r="I67" s="146">
        <f>('MCC Data'!$J319*'PCU Data'!$S$14)+('MCC Data'!$K319*'PCU Data'!$T$14)+('MCC Data'!$L319*'PCU Data'!$U$14)+('PCU Data'!$V$14*'MCC Data'!$M319)+('MCC Data'!$N319*'PCU Data'!$W$14)+('MCC Data'!$O319*'PCU Data'!$X$14)+('MCC Data'!$P319*$Y$14)</f>
        <v>0</v>
      </c>
      <c r="J67" s="146">
        <f>('MCC Data'!$R319*'PCU Data'!$S$14)+('MCC Data'!$S319*'PCU Data'!$T$14)+('MCC Data'!$T319*'PCU Data'!$U$14)+('PCU Data'!$V$14*'MCC Data'!$U319)+('MCC Data'!$V319*'PCU Data'!$W$14)+('MCC Data'!$W319*'PCU Data'!$X$14)+('MCC Data'!$X319*$Y$14)</f>
        <v>0</v>
      </c>
      <c r="K67" s="146">
        <f>('MCC Data'!$B446*'PCU Data'!$S$14)+('MCC Data'!$C446*'PCU Data'!$T$14)+('MCC Data'!$D446*'PCU Data'!$U$14)+('PCU Data'!$V$14*'MCC Data'!$E446)+('MCC Data'!$F446*'PCU Data'!$W$14)+('MCC Data'!$G446*'PCU Data'!$X$14)+('MCC Data'!$H446*$Y$14)</f>
        <v>0</v>
      </c>
      <c r="L67" s="146">
        <f>('MCC Data'!$J446*'PCU Data'!$S$14)+('MCC Data'!$K446*'PCU Data'!$T$14)+('MCC Data'!$L446*'PCU Data'!$U$14)+('PCU Data'!$V$14*'MCC Data'!$M446)+('MCC Data'!$N446*'PCU Data'!$W$14)+('MCC Data'!$O446*'PCU Data'!$X$14)+('MCC Data'!$P446*$Y$14)</f>
        <v>183.20000000000002</v>
      </c>
      <c r="M67" s="146">
        <f>('MCC Data'!$R446*'PCU Data'!$S$14)+('MCC Data'!$S446*'PCU Data'!$T$14)+('MCC Data'!$T446*'PCU Data'!$U$14)+('PCU Data'!$V$14*'MCC Data'!$U446)+('MCC Data'!$V446*'PCU Data'!$W$14)+('MCC Data'!$W446*'PCU Data'!$X$14)+('MCC Data'!$X446*$Y$14)</f>
        <v>0</v>
      </c>
      <c r="N67" s="146">
        <f>('MCC Data'!$B573*'PCU Data'!$S$14)+('MCC Data'!$C573*'PCU Data'!$T$14)+('MCC Data'!$D573*'PCU Data'!$U$14)+('PCU Data'!$V$14*'MCC Data'!$E573)+('MCC Data'!$F573*'PCU Data'!$W$14)+('MCC Data'!$G573*'PCU Data'!$X$14)+('MCC Data'!$H573*$Y$14)</f>
        <v>0</v>
      </c>
      <c r="O67" s="146">
        <f>('MCC Data'!$J573*'PCU Data'!$S$14)+('MCC Data'!$K573*'PCU Data'!$T$14)+('MCC Data'!$L573*'PCU Data'!$U$14)+('PCU Data'!$V$14*'MCC Data'!$M573)+('MCC Data'!$N573*'PCU Data'!$W$14)+('MCC Data'!$O573*'PCU Data'!$X$14)+('MCC Data'!$P573*$Y$14)</f>
        <v>50</v>
      </c>
      <c r="P67" s="146">
        <f>('MCC Data'!$R573*'PCU Data'!$S$14)+('MCC Data'!$S573*'PCU Data'!$T$14)+('MCC Data'!$T573*'PCU Data'!$U$14)+('PCU Data'!$V$14*'MCC Data'!$U573)+('MCC Data'!$V573*'PCU Data'!$W$14)+('MCC Data'!$W573*'PCU Data'!$X$14)+('MCC Data'!$X573*$Y$14)</f>
        <v>42.300000000000004</v>
      </c>
      <c r="Q67" s="146">
        <f>('MCC Data'!$B700*'PCU Data'!$S$14)+('MCC Data'!$C700*'PCU Data'!$T$14)+('MCC Data'!$D700*'PCU Data'!$U$14)+('PCU Data'!$V$14*'MCC Data'!$E700)+('MCC Data'!$F700*'PCU Data'!$W$14)+('MCC Data'!$G700*'PCU Data'!$X$14)+('MCC Data'!$H700*$Y$14)</f>
        <v>21.5</v>
      </c>
    </row>
    <row r="68" spans="1:17" s="135" customFormat="1" ht="12.75" customHeight="1" x14ac:dyDescent="0.2">
      <c r="A68" s="22">
        <f>'MCC Data'!A66</f>
        <v>0.88541666666666563</v>
      </c>
      <c r="B68" s="146">
        <f>('MCC Data'!$B66*'PCU Data'!$S$14)+('MCC Data'!$C66*'PCU Data'!$T$14)+('MCC Data'!$D66*'PCU Data'!$U$14)+('PCU Data'!$V$14*'MCC Data'!$E66)+('MCC Data'!$F66*'PCU Data'!$W$14)+('MCC Data'!$G66*'PCU Data'!$X$14)+('MCC Data'!$H66*$Y$14)</f>
        <v>0</v>
      </c>
      <c r="C68" s="146">
        <f>('MCC Data'!$J66*'PCU Data'!$S$14)+('MCC Data'!$K66*'PCU Data'!$T$14)+('MCC Data'!$L66*'PCU Data'!$U$14)+('PCU Data'!$V$14*'MCC Data'!$M66)+('MCC Data'!$N66*'PCU Data'!$W$14)+('MCC Data'!$O66*'PCU Data'!$X$14)+('MCC Data'!$P66*$Y$14)</f>
        <v>0</v>
      </c>
      <c r="D68" s="146">
        <f>('MCC Data'!$R66*'PCU Data'!$S$14)+('MCC Data'!$S66*'PCU Data'!$T$14)+('MCC Data'!$T66*'PCU Data'!$U$14)+('PCU Data'!$V$14*'MCC Data'!$U66)+('MCC Data'!$V66*'PCU Data'!$W$14)+('MCC Data'!$W66*'PCU Data'!$X$14)+('MCC Data'!$X66*$Y$14)</f>
        <v>177.1</v>
      </c>
      <c r="E68" s="146">
        <f>('MCC Data'!$B193*'PCU Data'!$S$14)+('MCC Data'!$C193*'PCU Data'!$T$14)+('MCC Data'!$D193*'PCU Data'!$U$14)+('PCU Data'!$V$14*'MCC Data'!$E193)+('MCC Data'!$F193*'PCU Data'!$W$14)+('MCC Data'!$G193*'PCU Data'!$X$14)+('MCC Data'!$H193*$Y$14)</f>
        <v>21.299999999999997</v>
      </c>
      <c r="F68" s="146">
        <f>('MCC Data'!$J193*'PCU Data'!$S$14)+('MCC Data'!$K193*'PCU Data'!$T$14)+('MCC Data'!$L193*'PCU Data'!$U$14)+('PCU Data'!$V$14*'MCC Data'!$M193)+('MCC Data'!$N193*'PCU Data'!$W$14)+('MCC Data'!$O193*'PCU Data'!$X$14)+('MCC Data'!$P193*$Y$14)</f>
        <v>0</v>
      </c>
      <c r="G68" s="146">
        <f>('MCC Data'!$R193*'PCU Data'!$S$14)+('MCC Data'!$S193*'PCU Data'!$T$14)+('MCC Data'!$T193*'PCU Data'!$U$14)+('PCU Data'!$V$14*'MCC Data'!$U193)+('MCC Data'!$V193*'PCU Data'!$W$14)+('MCC Data'!$W193*'PCU Data'!$X$14)+('MCC Data'!$X193*$Y$14)</f>
        <v>0</v>
      </c>
      <c r="H68" s="146">
        <f>('MCC Data'!$B320*'PCU Data'!$S$14)+('MCC Data'!$C320*'PCU Data'!$T$14)+('MCC Data'!$D320*'PCU Data'!$U$14)+('PCU Data'!$V$14*'MCC Data'!$E320)+('MCC Data'!$F320*'PCU Data'!$W$14)+('MCC Data'!$G320*'PCU Data'!$X$14)+('MCC Data'!$H320*$Y$14)</f>
        <v>0</v>
      </c>
      <c r="I68" s="146">
        <f>('MCC Data'!$J320*'PCU Data'!$S$14)+('MCC Data'!$K320*'PCU Data'!$T$14)+('MCC Data'!$L320*'PCU Data'!$U$14)+('PCU Data'!$V$14*'MCC Data'!$M320)+('MCC Data'!$N320*'PCU Data'!$W$14)+('MCC Data'!$O320*'PCU Data'!$X$14)+('MCC Data'!$P320*$Y$14)</f>
        <v>0</v>
      </c>
      <c r="J68" s="146">
        <f>('MCC Data'!$R320*'PCU Data'!$S$14)+('MCC Data'!$S320*'PCU Data'!$T$14)+('MCC Data'!$T320*'PCU Data'!$U$14)+('PCU Data'!$V$14*'MCC Data'!$U320)+('MCC Data'!$V320*'PCU Data'!$W$14)+('MCC Data'!$W320*'PCU Data'!$X$14)+('MCC Data'!$X320*$Y$14)</f>
        <v>0</v>
      </c>
      <c r="K68" s="146">
        <f>('MCC Data'!$B447*'PCU Data'!$S$14)+('MCC Data'!$C447*'PCU Data'!$T$14)+('MCC Data'!$D447*'PCU Data'!$U$14)+('PCU Data'!$V$14*'MCC Data'!$E447)+('MCC Data'!$F447*'PCU Data'!$W$14)+('MCC Data'!$G447*'PCU Data'!$X$14)+('MCC Data'!$H447*$Y$14)</f>
        <v>0</v>
      </c>
      <c r="L68" s="146">
        <f>('MCC Data'!$J447*'PCU Data'!$S$14)+('MCC Data'!$K447*'PCU Data'!$T$14)+('MCC Data'!$L447*'PCU Data'!$U$14)+('PCU Data'!$V$14*'MCC Data'!$M447)+('MCC Data'!$N447*'PCU Data'!$W$14)+('MCC Data'!$O447*'PCU Data'!$X$14)+('MCC Data'!$P447*$Y$14)</f>
        <v>175.00000000000003</v>
      </c>
      <c r="M68" s="146">
        <f>('MCC Data'!$R447*'PCU Data'!$S$14)+('MCC Data'!$S447*'PCU Data'!$T$14)+('MCC Data'!$T447*'PCU Data'!$U$14)+('PCU Data'!$V$14*'MCC Data'!$U447)+('MCC Data'!$V447*'PCU Data'!$W$14)+('MCC Data'!$W447*'PCU Data'!$X$14)+('MCC Data'!$X447*$Y$14)</f>
        <v>0.2</v>
      </c>
      <c r="N68" s="146">
        <f>('MCC Data'!$B574*'PCU Data'!$S$14)+('MCC Data'!$C574*'PCU Data'!$T$14)+('MCC Data'!$D574*'PCU Data'!$U$14)+('PCU Data'!$V$14*'MCC Data'!$E574)+('MCC Data'!$F574*'PCU Data'!$W$14)+('MCC Data'!$G574*'PCU Data'!$X$14)+('MCC Data'!$H574*$Y$14)</f>
        <v>0</v>
      </c>
      <c r="O68" s="146">
        <f>('MCC Data'!$J574*'PCU Data'!$S$14)+('MCC Data'!$K574*'PCU Data'!$T$14)+('MCC Data'!$L574*'PCU Data'!$U$14)+('PCU Data'!$V$14*'MCC Data'!$M574)+('MCC Data'!$N574*'PCU Data'!$W$14)+('MCC Data'!$O574*'PCU Data'!$X$14)+('MCC Data'!$P574*$Y$14)</f>
        <v>42</v>
      </c>
      <c r="P68" s="146">
        <f>('MCC Data'!$R574*'PCU Data'!$S$14)+('MCC Data'!$S574*'PCU Data'!$T$14)+('MCC Data'!$T574*'PCU Data'!$U$14)+('PCU Data'!$V$14*'MCC Data'!$U574)+('MCC Data'!$V574*'PCU Data'!$W$14)+('MCC Data'!$W574*'PCU Data'!$X$14)+('MCC Data'!$X574*$Y$14)</f>
        <v>48.800000000000004</v>
      </c>
      <c r="Q68" s="146">
        <f>('MCC Data'!$B701*'PCU Data'!$S$14)+('MCC Data'!$C701*'PCU Data'!$T$14)+('MCC Data'!$D701*'PCU Data'!$U$14)+('PCU Data'!$V$14*'MCC Data'!$E701)+('MCC Data'!$F701*'PCU Data'!$W$14)+('MCC Data'!$G701*'PCU Data'!$X$14)+('MCC Data'!$H701*$Y$14)</f>
        <v>36.200000000000003</v>
      </c>
    </row>
    <row r="69" spans="1:17" s="135" customFormat="1" ht="12.75" customHeight="1" x14ac:dyDescent="0.2">
      <c r="A69" s="21">
        <f>'MCC Data'!A67</f>
        <v>0.89583333333333226</v>
      </c>
      <c r="B69" s="146">
        <f>('MCC Data'!$B67*'PCU Data'!$S$14)+('MCC Data'!$C67*'PCU Data'!$T$14)+('MCC Data'!$D67*'PCU Data'!$U$14)+('PCU Data'!$V$14*'MCC Data'!$E67)+('MCC Data'!$F67*'PCU Data'!$W$14)+('MCC Data'!$G67*'PCU Data'!$X$14)+('MCC Data'!$H67*$Y$14)</f>
        <v>0</v>
      </c>
      <c r="C69" s="146">
        <f>('MCC Data'!$J67*'PCU Data'!$S$14)+('MCC Data'!$K67*'PCU Data'!$T$14)+('MCC Data'!$L67*'PCU Data'!$U$14)+('PCU Data'!$V$14*'MCC Data'!$M67)+('MCC Data'!$N67*'PCU Data'!$W$14)+('MCC Data'!$O67*'PCU Data'!$X$14)+('MCC Data'!$P67*$Y$14)</f>
        <v>0</v>
      </c>
      <c r="D69" s="146">
        <f>('MCC Data'!$R67*'PCU Data'!$S$14)+('MCC Data'!$S67*'PCU Data'!$T$14)+('MCC Data'!$T67*'PCU Data'!$U$14)+('PCU Data'!$V$14*'MCC Data'!$U67)+('MCC Data'!$V67*'PCU Data'!$W$14)+('MCC Data'!$W67*'PCU Data'!$X$14)+('MCC Data'!$X67*$Y$14)</f>
        <v>163.20000000000002</v>
      </c>
      <c r="E69" s="146">
        <f>('MCC Data'!$B194*'PCU Data'!$S$14)+('MCC Data'!$C194*'PCU Data'!$T$14)+('MCC Data'!$D194*'PCU Data'!$U$14)+('PCU Data'!$V$14*'MCC Data'!$E194)+('MCC Data'!$F194*'PCU Data'!$W$14)+('MCC Data'!$G194*'PCU Data'!$X$14)+('MCC Data'!$H194*$Y$14)</f>
        <v>24.2</v>
      </c>
      <c r="F69" s="146">
        <f>('MCC Data'!$J194*'PCU Data'!$S$14)+('MCC Data'!$K194*'PCU Data'!$T$14)+('MCC Data'!$L194*'PCU Data'!$U$14)+('PCU Data'!$V$14*'MCC Data'!$M194)+('MCC Data'!$N194*'PCU Data'!$W$14)+('MCC Data'!$O194*'PCU Data'!$X$14)+('MCC Data'!$P194*$Y$14)</f>
        <v>0</v>
      </c>
      <c r="G69" s="146">
        <f>('MCC Data'!$R194*'PCU Data'!$S$14)+('MCC Data'!$S194*'PCU Data'!$T$14)+('MCC Data'!$T194*'PCU Data'!$U$14)+('PCU Data'!$V$14*'MCC Data'!$U194)+('MCC Data'!$V194*'PCU Data'!$W$14)+('MCC Data'!$W194*'PCU Data'!$X$14)+('MCC Data'!$X194*$Y$14)</f>
        <v>0</v>
      </c>
      <c r="H69" s="146">
        <f>('MCC Data'!$B321*'PCU Data'!$S$14)+('MCC Data'!$C321*'PCU Data'!$T$14)+('MCC Data'!$D321*'PCU Data'!$U$14)+('PCU Data'!$V$14*'MCC Data'!$E321)+('MCC Data'!$F321*'PCU Data'!$W$14)+('MCC Data'!$G321*'PCU Data'!$X$14)+('MCC Data'!$H321*$Y$14)</f>
        <v>0</v>
      </c>
      <c r="I69" s="146">
        <f>('MCC Data'!$J321*'PCU Data'!$S$14)+('MCC Data'!$K321*'PCU Data'!$T$14)+('MCC Data'!$L321*'PCU Data'!$U$14)+('PCU Data'!$V$14*'MCC Data'!$M321)+('MCC Data'!$N321*'PCU Data'!$W$14)+('MCC Data'!$O321*'PCU Data'!$X$14)+('MCC Data'!$P321*$Y$14)</f>
        <v>0</v>
      </c>
      <c r="J69" s="146">
        <f>('MCC Data'!$R321*'PCU Data'!$S$14)+('MCC Data'!$S321*'PCU Data'!$T$14)+('MCC Data'!$T321*'PCU Data'!$U$14)+('PCU Data'!$V$14*'MCC Data'!$U321)+('MCC Data'!$V321*'PCU Data'!$W$14)+('MCC Data'!$W321*'PCU Data'!$X$14)+('MCC Data'!$X321*$Y$14)</f>
        <v>0</v>
      </c>
      <c r="K69" s="146">
        <f>('MCC Data'!$B448*'PCU Data'!$S$14)+('MCC Data'!$C448*'PCU Data'!$T$14)+('MCC Data'!$D448*'PCU Data'!$U$14)+('PCU Data'!$V$14*'MCC Data'!$E448)+('MCC Data'!$F448*'PCU Data'!$W$14)+('MCC Data'!$G448*'PCU Data'!$X$14)+('MCC Data'!$H448*$Y$14)</f>
        <v>1</v>
      </c>
      <c r="L69" s="146">
        <f>('MCC Data'!$J448*'PCU Data'!$S$14)+('MCC Data'!$K448*'PCU Data'!$T$14)+('MCC Data'!$L448*'PCU Data'!$U$14)+('PCU Data'!$V$14*'MCC Data'!$M448)+('MCC Data'!$N448*'PCU Data'!$W$14)+('MCC Data'!$O448*'PCU Data'!$X$14)+('MCC Data'!$P448*$Y$14)</f>
        <v>172.50000000000003</v>
      </c>
      <c r="M69" s="146">
        <f>('MCC Data'!$R448*'PCU Data'!$S$14)+('MCC Data'!$S448*'PCU Data'!$T$14)+('MCC Data'!$T448*'PCU Data'!$U$14)+('PCU Data'!$V$14*'MCC Data'!$U448)+('MCC Data'!$V448*'PCU Data'!$W$14)+('MCC Data'!$W448*'PCU Data'!$X$14)+('MCC Data'!$X448*$Y$14)</f>
        <v>0</v>
      </c>
      <c r="N69" s="146">
        <f>('MCC Data'!$B575*'PCU Data'!$S$14)+('MCC Data'!$C575*'PCU Data'!$T$14)+('MCC Data'!$D575*'PCU Data'!$U$14)+('PCU Data'!$V$14*'MCC Data'!$E575)+('MCC Data'!$F575*'PCU Data'!$W$14)+('MCC Data'!$G575*'PCU Data'!$X$14)+('MCC Data'!$H575*$Y$14)</f>
        <v>0</v>
      </c>
      <c r="O69" s="146">
        <f>('MCC Data'!$J575*'PCU Data'!$S$14)+('MCC Data'!$K575*'PCU Data'!$T$14)+('MCC Data'!$L575*'PCU Data'!$U$14)+('PCU Data'!$V$14*'MCC Data'!$M575)+('MCC Data'!$N575*'PCU Data'!$W$14)+('MCC Data'!$O575*'PCU Data'!$X$14)+('MCC Data'!$P575*$Y$14)</f>
        <v>61.999999999999993</v>
      </c>
      <c r="P69" s="146">
        <f>('MCC Data'!$R575*'PCU Data'!$S$14)+('MCC Data'!$S575*'PCU Data'!$T$14)+('MCC Data'!$T575*'PCU Data'!$U$14)+('PCU Data'!$V$14*'MCC Data'!$U575)+('MCC Data'!$V575*'PCU Data'!$W$14)+('MCC Data'!$W575*'PCU Data'!$X$14)+('MCC Data'!$X575*$Y$14)</f>
        <v>49.1</v>
      </c>
      <c r="Q69" s="146">
        <f>('MCC Data'!$B702*'PCU Data'!$S$14)+('MCC Data'!$C702*'PCU Data'!$T$14)+('MCC Data'!$D702*'PCU Data'!$U$14)+('PCU Data'!$V$14*'MCC Data'!$E702)+('MCC Data'!$F702*'PCU Data'!$W$14)+('MCC Data'!$G702*'PCU Data'!$X$14)+('MCC Data'!$H702*$Y$14)</f>
        <v>29.9</v>
      </c>
    </row>
    <row r="70" spans="1:17" s="135" customFormat="1" ht="12.75" customHeight="1" thickBot="1" x14ac:dyDescent="0.25">
      <c r="A70" s="22">
        <f>'MCC Data'!A68</f>
        <v>0.90624999999999889</v>
      </c>
      <c r="B70" s="146">
        <f>('MCC Data'!$B68*'PCU Data'!$S$14)+('MCC Data'!$C68*'PCU Data'!$T$14)+('MCC Data'!$D68*'PCU Data'!$U$14)+('PCU Data'!$V$14*'MCC Data'!$E68)+('MCC Data'!$F68*'PCU Data'!$W$14)+('MCC Data'!$G68*'PCU Data'!$X$14)+('MCC Data'!$H68*$Y$14)</f>
        <v>0</v>
      </c>
      <c r="C70" s="146">
        <f>('MCC Data'!$J68*'PCU Data'!$S$14)+('MCC Data'!$K68*'PCU Data'!$T$14)+('MCC Data'!$L68*'PCU Data'!$U$14)+('PCU Data'!$V$14*'MCC Data'!$M68)+('MCC Data'!$N68*'PCU Data'!$W$14)+('MCC Data'!$O68*'PCU Data'!$X$14)+('MCC Data'!$P68*$Y$14)</f>
        <v>0</v>
      </c>
      <c r="D70" s="146">
        <f>('MCC Data'!$R68*'PCU Data'!$S$14)+('MCC Data'!$S68*'PCU Data'!$T$14)+('MCC Data'!$T68*'PCU Data'!$U$14)+('PCU Data'!$V$14*'MCC Data'!$U68)+('MCC Data'!$V68*'PCU Data'!$W$14)+('MCC Data'!$W68*'PCU Data'!$X$14)+('MCC Data'!$X68*$Y$14)</f>
        <v>176.90000000000003</v>
      </c>
      <c r="E70" s="146">
        <f>('MCC Data'!$B195*'PCU Data'!$S$14)+('MCC Data'!$C195*'PCU Data'!$T$14)+('MCC Data'!$D195*'PCU Data'!$U$14)+('PCU Data'!$V$14*'MCC Data'!$E195)+('MCC Data'!$F195*'PCU Data'!$W$14)+('MCC Data'!$G195*'PCU Data'!$X$14)+('MCC Data'!$H195*$Y$14)</f>
        <v>27.8</v>
      </c>
      <c r="F70" s="146">
        <f>('MCC Data'!$J195*'PCU Data'!$S$14)+('MCC Data'!$K195*'PCU Data'!$T$14)+('MCC Data'!$L195*'PCU Data'!$U$14)+('PCU Data'!$V$14*'MCC Data'!$M195)+('MCC Data'!$N195*'PCU Data'!$W$14)+('MCC Data'!$O195*'PCU Data'!$X$14)+('MCC Data'!$P195*$Y$14)</f>
        <v>0</v>
      </c>
      <c r="G70" s="146">
        <f>('MCC Data'!$R195*'PCU Data'!$S$14)+('MCC Data'!$S195*'PCU Data'!$T$14)+('MCC Data'!$T195*'PCU Data'!$U$14)+('PCU Data'!$V$14*'MCC Data'!$U195)+('MCC Data'!$V195*'PCU Data'!$W$14)+('MCC Data'!$W195*'PCU Data'!$X$14)+('MCC Data'!$X195*$Y$14)</f>
        <v>0</v>
      </c>
      <c r="H70" s="146">
        <f>('MCC Data'!$B322*'PCU Data'!$S$14)+('MCC Data'!$C322*'PCU Data'!$T$14)+('MCC Data'!$D322*'PCU Data'!$U$14)+('PCU Data'!$V$14*'MCC Data'!$E322)+('MCC Data'!$F322*'PCU Data'!$W$14)+('MCC Data'!$G322*'PCU Data'!$X$14)+('MCC Data'!$H322*$Y$14)</f>
        <v>0</v>
      </c>
      <c r="I70" s="146">
        <f>('MCC Data'!$J322*'PCU Data'!$S$14)+('MCC Data'!$K322*'PCU Data'!$T$14)+('MCC Data'!$L322*'PCU Data'!$U$14)+('PCU Data'!$V$14*'MCC Data'!$M322)+('MCC Data'!$N322*'PCU Data'!$W$14)+('MCC Data'!$O322*'PCU Data'!$X$14)+('MCC Data'!$P322*$Y$14)</f>
        <v>0</v>
      </c>
      <c r="J70" s="146">
        <f>('MCC Data'!$R322*'PCU Data'!$S$14)+('MCC Data'!$S322*'PCU Data'!$T$14)+('MCC Data'!$T322*'PCU Data'!$U$14)+('PCU Data'!$V$14*'MCC Data'!$U322)+('MCC Data'!$V322*'PCU Data'!$W$14)+('MCC Data'!$W322*'PCU Data'!$X$14)+('MCC Data'!$X322*$Y$14)</f>
        <v>0</v>
      </c>
      <c r="K70" s="146">
        <f>('MCC Data'!$B449*'PCU Data'!$S$14)+('MCC Data'!$C449*'PCU Data'!$T$14)+('MCC Data'!$D449*'PCU Data'!$U$14)+('PCU Data'!$V$14*'MCC Data'!$E449)+('MCC Data'!$F449*'PCU Data'!$W$14)+('MCC Data'!$G449*'PCU Data'!$X$14)+('MCC Data'!$H449*$Y$14)</f>
        <v>0</v>
      </c>
      <c r="L70" s="146">
        <f>('MCC Data'!$J449*'PCU Data'!$S$14)+('MCC Data'!$K449*'PCU Data'!$T$14)+('MCC Data'!$L449*'PCU Data'!$U$14)+('PCU Data'!$V$14*'MCC Data'!$M449)+('MCC Data'!$N449*'PCU Data'!$W$14)+('MCC Data'!$O449*'PCU Data'!$X$14)+('MCC Data'!$P449*$Y$14)</f>
        <v>211.39999999999998</v>
      </c>
      <c r="M70" s="146">
        <f>('MCC Data'!$R449*'PCU Data'!$S$14)+('MCC Data'!$S449*'PCU Data'!$T$14)+('MCC Data'!$T449*'PCU Data'!$U$14)+('PCU Data'!$V$14*'MCC Data'!$U449)+('MCC Data'!$V449*'PCU Data'!$W$14)+('MCC Data'!$W449*'PCU Data'!$X$14)+('MCC Data'!$X449*$Y$14)</f>
        <v>0</v>
      </c>
      <c r="N70" s="146">
        <f>('MCC Data'!$B576*'PCU Data'!$S$14)+('MCC Data'!$C576*'PCU Data'!$T$14)+('MCC Data'!$D576*'PCU Data'!$U$14)+('PCU Data'!$V$14*'MCC Data'!$E576)+('MCC Data'!$F576*'PCU Data'!$W$14)+('MCC Data'!$G576*'PCU Data'!$X$14)+('MCC Data'!$H576*$Y$14)</f>
        <v>0</v>
      </c>
      <c r="O70" s="146">
        <f>('MCC Data'!$J576*'PCU Data'!$S$14)+('MCC Data'!$K576*'PCU Data'!$T$14)+('MCC Data'!$L576*'PCU Data'!$U$14)+('PCU Data'!$V$14*'MCC Data'!$M576)+('MCC Data'!$N576*'PCU Data'!$W$14)+('MCC Data'!$O576*'PCU Data'!$X$14)+('MCC Data'!$P576*$Y$14)</f>
        <v>37.1</v>
      </c>
      <c r="P70" s="146">
        <f>('MCC Data'!$R576*'PCU Data'!$S$14)+('MCC Data'!$S576*'PCU Data'!$T$14)+('MCC Data'!$T576*'PCU Data'!$U$14)+('PCU Data'!$V$14*'MCC Data'!$U576)+('MCC Data'!$V576*'PCU Data'!$W$14)+('MCC Data'!$W576*'PCU Data'!$X$14)+('MCC Data'!$X576*$Y$14)</f>
        <v>43.800000000000004</v>
      </c>
      <c r="Q70" s="146">
        <f>('MCC Data'!$B703*'PCU Data'!$S$14)+('MCC Data'!$C703*'PCU Data'!$T$14)+('MCC Data'!$D703*'PCU Data'!$U$14)+('PCU Data'!$V$14*'MCC Data'!$E703)+('MCC Data'!$F703*'PCU Data'!$W$14)+('MCC Data'!$G703*'PCU Data'!$X$14)+('MCC Data'!$H703*$Y$14)</f>
        <v>25.3</v>
      </c>
    </row>
    <row r="71" spans="1:17" s="135" customFormat="1" ht="12.75" customHeight="1" thickTop="1" thickBot="1" x14ac:dyDescent="0.25">
      <c r="A71" s="54" t="s">
        <v>5</v>
      </c>
      <c r="B71" s="348" t="s">
        <v>6</v>
      </c>
      <c r="C71" s="349"/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49"/>
      <c r="P71" s="349"/>
      <c r="Q71" s="350"/>
    </row>
    <row r="72" spans="1:17" s="135" customFormat="1" ht="12.75" customHeight="1" thickTop="1" x14ac:dyDescent="0.2">
      <c r="A72" s="23">
        <f>'MCC Data'!A70</f>
        <v>0.29166666666666669</v>
      </c>
      <c r="B72" s="37">
        <f t="shared" ref="B72:Q72" si="0">SUM(B11:B14)</f>
        <v>0</v>
      </c>
      <c r="C72" s="37">
        <f t="shared" si="0"/>
        <v>0</v>
      </c>
      <c r="D72" s="37">
        <f t="shared" si="0"/>
        <v>1029</v>
      </c>
      <c r="E72" s="37">
        <f t="shared" si="0"/>
        <v>197.7</v>
      </c>
      <c r="F72" s="37">
        <f t="shared" si="0"/>
        <v>0</v>
      </c>
      <c r="G72" s="37">
        <f t="shared" si="0"/>
        <v>0</v>
      </c>
      <c r="H72" s="37">
        <f t="shared" si="0"/>
        <v>0</v>
      </c>
      <c r="I72" s="37">
        <f t="shared" si="0"/>
        <v>0</v>
      </c>
      <c r="J72" s="37">
        <f t="shared" si="0"/>
        <v>0</v>
      </c>
      <c r="K72" s="37">
        <f t="shared" si="0"/>
        <v>0.2</v>
      </c>
      <c r="L72" s="37">
        <f t="shared" si="0"/>
        <v>954.5</v>
      </c>
      <c r="M72" s="37">
        <f t="shared" si="0"/>
        <v>0</v>
      </c>
      <c r="N72" s="37">
        <f t="shared" si="0"/>
        <v>0</v>
      </c>
      <c r="O72" s="37">
        <f t="shared" si="0"/>
        <v>103.9</v>
      </c>
      <c r="P72" s="37">
        <f t="shared" si="0"/>
        <v>168</v>
      </c>
      <c r="Q72" s="37">
        <f t="shared" si="0"/>
        <v>127.6</v>
      </c>
    </row>
    <row r="73" spans="1:17" s="135" customFormat="1" ht="12.75" customHeight="1" x14ac:dyDescent="0.2">
      <c r="A73" s="21">
        <f>'MCC Data'!A71</f>
        <v>0.30208333333333337</v>
      </c>
      <c r="B73" s="33">
        <f t="shared" ref="B73:Q73" si="1">SUM(B12:B15)</f>
        <v>0</v>
      </c>
      <c r="C73" s="33">
        <f t="shared" si="1"/>
        <v>0</v>
      </c>
      <c r="D73" s="33">
        <f t="shared" si="1"/>
        <v>1005.5999999999999</v>
      </c>
      <c r="E73" s="33">
        <f t="shared" si="1"/>
        <v>222.29999999999998</v>
      </c>
      <c r="F73" s="33">
        <f t="shared" si="1"/>
        <v>0</v>
      </c>
      <c r="G73" s="33">
        <f t="shared" si="1"/>
        <v>0</v>
      </c>
      <c r="H73" s="33">
        <f t="shared" si="1"/>
        <v>0</v>
      </c>
      <c r="I73" s="33">
        <f t="shared" si="1"/>
        <v>0</v>
      </c>
      <c r="J73" s="33">
        <f t="shared" si="1"/>
        <v>0</v>
      </c>
      <c r="K73" s="33">
        <f t="shared" si="1"/>
        <v>0.2</v>
      </c>
      <c r="L73" s="33">
        <f t="shared" si="1"/>
        <v>973.6</v>
      </c>
      <c r="M73" s="33">
        <f t="shared" si="1"/>
        <v>0</v>
      </c>
      <c r="N73" s="33">
        <f t="shared" si="1"/>
        <v>0</v>
      </c>
      <c r="O73" s="33">
        <f t="shared" si="1"/>
        <v>114.4</v>
      </c>
      <c r="P73" s="33">
        <f t="shared" si="1"/>
        <v>180.29999999999998</v>
      </c>
      <c r="Q73" s="33">
        <f t="shared" si="1"/>
        <v>116.2</v>
      </c>
    </row>
    <row r="74" spans="1:17" s="135" customFormat="1" ht="12.75" customHeight="1" x14ac:dyDescent="0.2">
      <c r="A74" s="22">
        <f>'MCC Data'!A72</f>
        <v>0.31250000000000006</v>
      </c>
      <c r="B74" s="33">
        <f t="shared" ref="B74:Q74" si="2">SUM(B13:B16)</f>
        <v>0</v>
      </c>
      <c r="C74" s="33">
        <f t="shared" si="2"/>
        <v>0</v>
      </c>
      <c r="D74" s="33">
        <f t="shared" si="2"/>
        <v>982.19999999999993</v>
      </c>
      <c r="E74" s="33">
        <f t="shared" si="2"/>
        <v>251.3</v>
      </c>
      <c r="F74" s="33">
        <f t="shared" si="2"/>
        <v>0</v>
      </c>
      <c r="G74" s="33">
        <f t="shared" si="2"/>
        <v>0</v>
      </c>
      <c r="H74" s="33">
        <f t="shared" si="2"/>
        <v>0</v>
      </c>
      <c r="I74" s="33">
        <f t="shared" si="2"/>
        <v>0</v>
      </c>
      <c r="J74" s="33">
        <f t="shared" si="2"/>
        <v>0</v>
      </c>
      <c r="K74" s="33">
        <f t="shared" si="2"/>
        <v>0</v>
      </c>
      <c r="L74" s="33">
        <f t="shared" si="2"/>
        <v>953</v>
      </c>
      <c r="M74" s="33">
        <f t="shared" si="2"/>
        <v>0</v>
      </c>
      <c r="N74" s="33">
        <f t="shared" si="2"/>
        <v>0</v>
      </c>
      <c r="O74" s="33">
        <f t="shared" si="2"/>
        <v>127.4</v>
      </c>
      <c r="P74" s="33">
        <f t="shared" si="2"/>
        <v>201.1</v>
      </c>
      <c r="Q74" s="33">
        <f t="shared" si="2"/>
        <v>122.5</v>
      </c>
    </row>
    <row r="75" spans="1:17" s="135" customFormat="1" ht="12.75" customHeight="1" x14ac:dyDescent="0.2">
      <c r="A75" s="21">
        <f>'MCC Data'!A73</f>
        <v>0.32291666666666674</v>
      </c>
      <c r="B75" s="33">
        <f t="shared" ref="B75:Q75" si="3">SUM(B14:B17)</f>
        <v>0</v>
      </c>
      <c r="C75" s="33">
        <f t="shared" si="3"/>
        <v>0</v>
      </c>
      <c r="D75" s="33">
        <f t="shared" si="3"/>
        <v>957.59999999999991</v>
      </c>
      <c r="E75" s="33">
        <f t="shared" si="3"/>
        <v>240.3</v>
      </c>
      <c r="F75" s="33">
        <f t="shared" si="3"/>
        <v>0</v>
      </c>
      <c r="G75" s="33">
        <f t="shared" si="3"/>
        <v>0</v>
      </c>
      <c r="H75" s="33">
        <f t="shared" si="3"/>
        <v>0</v>
      </c>
      <c r="I75" s="33">
        <f t="shared" si="3"/>
        <v>0</v>
      </c>
      <c r="J75" s="33">
        <f t="shared" si="3"/>
        <v>0</v>
      </c>
      <c r="K75" s="33">
        <f t="shared" si="3"/>
        <v>0</v>
      </c>
      <c r="L75" s="33">
        <f t="shared" si="3"/>
        <v>975.3</v>
      </c>
      <c r="M75" s="33">
        <f t="shared" si="3"/>
        <v>0</v>
      </c>
      <c r="N75" s="33">
        <f t="shared" si="3"/>
        <v>0</v>
      </c>
      <c r="O75" s="33">
        <f t="shared" si="3"/>
        <v>152.69999999999999</v>
      </c>
      <c r="P75" s="33">
        <f t="shared" si="3"/>
        <v>240.8</v>
      </c>
      <c r="Q75" s="33">
        <f t="shared" si="3"/>
        <v>130.6</v>
      </c>
    </row>
    <row r="76" spans="1:17" s="135" customFormat="1" ht="12.75" customHeight="1" x14ac:dyDescent="0.2">
      <c r="A76" s="21">
        <f>'MCC Data'!A74</f>
        <v>0.33333333333333343</v>
      </c>
      <c r="B76" s="33">
        <f t="shared" ref="B76:Q76" si="4">SUM(B15:B18)</f>
        <v>0</v>
      </c>
      <c r="C76" s="33">
        <f t="shared" si="4"/>
        <v>0</v>
      </c>
      <c r="D76" s="33">
        <f t="shared" si="4"/>
        <v>956</v>
      </c>
      <c r="E76" s="33">
        <f t="shared" si="4"/>
        <v>226.79999999999998</v>
      </c>
      <c r="F76" s="33">
        <f t="shared" si="4"/>
        <v>0</v>
      </c>
      <c r="G76" s="33">
        <f t="shared" si="4"/>
        <v>0</v>
      </c>
      <c r="H76" s="33">
        <f t="shared" si="4"/>
        <v>0</v>
      </c>
      <c r="I76" s="33">
        <f t="shared" si="4"/>
        <v>0</v>
      </c>
      <c r="J76" s="33">
        <f t="shared" si="4"/>
        <v>0</v>
      </c>
      <c r="K76" s="33">
        <f t="shared" si="4"/>
        <v>0</v>
      </c>
      <c r="L76" s="33">
        <f t="shared" si="4"/>
        <v>979.8</v>
      </c>
      <c r="M76" s="33">
        <f t="shared" si="4"/>
        <v>0</v>
      </c>
      <c r="N76" s="33">
        <f t="shared" si="4"/>
        <v>0</v>
      </c>
      <c r="O76" s="33">
        <f t="shared" si="4"/>
        <v>164.1</v>
      </c>
      <c r="P76" s="33">
        <f t="shared" si="4"/>
        <v>234.1</v>
      </c>
      <c r="Q76" s="33">
        <f t="shared" si="4"/>
        <v>124.70000000000002</v>
      </c>
    </row>
    <row r="77" spans="1:17" s="135" customFormat="1" ht="12.75" customHeight="1" x14ac:dyDescent="0.2">
      <c r="A77" s="22">
        <f>'MCC Data'!A75</f>
        <v>0.34375000000000011</v>
      </c>
      <c r="B77" s="33">
        <f t="shared" ref="B77:Q77" si="5">SUM(B16:B19)</f>
        <v>0</v>
      </c>
      <c r="C77" s="33">
        <f t="shared" si="5"/>
        <v>0</v>
      </c>
      <c r="D77" s="33">
        <f t="shared" si="5"/>
        <v>959.4</v>
      </c>
      <c r="E77" s="33">
        <f t="shared" si="5"/>
        <v>230.39999999999998</v>
      </c>
      <c r="F77" s="33">
        <f t="shared" si="5"/>
        <v>0</v>
      </c>
      <c r="G77" s="33">
        <f t="shared" si="5"/>
        <v>0</v>
      </c>
      <c r="H77" s="33">
        <f t="shared" si="5"/>
        <v>0</v>
      </c>
      <c r="I77" s="33">
        <f t="shared" si="5"/>
        <v>0</v>
      </c>
      <c r="J77" s="33">
        <f t="shared" si="5"/>
        <v>0</v>
      </c>
      <c r="K77" s="33">
        <f t="shared" si="5"/>
        <v>0</v>
      </c>
      <c r="L77" s="33">
        <f t="shared" si="5"/>
        <v>944.6</v>
      </c>
      <c r="M77" s="33">
        <f t="shared" si="5"/>
        <v>0</v>
      </c>
      <c r="N77" s="33">
        <f t="shared" si="5"/>
        <v>0</v>
      </c>
      <c r="O77" s="33">
        <f t="shared" si="5"/>
        <v>185.10000000000002</v>
      </c>
      <c r="P77" s="33">
        <f t="shared" si="5"/>
        <v>221.5</v>
      </c>
      <c r="Q77" s="33">
        <f t="shared" si="5"/>
        <v>133.80000000000001</v>
      </c>
    </row>
    <row r="78" spans="1:17" s="135" customFormat="1" ht="12.75" customHeight="1" x14ac:dyDescent="0.2">
      <c r="A78" s="21">
        <f>'MCC Data'!A76</f>
        <v>0.3541666666666668</v>
      </c>
      <c r="B78" s="33">
        <f t="shared" ref="B78:Q78" si="6">SUM(B17:B20)</f>
        <v>0</v>
      </c>
      <c r="C78" s="33">
        <f t="shared" si="6"/>
        <v>0</v>
      </c>
      <c r="D78" s="33">
        <f t="shared" si="6"/>
        <v>987.3</v>
      </c>
      <c r="E78" s="33">
        <f t="shared" si="6"/>
        <v>220</v>
      </c>
      <c r="F78" s="33">
        <f t="shared" si="6"/>
        <v>0</v>
      </c>
      <c r="G78" s="33">
        <f t="shared" si="6"/>
        <v>0</v>
      </c>
      <c r="H78" s="33">
        <f t="shared" si="6"/>
        <v>0</v>
      </c>
      <c r="I78" s="33">
        <f t="shared" si="6"/>
        <v>0</v>
      </c>
      <c r="J78" s="33">
        <f t="shared" si="6"/>
        <v>0</v>
      </c>
      <c r="K78" s="33">
        <f t="shared" si="6"/>
        <v>0</v>
      </c>
      <c r="L78" s="33">
        <f t="shared" si="6"/>
        <v>945.09999999999991</v>
      </c>
      <c r="M78" s="33">
        <f t="shared" si="6"/>
        <v>0</v>
      </c>
      <c r="N78" s="33">
        <f t="shared" si="6"/>
        <v>0</v>
      </c>
      <c r="O78" s="33">
        <f t="shared" si="6"/>
        <v>185.7</v>
      </c>
      <c r="P78" s="33">
        <f t="shared" si="6"/>
        <v>234.3</v>
      </c>
      <c r="Q78" s="33">
        <f t="shared" si="6"/>
        <v>127.89999999999999</v>
      </c>
    </row>
    <row r="79" spans="1:17" s="135" customFormat="1" ht="12.75" customHeight="1" x14ac:dyDescent="0.2">
      <c r="A79" s="21">
        <f>'MCC Data'!A77</f>
        <v>0.36458333333333348</v>
      </c>
      <c r="B79" s="33">
        <f t="shared" ref="B79:Q79" si="7">SUM(B18:B21)</f>
        <v>0</v>
      </c>
      <c r="C79" s="33">
        <f t="shared" si="7"/>
        <v>0</v>
      </c>
      <c r="D79" s="33">
        <f t="shared" si="7"/>
        <v>962.5</v>
      </c>
      <c r="E79" s="33">
        <f t="shared" si="7"/>
        <v>214</v>
      </c>
      <c r="F79" s="33">
        <f t="shared" si="7"/>
        <v>0</v>
      </c>
      <c r="G79" s="33">
        <f t="shared" si="7"/>
        <v>0</v>
      </c>
      <c r="H79" s="33">
        <f t="shared" si="7"/>
        <v>0</v>
      </c>
      <c r="I79" s="33">
        <f t="shared" si="7"/>
        <v>0</v>
      </c>
      <c r="J79" s="33">
        <f t="shared" si="7"/>
        <v>0</v>
      </c>
      <c r="K79" s="33">
        <f t="shared" si="7"/>
        <v>0</v>
      </c>
      <c r="L79" s="33">
        <f t="shared" si="7"/>
        <v>926.59999999999991</v>
      </c>
      <c r="M79" s="33">
        <f t="shared" si="7"/>
        <v>0</v>
      </c>
      <c r="N79" s="33">
        <f t="shared" si="7"/>
        <v>0</v>
      </c>
      <c r="O79" s="33">
        <f t="shared" si="7"/>
        <v>184.20000000000002</v>
      </c>
      <c r="P79" s="33">
        <f t="shared" si="7"/>
        <v>192.79999999999998</v>
      </c>
      <c r="Q79" s="33">
        <f t="shared" si="7"/>
        <v>133.6</v>
      </c>
    </row>
    <row r="80" spans="1:17" s="135" customFormat="1" ht="12.75" customHeight="1" x14ac:dyDescent="0.2">
      <c r="A80" s="22">
        <f>'MCC Data'!A78</f>
        <v>0.37500000000000017</v>
      </c>
      <c r="B80" s="33">
        <f t="shared" ref="B80:Q80" si="8">SUM(B19:B22)</f>
        <v>0</v>
      </c>
      <c r="C80" s="33">
        <f t="shared" si="8"/>
        <v>0</v>
      </c>
      <c r="D80" s="33">
        <f t="shared" si="8"/>
        <v>961.1</v>
      </c>
      <c r="E80" s="33">
        <f t="shared" si="8"/>
        <v>215.7</v>
      </c>
      <c r="F80" s="33">
        <f t="shared" si="8"/>
        <v>0</v>
      </c>
      <c r="G80" s="33">
        <f t="shared" si="8"/>
        <v>0</v>
      </c>
      <c r="H80" s="33">
        <f t="shared" si="8"/>
        <v>0</v>
      </c>
      <c r="I80" s="33">
        <f t="shared" si="8"/>
        <v>0</v>
      </c>
      <c r="J80" s="33">
        <f t="shared" si="8"/>
        <v>0</v>
      </c>
      <c r="K80" s="33">
        <f t="shared" si="8"/>
        <v>0</v>
      </c>
      <c r="L80" s="33">
        <f t="shared" si="8"/>
        <v>915.40000000000009</v>
      </c>
      <c r="M80" s="33">
        <f t="shared" si="8"/>
        <v>0</v>
      </c>
      <c r="N80" s="33">
        <f t="shared" si="8"/>
        <v>0</v>
      </c>
      <c r="O80" s="33">
        <f t="shared" si="8"/>
        <v>186.89999999999998</v>
      </c>
      <c r="P80" s="33">
        <f t="shared" si="8"/>
        <v>197.3</v>
      </c>
      <c r="Q80" s="33">
        <f t="shared" si="8"/>
        <v>146.69999999999999</v>
      </c>
    </row>
    <row r="81" spans="1:17" s="135" customFormat="1" ht="12.75" customHeight="1" x14ac:dyDescent="0.2">
      <c r="A81" s="21">
        <f>'MCC Data'!A79</f>
        <v>0.38541666666666685</v>
      </c>
      <c r="B81" s="33">
        <f t="shared" ref="B81:Q81" si="9">SUM(B20:B23)</f>
        <v>0</v>
      </c>
      <c r="C81" s="33">
        <f t="shared" si="9"/>
        <v>0</v>
      </c>
      <c r="D81" s="33">
        <f t="shared" si="9"/>
        <v>941.5</v>
      </c>
      <c r="E81" s="33">
        <f t="shared" si="9"/>
        <v>195.39999999999998</v>
      </c>
      <c r="F81" s="33">
        <f t="shared" si="9"/>
        <v>0</v>
      </c>
      <c r="G81" s="33">
        <f t="shared" si="9"/>
        <v>0</v>
      </c>
      <c r="H81" s="33">
        <f t="shared" si="9"/>
        <v>0</v>
      </c>
      <c r="I81" s="33">
        <f t="shared" si="9"/>
        <v>0</v>
      </c>
      <c r="J81" s="33">
        <f t="shared" si="9"/>
        <v>0</v>
      </c>
      <c r="K81" s="33">
        <f t="shared" si="9"/>
        <v>0</v>
      </c>
      <c r="L81" s="33">
        <f t="shared" si="9"/>
        <v>961</v>
      </c>
      <c r="M81" s="33">
        <f t="shared" si="9"/>
        <v>0</v>
      </c>
      <c r="N81" s="33">
        <f t="shared" si="9"/>
        <v>0</v>
      </c>
      <c r="O81" s="33">
        <f t="shared" si="9"/>
        <v>182.29999999999998</v>
      </c>
      <c r="P81" s="33">
        <f t="shared" si="9"/>
        <v>227.39999999999998</v>
      </c>
      <c r="Q81" s="33">
        <f t="shared" si="9"/>
        <v>153.6</v>
      </c>
    </row>
    <row r="82" spans="1:17" s="135" customFormat="1" ht="12.75" customHeight="1" x14ac:dyDescent="0.2">
      <c r="A82" s="21">
        <f>'MCC Data'!A80</f>
        <v>0.39583333333333354</v>
      </c>
      <c r="B82" s="33">
        <f t="shared" ref="B82:Q82" si="10">SUM(B21:B24)</f>
        <v>0</v>
      </c>
      <c r="C82" s="33">
        <f t="shared" si="10"/>
        <v>0</v>
      </c>
      <c r="D82" s="33">
        <f t="shared" si="10"/>
        <v>894.5</v>
      </c>
      <c r="E82" s="33">
        <f t="shared" si="10"/>
        <v>174.3</v>
      </c>
      <c r="F82" s="33">
        <f t="shared" si="10"/>
        <v>0</v>
      </c>
      <c r="G82" s="33">
        <f t="shared" si="10"/>
        <v>0</v>
      </c>
      <c r="H82" s="33">
        <f t="shared" si="10"/>
        <v>0</v>
      </c>
      <c r="I82" s="33">
        <f t="shared" si="10"/>
        <v>0</v>
      </c>
      <c r="J82" s="33">
        <f t="shared" si="10"/>
        <v>0</v>
      </c>
      <c r="K82" s="33">
        <f t="shared" si="10"/>
        <v>0.2</v>
      </c>
      <c r="L82" s="33">
        <f t="shared" si="10"/>
        <v>971.69999999999993</v>
      </c>
      <c r="M82" s="33">
        <f t="shared" si="10"/>
        <v>0</v>
      </c>
      <c r="N82" s="33">
        <f t="shared" si="10"/>
        <v>0</v>
      </c>
      <c r="O82" s="33">
        <f t="shared" si="10"/>
        <v>179.1</v>
      </c>
      <c r="P82" s="33">
        <f t="shared" si="10"/>
        <v>214.79999999999998</v>
      </c>
      <c r="Q82" s="33">
        <f t="shared" si="10"/>
        <v>163.69999999999999</v>
      </c>
    </row>
    <row r="83" spans="1:17" s="135" customFormat="1" ht="12.75" customHeight="1" x14ac:dyDescent="0.2">
      <c r="A83" s="22">
        <f>'MCC Data'!A81</f>
        <v>0.40625000000000022</v>
      </c>
      <c r="B83" s="33">
        <f t="shared" ref="B83:Q83" si="11">SUM(B22:B25)</f>
        <v>0</v>
      </c>
      <c r="C83" s="33">
        <f t="shared" si="11"/>
        <v>0</v>
      </c>
      <c r="D83" s="33">
        <f t="shared" si="11"/>
        <v>865.8</v>
      </c>
      <c r="E83" s="33">
        <f t="shared" si="11"/>
        <v>173.10000000000002</v>
      </c>
      <c r="F83" s="33">
        <f t="shared" si="11"/>
        <v>0</v>
      </c>
      <c r="G83" s="33">
        <f t="shared" si="11"/>
        <v>0</v>
      </c>
      <c r="H83" s="33">
        <f t="shared" si="11"/>
        <v>0</v>
      </c>
      <c r="I83" s="33">
        <f t="shared" si="11"/>
        <v>0</v>
      </c>
      <c r="J83" s="33">
        <f t="shared" si="11"/>
        <v>0</v>
      </c>
      <c r="K83" s="33">
        <f t="shared" si="11"/>
        <v>0.2</v>
      </c>
      <c r="L83" s="33">
        <f t="shared" si="11"/>
        <v>979.8</v>
      </c>
      <c r="M83" s="33">
        <f t="shared" si="11"/>
        <v>0</v>
      </c>
      <c r="N83" s="33">
        <f t="shared" si="11"/>
        <v>0</v>
      </c>
      <c r="O83" s="33">
        <f t="shared" si="11"/>
        <v>182.6</v>
      </c>
      <c r="P83" s="33">
        <f t="shared" si="11"/>
        <v>230</v>
      </c>
      <c r="Q83" s="33">
        <f t="shared" si="11"/>
        <v>163.39999999999998</v>
      </c>
    </row>
    <row r="84" spans="1:17" s="135" customFormat="1" ht="12.75" customHeight="1" x14ac:dyDescent="0.2">
      <c r="A84" s="21">
        <f>'MCC Data'!A82</f>
        <v>0.41666666666666691</v>
      </c>
      <c r="B84" s="33">
        <f t="shared" ref="B84:Q84" si="12">SUM(B23:B26)</f>
        <v>0</v>
      </c>
      <c r="C84" s="33">
        <f t="shared" si="12"/>
        <v>0</v>
      </c>
      <c r="D84" s="33">
        <f t="shared" si="12"/>
        <v>822.69999999999993</v>
      </c>
      <c r="E84" s="33">
        <f t="shared" si="12"/>
        <v>160.6</v>
      </c>
      <c r="F84" s="33">
        <f t="shared" si="12"/>
        <v>0</v>
      </c>
      <c r="G84" s="33">
        <f t="shared" si="12"/>
        <v>0</v>
      </c>
      <c r="H84" s="33">
        <f t="shared" si="12"/>
        <v>0</v>
      </c>
      <c r="I84" s="33">
        <f t="shared" si="12"/>
        <v>0</v>
      </c>
      <c r="J84" s="33">
        <f t="shared" si="12"/>
        <v>0</v>
      </c>
      <c r="K84" s="33">
        <f t="shared" si="12"/>
        <v>0.2</v>
      </c>
      <c r="L84" s="33">
        <f t="shared" si="12"/>
        <v>978.5</v>
      </c>
      <c r="M84" s="33">
        <f t="shared" si="12"/>
        <v>0</v>
      </c>
      <c r="N84" s="33">
        <f t="shared" si="12"/>
        <v>0</v>
      </c>
      <c r="O84" s="33">
        <f t="shared" si="12"/>
        <v>184.60000000000002</v>
      </c>
      <c r="P84" s="33">
        <f t="shared" si="12"/>
        <v>243.9</v>
      </c>
      <c r="Q84" s="33">
        <f t="shared" si="12"/>
        <v>169.6</v>
      </c>
    </row>
    <row r="85" spans="1:17" s="135" customFormat="1" ht="12.75" customHeight="1" x14ac:dyDescent="0.2">
      <c r="A85" s="21">
        <f>'MCC Data'!A83</f>
        <v>0.42708333333333359</v>
      </c>
      <c r="B85" s="33">
        <f t="shared" ref="B85:Q85" si="13">SUM(B24:B27)</f>
        <v>0</v>
      </c>
      <c r="C85" s="33">
        <f t="shared" si="13"/>
        <v>0</v>
      </c>
      <c r="D85" s="33">
        <f t="shared" si="13"/>
        <v>804.6</v>
      </c>
      <c r="E85" s="33">
        <f t="shared" si="13"/>
        <v>171.6</v>
      </c>
      <c r="F85" s="33">
        <f t="shared" si="13"/>
        <v>0</v>
      </c>
      <c r="G85" s="33">
        <f t="shared" si="13"/>
        <v>0</v>
      </c>
      <c r="H85" s="33">
        <f t="shared" si="13"/>
        <v>0</v>
      </c>
      <c r="I85" s="33">
        <f t="shared" si="13"/>
        <v>0</v>
      </c>
      <c r="J85" s="33">
        <f t="shared" si="13"/>
        <v>0</v>
      </c>
      <c r="K85" s="33">
        <f t="shared" si="13"/>
        <v>0.2</v>
      </c>
      <c r="L85" s="33">
        <f t="shared" si="13"/>
        <v>948</v>
      </c>
      <c r="M85" s="33">
        <f t="shared" si="13"/>
        <v>0</v>
      </c>
      <c r="N85" s="33">
        <f t="shared" si="13"/>
        <v>0</v>
      </c>
      <c r="O85" s="33">
        <f t="shared" si="13"/>
        <v>189.5</v>
      </c>
      <c r="P85" s="33">
        <f t="shared" si="13"/>
        <v>225.1</v>
      </c>
      <c r="Q85" s="33">
        <f t="shared" si="13"/>
        <v>157.69999999999999</v>
      </c>
    </row>
    <row r="86" spans="1:17" s="135" customFormat="1" ht="12.75" customHeight="1" x14ac:dyDescent="0.2">
      <c r="A86" s="22">
        <f>'MCC Data'!A84</f>
        <v>0.43750000000000028</v>
      </c>
      <c r="B86" s="33">
        <f t="shared" ref="B86:Q86" si="14">SUM(B25:B28)</f>
        <v>0</v>
      </c>
      <c r="C86" s="33">
        <f t="shared" si="14"/>
        <v>0</v>
      </c>
      <c r="D86" s="33">
        <f t="shared" si="14"/>
        <v>799.2</v>
      </c>
      <c r="E86" s="33">
        <f t="shared" si="14"/>
        <v>183</v>
      </c>
      <c r="F86" s="33">
        <f t="shared" si="14"/>
        <v>0</v>
      </c>
      <c r="G86" s="33">
        <f t="shared" si="14"/>
        <v>0</v>
      </c>
      <c r="H86" s="33">
        <f t="shared" si="14"/>
        <v>0</v>
      </c>
      <c r="I86" s="33">
        <f t="shared" si="14"/>
        <v>0</v>
      </c>
      <c r="J86" s="33">
        <f t="shared" si="14"/>
        <v>0</v>
      </c>
      <c r="K86" s="33">
        <f t="shared" si="14"/>
        <v>0</v>
      </c>
      <c r="L86" s="33">
        <f t="shared" si="14"/>
        <v>974.8</v>
      </c>
      <c r="M86" s="33">
        <f t="shared" si="14"/>
        <v>0</v>
      </c>
      <c r="N86" s="33">
        <f t="shared" si="14"/>
        <v>0</v>
      </c>
      <c r="O86" s="33">
        <f t="shared" si="14"/>
        <v>194.9</v>
      </c>
      <c r="P86" s="33">
        <f t="shared" si="14"/>
        <v>226.8</v>
      </c>
      <c r="Q86" s="33">
        <f t="shared" si="14"/>
        <v>152.6</v>
      </c>
    </row>
    <row r="87" spans="1:17" s="135" customFormat="1" ht="12.75" customHeight="1" x14ac:dyDescent="0.2">
      <c r="A87" s="21">
        <f>'MCC Data'!A85</f>
        <v>0.44791666666666696</v>
      </c>
      <c r="B87" s="33">
        <f t="shared" ref="B87:Q87" si="15">SUM(B26:B29)</f>
        <v>0</v>
      </c>
      <c r="C87" s="33">
        <f t="shared" si="15"/>
        <v>0</v>
      </c>
      <c r="D87" s="33">
        <f t="shared" si="15"/>
        <v>755.00000000000011</v>
      </c>
      <c r="E87" s="33">
        <f t="shared" si="15"/>
        <v>181.89999999999998</v>
      </c>
      <c r="F87" s="33">
        <f t="shared" si="15"/>
        <v>0</v>
      </c>
      <c r="G87" s="33">
        <f t="shared" si="15"/>
        <v>0</v>
      </c>
      <c r="H87" s="33">
        <f t="shared" si="15"/>
        <v>0</v>
      </c>
      <c r="I87" s="33">
        <f t="shared" si="15"/>
        <v>0</v>
      </c>
      <c r="J87" s="33">
        <f t="shared" si="15"/>
        <v>0</v>
      </c>
      <c r="K87" s="33">
        <f t="shared" si="15"/>
        <v>0</v>
      </c>
      <c r="L87" s="33">
        <f t="shared" si="15"/>
        <v>961.30000000000007</v>
      </c>
      <c r="M87" s="33">
        <f t="shared" si="15"/>
        <v>0</v>
      </c>
      <c r="N87" s="33">
        <f t="shared" si="15"/>
        <v>0</v>
      </c>
      <c r="O87" s="33">
        <f t="shared" si="15"/>
        <v>198.8</v>
      </c>
      <c r="P87" s="33">
        <f t="shared" si="15"/>
        <v>239.2</v>
      </c>
      <c r="Q87" s="33">
        <f t="shared" si="15"/>
        <v>156.4</v>
      </c>
    </row>
    <row r="88" spans="1:17" s="135" customFormat="1" ht="12.75" customHeight="1" x14ac:dyDescent="0.2">
      <c r="A88" s="21">
        <f>'MCC Data'!A86</f>
        <v>0.45833333333333365</v>
      </c>
      <c r="B88" s="33">
        <f t="shared" ref="B88:Q88" si="16">SUM(B27:B30)</f>
        <v>0</v>
      </c>
      <c r="C88" s="33">
        <f t="shared" si="16"/>
        <v>0</v>
      </c>
      <c r="D88" s="33">
        <f t="shared" si="16"/>
        <v>759.5</v>
      </c>
      <c r="E88" s="33">
        <f t="shared" si="16"/>
        <v>175.79999999999998</v>
      </c>
      <c r="F88" s="33">
        <f t="shared" si="16"/>
        <v>0</v>
      </c>
      <c r="G88" s="33">
        <f t="shared" si="16"/>
        <v>0</v>
      </c>
      <c r="H88" s="33">
        <f t="shared" si="16"/>
        <v>0</v>
      </c>
      <c r="I88" s="33">
        <f t="shared" si="16"/>
        <v>0</v>
      </c>
      <c r="J88" s="33">
        <f t="shared" si="16"/>
        <v>0</v>
      </c>
      <c r="K88" s="33">
        <f t="shared" si="16"/>
        <v>0</v>
      </c>
      <c r="L88" s="33">
        <f t="shared" si="16"/>
        <v>960.4</v>
      </c>
      <c r="M88" s="33">
        <f t="shared" si="16"/>
        <v>0</v>
      </c>
      <c r="N88" s="33">
        <f t="shared" si="16"/>
        <v>0</v>
      </c>
      <c r="O88" s="33">
        <f t="shared" si="16"/>
        <v>195.1</v>
      </c>
      <c r="P88" s="33">
        <f t="shared" si="16"/>
        <v>235.1</v>
      </c>
      <c r="Q88" s="33">
        <f t="shared" si="16"/>
        <v>167.2</v>
      </c>
    </row>
    <row r="89" spans="1:17" s="135" customFormat="1" ht="12.75" customHeight="1" x14ac:dyDescent="0.2">
      <c r="A89" s="22">
        <f>'MCC Data'!A87</f>
        <v>0.46875000000000033</v>
      </c>
      <c r="B89" s="33">
        <f t="shared" ref="B89:Q89" si="17">SUM(B28:B31)</f>
        <v>0</v>
      </c>
      <c r="C89" s="33">
        <f t="shared" si="17"/>
        <v>0</v>
      </c>
      <c r="D89" s="33">
        <f t="shared" si="17"/>
        <v>752.09999999999991</v>
      </c>
      <c r="E89" s="33">
        <f t="shared" si="17"/>
        <v>164</v>
      </c>
      <c r="F89" s="33">
        <f t="shared" si="17"/>
        <v>0</v>
      </c>
      <c r="G89" s="33">
        <f t="shared" si="17"/>
        <v>0</v>
      </c>
      <c r="H89" s="33">
        <f t="shared" si="17"/>
        <v>0</v>
      </c>
      <c r="I89" s="33">
        <f t="shared" si="17"/>
        <v>0</v>
      </c>
      <c r="J89" s="33">
        <f t="shared" si="17"/>
        <v>0</v>
      </c>
      <c r="K89" s="33">
        <f t="shared" si="17"/>
        <v>0.2</v>
      </c>
      <c r="L89" s="33">
        <f t="shared" si="17"/>
        <v>977.7</v>
      </c>
      <c r="M89" s="33">
        <f t="shared" si="17"/>
        <v>0</v>
      </c>
      <c r="N89" s="33">
        <f t="shared" si="17"/>
        <v>0</v>
      </c>
      <c r="O89" s="33">
        <f t="shared" si="17"/>
        <v>193.8</v>
      </c>
      <c r="P89" s="33">
        <f t="shared" si="17"/>
        <v>244</v>
      </c>
      <c r="Q89" s="33">
        <f t="shared" si="17"/>
        <v>181</v>
      </c>
    </row>
    <row r="90" spans="1:17" s="135" customFormat="1" ht="12.75" customHeight="1" x14ac:dyDescent="0.2">
      <c r="A90" s="21">
        <f>'MCC Data'!A88</f>
        <v>0.47916666666666702</v>
      </c>
      <c r="B90" s="33">
        <f t="shared" ref="B90:Q90" si="18">SUM(B29:B32)</f>
        <v>0</v>
      </c>
      <c r="C90" s="33">
        <f t="shared" si="18"/>
        <v>0</v>
      </c>
      <c r="D90" s="33">
        <f t="shared" si="18"/>
        <v>767</v>
      </c>
      <c r="E90" s="33">
        <f t="shared" si="18"/>
        <v>161.6</v>
      </c>
      <c r="F90" s="33">
        <f t="shared" si="18"/>
        <v>0</v>
      </c>
      <c r="G90" s="33">
        <f t="shared" si="18"/>
        <v>0</v>
      </c>
      <c r="H90" s="33">
        <f t="shared" si="18"/>
        <v>0</v>
      </c>
      <c r="I90" s="33">
        <f t="shared" si="18"/>
        <v>0</v>
      </c>
      <c r="J90" s="33">
        <f t="shared" si="18"/>
        <v>0</v>
      </c>
      <c r="K90" s="33">
        <f t="shared" si="18"/>
        <v>0.2</v>
      </c>
      <c r="L90" s="33">
        <f t="shared" si="18"/>
        <v>965.4</v>
      </c>
      <c r="M90" s="33">
        <f t="shared" si="18"/>
        <v>0.4</v>
      </c>
      <c r="N90" s="33">
        <f t="shared" si="18"/>
        <v>0</v>
      </c>
      <c r="O90" s="33">
        <f t="shared" si="18"/>
        <v>196.9</v>
      </c>
      <c r="P90" s="33">
        <f t="shared" si="18"/>
        <v>252.1</v>
      </c>
      <c r="Q90" s="33">
        <f t="shared" si="18"/>
        <v>192.39999999999998</v>
      </c>
    </row>
    <row r="91" spans="1:17" s="135" customFormat="1" ht="12.75" customHeight="1" x14ac:dyDescent="0.2">
      <c r="A91" s="21">
        <f>'MCC Data'!A89</f>
        <v>0.4895833333333337</v>
      </c>
      <c r="B91" s="33">
        <f t="shared" ref="B91:Q91" si="19">SUM(B30:B33)</f>
        <v>0</v>
      </c>
      <c r="C91" s="33">
        <f t="shared" si="19"/>
        <v>0</v>
      </c>
      <c r="D91" s="33">
        <f t="shared" si="19"/>
        <v>833.9</v>
      </c>
      <c r="E91" s="33">
        <f t="shared" si="19"/>
        <v>167.5</v>
      </c>
      <c r="F91" s="33">
        <f t="shared" si="19"/>
        <v>0</v>
      </c>
      <c r="G91" s="33">
        <f t="shared" si="19"/>
        <v>0</v>
      </c>
      <c r="H91" s="33">
        <f t="shared" si="19"/>
        <v>0</v>
      </c>
      <c r="I91" s="33">
        <f t="shared" si="19"/>
        <v>0</v>
      </c>
      <c r="J91" s="33">
        <f t="shared" si="19"/>
        <v>0</v>
      </c>
      <c r="K91" s="33">
        <f t="shared" si="19"/>
        <v>0.2</v>
      </c>
      <c r="L91" s="33">
        <f t="shared" si="19"/>
        <v>955.2</v>
      </c>
      <c r="M91" s="33">
        <f t="shared" si="19"/>
        <v>0.4</v>
      </c>
      <c r="N91" s="33">
        <f t="shared" si="19"/>
        <v>0</v>
      </c>
      <c r="O91" s="33">
        <f t="shared" si="19"/>
        <v>182.4</v>
      </c>
      <c r="P91" s="33">
        <f t="shared" si="19"/>
        <v>232.6</v>
      </c>
      <c r="Q91" s="33">
        <f t="shared" si="19"/>
        <v>189.8</v>
      </c>
    </row>
    <row r="92" spans="1:17" s="135" customFormat="1" ht="12.75" customHeight="1" x14ac:dyDescent="0.2">
      <c r="A92" s="22">
        <f>'MCC Data'!A90</f>
        <v>0.50000000000000033</v>
      </c>
      <c r="B92" s="33">
        <f t="shared" ref="B92:Q92" si="20">SUM(B31:B34)</f>
        <v>0</v>
      </c>
      <c r="C92" s="33">
        <f t="shared" si="20"/>
        <v>0</v>
      </c>
      <c r="D92" s="33">
        <f t="shared" si="20"/>
        <v>852.6</v>
      </c>
      <c r="E92" s="33">
        <f t="shared" si="20"/>
        <v>165.10000000000002</v>
      </c>
      <c r="F92" s="33">
        <f t="shared" si="20"/>
        <v>0</v>
      </c>
      <c r="G92" s="33">
        <f t="shared" si="20"/>
        <v>0</v>
      </c>
      <c r="H92" s="33">
        <f t="shared" si="20"/>
        <v>0</v>
      </c>
      <c r="I92" s="33">
        <f t="shared" si="20"/>
        <v>0</v>
      </c>
      <c r="J92" s="33">
        <f t="shared" si="20"/>
        <v>0</v>
      </c>
      <c r="K92" s="33">
        <f t="shared" si="20"/>
        <v>0.2</v>
      </c>
      <c r="L92" s="33">
        <f t="shared" si="20"/>
        <v>987.40000000000009</v>
      </c>
      <c r="M92" s="33">
        <f t="shared" si="20"/>
        <v>0.4</v>
      </c>
      <c r="N92" s="33">
        <f t="shared" si="20"/>
        <v>0</v>
      </c>
      <c r="O92" s="33">
        <f t="shared" si="20"/>
        <v>180.8</v>
      </c>
      <c r="P92" s="33">
        <f t="shared" si="20"/>
        <v>226.2</v>
      </c>
      <c r="Q92" s="33">
        <f t="shared" si="20"/>
        <v>171</v>
      </c>
    </row>
    <row r="93" spans="1:17" s="135" customFormat="1" ht="12.75" customHeight="1" x14ac:dyDescent="0.2">
      <c r="A93" s="21">
        <f>'MCC Data'!A91</f>
        <v>0.51041666666666696</v>
      </c>
      <c r="B93" s="33">
        <f t="shared" ref="B93:Q93" si="21">SUM(B32:B35)</f>
        <v>0</v>
      </c>
      <c r="C93" s="33">
        <f t="shared" si="21"/>
        <v>0</v>
      </c>
      <c r="D93" s="33">
        <f t="shared" si="21"/>
        <v>874.5</v>
      </c>
      <c r="E93" s="33">
        <f t="shared" si="21"/>
        <v>169.29999999999998</v>
      </c>
      <c r="F93" s="33">
        <f t="shared" si="21"/>
        <v>0</v>
      </c>
      <c r="G93" s="33">
        <f t="shared" si="21"/>
        <v>0</v>
      </c>
      <c r="H93" s="33">
        <f t="shared" si="21"/>
        <v>0</v>
      </c>
      <c r="I93" s="33">
        <f t="shared" si="21"/>
        <v>0</v>
      </c>
      <c r="J93" s="33">
        <f t="shared" si="21"/>
        <v>0</v>
      </c>
      <c r="K93" s="33">
        <f t="shared" si="21"/>
        <v>0</v>
      </c>
      <c r="L93" s="33">
        <f t="shared" si="21"/>
        <v>1013.7</v>
      </c>
      <c r="M93" s="33">
        <f t="shared" si="21"/>
        <v>0.4</v>
      </c>
      <c r="N93" s="33">
        <f t="shared" si="21"/>
        <v>0</v>
      </c>
      <c r="O93" s="33">
        <f t="shared" si="21"/>
        <v>175.8</v>
      </c>
      <c r="P93" s="33">
        <f t="shared" si="21"/>
        <v>219.5</v>
      </c>
      <c r="Q93" s="33">
        <f t="shared" si="21"/>
        <v>162.30000000000001</v>
      </c>
    </row>
    <row r="94" spans="1:17" s="135" customFormat="1" ht="12.75" customHeight="1" x14ac:dyDescent="0.2">
      <c r="A94" s="21">
        <f>'MCC Data'!A92</f>
        <v>0.52083333333333359</v>
      </c>
      <c r="B94" s="33">
        <f t="shared" ref="B94:Q94" si="22">SUM(B33:B36)</f>
        <v>0</v>
      </c>
      <c r="C94" s="33">
        <f t="shared" si="22"/>
        <v>0</v>
      </c>
      <c r="D94" s="33">
        <f t="shared" si="22"/>
        <v>858.60000000000014</v>
      </c>
      <c r="E94" s="33">
        <f t="shared" si="22"/>
        <v>148.30000000000001</v>
      </c>
      <c r="F94" s="33">
        <f t="shared" si="22"/>
        <v>0</v>
      </c>
      <c r="G94" s="33">
        <f t="shared" si="22"/>
        <v>0</v>
      </c>
      <c r="H94" s="33">
        <f t="shared" si="22"/>
        <v>0</v>
      </c>
      <c r="I94" s="33">
        <f t="shared" si="22"/>
        <v>0</v>
      </c>
      <c r="J94" s="33">
        <f t="shared" si="22"/>
        <v>0</v>
      </c>
      <c r="K94" s="33">
        <f t="shared" si="22"/>
        <v>0</v>
      </c>
      <c r="L94" s="33">
        <f t="shared" si="22"/>
        <v>1053.9000000000001</v>
      </c>
      <c r="M94" s="33">
        <f t="shared" si="22"/>
        <v>0</v>
      </c>
      <c r="N94" s="33">
        <f t="shared" si="22"/>
        <v>0</v>
      </c>
      <c r="O94" s="33">
        <f t="shared" si="22"/>
        <v>171.6</v>
      </c>
      <c r="P94" s="33">
        <f t="shared" si="22"/>
        <v>215.7</v>
      </c>
      <c r="Q94" s="33">
        <f t="shared" si="22"/>
        <v>151.69999999999999</v>
      </c>
    </row>
    <row r="95" spans="1:17" s="135" customFormat="1" ht="12.75" customHeight="1" x14ac:dyDescent="0.2">
      <c r="A95" s="22">
        <f>'MCC Data'!A93</f>
        <v>0.53125000000000022</v>
      </c>
      <c r="B95" s="33">
        <f t="shared" ref="B95:Q95" si="23">SUM(B34:B37)</f>
        <v>0</v>
      </c>
      <c r="C95" s="33">
        <f t="shared" si="23"/>
        <v>0</v>
      </c>
      <c r="D95" s="33">
        <f t="shared" si="23"/>
        <v>833.80000000000007</v>
      </c>
      <c r="E95" s="33">
        <f t="shared" si="23"/>
        <v>137.19999999999999</v>
      </c>
      <c r="F95" s="33">
        <f t="shared" si="23"/>
        <v>0</v>
      </c>
      <c r="G95" s="33">
        <f t="shared" si="23"/>
        <v>0</v>
      </c>
      <c r="H95" s="33">
        <f t="shared" si="23"/>
        <v>0</v>
      </c>
      <c r="I95" s="33">
        <f t="shared" si="23"/>
        <v>0</v>
      </c>
      <c r="J95" s="33">
        <f t="shared" si="23"/>
        <v>0</v>
      </c>
      <c r="K95" s="33">
        <f t="shared" si="23"/>
        <v>0</v>
      </c>
      <c r="L95" s="33">
        <f t="shared" si="23"/>
        <v>1074.5</v>
      </c>
      <c r="M95" s="33">
        <f t="shared" si="23"/>
        <v>0</v>
      </c>
      <c r="N95" s="33">
        <f t="shared" si="23"/>
        <v>0</v>
      </c>
      <c r="O95" s="33">
        <f t="shared" si="23"/>
        <v>188.4</v>
      </c>
      <c r="P95" s="33">
        <f t="shared" si="23"/>
        <v>241.3</v>
      </c>
      <c r="Q95" s="33">
        <f t="shared" si="23"/>
        <v>139.1</v>
      </c>
    </row>
    <row r="96" spans="1:17" s="135" customFormat="1" ht="12.75" customHeight="1" x14ac:dyDescent="0.2">
      <c r="A96" s="21">
        <f>'MCC Data'!A94</f>
        <v>0.54166666666666685</v>
      </c>
      <c r="B96" s="33">
        <f t="shared" ref="B96:Q96" si="24">SUM(B35:B38)</f>
        <v>0</v>
      </c>
      <c r="C96" s="33">
        <f t="shared" si="24"/>
        <v>0</v>
      </c>
      <c r="D96" s="33">
        <f t="shared" si="24"/>
        <v>817.90000000000009</v>
      </c>
      <c r="E96" s="33">
        <f t="shared" si="24"/>
        <v>136.60000000000002</v>
      </c>
      <c r="F96" s="33">
        <f t="shared" si="24"/>
        <v>0</v>
      </c>
      <c r="G96" s="33">
        <f t="shared" si="24"/>
        <v>0</v>
      </c>
      <c r="H96" s="33">
        <f t="shared" si="24"/>
        <v>0</v>
      </c>
      <c r="I96" s="33">
        <f t="shared" si="24"/>
        <v>0</v>
      </c>
      <c r="J96" s="33">
        <f t="shared" si="24"/>
        <v>0</v>
      </c>
      <c r="K96" s="33">
        <f t="shared" si="24"/>
        <v>0</v>
      </c>
      <c r="L96" s="33">
        <f t="shared" si="24"/>
        <v>1092.8</v>
      </c>
      <c r="M96" s="33">
        <f t="shared" si="24"/>
        <v>0</v>
      </c>
      <c r="N96" s="33">
        <f t="shared" si="24"/>
        <v>0</v>
      </c>
      <c r="O96" s="33">
        <f t="shared" si="24"/>
        <v>199.7</v>
      </c>
      <c r="P96" s="33">
        <f t="shared" si="24"/>
        <v>245.10000000000002</v>
      </c>
      <c r="Q96" s="33">
        <f t="shared" si="24"/>
        <v>145.9</v>
      </c>
    </row>
    <row r="97" spans="1:18" s="135" customFormat="1" ht="12.75" customHeight="1" x14ac:dyDescent="0.2">
      <c r="A97" s="21">
        <f>'MCC Data'!A95</f>
        <v>0.55208333333333348</v>
      </c>
      <c r="B97" s="33">
        <f t="shared" ref="B97:Q97" si="25">SUM(B36:B39)</f>
        <v>0</v>
      </c>
      <c r="C97" s="33">
        <f t="shared" si="25"/>
        <v>0</v>
      </c>
      <c r="D97" s="33">
        <f t="shared" si="25"/>
        <v>793.5</v>
      </c>
      <c r="E97" s="33">
        <f t="shared" si="25"/>
        <v>132.30000000000001</v>
      </c>
      <c r="F97" s="33">
        <f t="shared" si="25"/>
        <v>0</v>
      </c>
      <c r="G97" s="33">
        <f t="shared" si="25"/>
        <v>0</v>
      </c>
      <c r="H97" s="33">
        <f t="shared" si="25"/>
        <v>0</v>
      </c>
      <c r="I97" s="33">
        <f t="shared" si="25"/>
        <v>0</v>
      </c>
      <c r="J97" s="33">
        <f t="shared" si="25"/>
        <v>0</v>
      </c>
      <c r="K97" s="33">
        <f t="shared" si="25"/>
        <v>0</v>
      </c>
      <c r="L97" s="33">
        <f t="shared" si="25"/>
        <v>1032.4000000000001</v>
      </c>
      <c r="M97" s="33">
        <f t="shared" si="25"/>
        <v>0</v>
      </c>
      <c r="N97" s="33">
        <f t="shared" si="25"/>
        <v>0</v>
      </c>
      <c r="O97" s="33">
        <f t="shared" si="25"/>
        <v>199.1</v>
      </c>
      <c r="P97" s="33">
        <f t="shared" si="25"/>
        <v>243.3</v>
      </c>
      <c r="Q97" s="33">
        <f t="shared" si="25"/>
        <v>152.1</v>
      </c>
    </row>
    <row r="98" spans="1:18" s="135" customFormat="1" ht="12.75" customHeight="1" x14ac:dyDescent="0.2">
      <c r="A98" s="22">
        <f>'MCC Data'!A96</f>
        <v>0.56250000000000011</v>
      </c>
      <c r="B98" s="33">
        <f t="shared" ref="B98:Q98" si="26">SUM(B37:B40)</f>
        <v>0</v>
      </c>
      <c r="C98" s="33">
        <f t="shared" si="26"/>
        <v>0</v>
      </c>
      <c r="D98" s="33">
        <f t="shared" si="26"/>
        <v>800.40000000000009</v>
      </c>
      <c r="E98" s="33">
        <f t="shared" si="26"/>
        <v>142.5</v>
      </c>
      <c r="F98" s="33">
        <f t="shared" si="26"/>
        <v>0</v>
      </c>
      <c r="G98" s="33">
        <f t="shared" si="26"/>
        <v>0</v>
      </c>
      <c r="H98" s="33">
        <f t="shared" si="26"/>
        <v>0</v>
      </c>
      <c r="I98" s="33">
        <f t="shared" si="26"/>
        <v>0</v>
      </c>
      <c r="J98" s="33">
        <f t="shared" si="26"/>
        <v>0</v>
      </c>
      <c r="K98" s="33">
        <f t="shared" si="26"/>
        <v>0</v>
      </c>
      <c r="L98" s="33">
        <f t="shared" si="26"/>
        <v>965</v>
      </c>
      <c r="M98" s="33">
        <f t="shared" si="26"/>
        <v>0</v>
      </c>
      <c r="N98" s="33">
        <f t="shared" si="26"/>
        <v>0</v>
      </c>
      <c r="O98" s="33">
        <f t="shared" si="26"/>
        <v>220.5</v>
      </c>
      <c r="P98" s="33">
        <f t="shared" si="26"/>
        <v>264.90000000000003</v>
      </c>
      <c r="Q98" s="33">
        <f t="shared" si="26"/>
        <v>163.1</v>
      </c>
    </row>
    <row r="99" spans="1:18" s="135" customFormat="1" ht="12.75" customHeight="1" x14ac:dyDescent="0.2">
      <c r="A99" s="21">
        <f>'MCC Data'!A97</f>
        <v>0.57291666666666674</v>
      </c>
      <c r="B99" s="33">
        <f t="shared" ref="B99:Q99" si="27">SUM(B38:B41)</f>
        <v>0</v>
      </c>
      <c r="C99" s="33">
        <f t="shared" si="27"/>
        <v>0</v>
      </c>
      <c r="D99" s="33">
        <f t="shared" si="27"/>
        <v>764.80000000000007</v>
      </c>
      <c r="E99" s="33">
        <f t="shared" si="27"/>
        <v>142.80000000000001</v>
      </c>
      <c r="F99" s="33">
        <f t="shared" si="27"/>
        <v>0</v>
      </c>
      <c r="G99" s="33">
        <f t="shared" si="27"/>
        <v>0</v>
      </c>
      <c r="H99" s="33">
        <f t="shared" si="27"/>
        <v>0</v>
      </c>
      <c r="I99" s="33">
        <f t="shared" si="27"/>
        <v>0</v>
      </c>
      <c r="J99" s="33">
        <f t="shared" si="27"/>
        <v>0</v>
      </c>
      <c r="K99" s="33">
        <f t="shared" si="27"/>
        <v>0</v>
      </c>
      <c r="L99" s="33">
        <f t="shared" si="27"/>
        <v>962.6</v>
      </c>
      <c r="M99" s="33">
        <f t="shared" si="27"/>
        <v>0</v>
      </c>
      <c r="N99" s="33">
        <f t="shared" si="27"/>
        <v>0</v>
      </c>
      <c r="O99" s="33">
        <f t="shared" si="27"/>
        <v>214</v>
      </c>
      <c r="P99" s="33">
        <f t="shared" si="27"/>
        <v>258.7</v>
      </c>
      <c r="Q99" s="33">
        <f t="shared" si="27"/>
        <v>192.89999999999998</v>
      </c>
    </row>
    <row r="100" spans="1:18" s="135" customFormat="1" ht="12.75" customHeight="1" x14ac:dyDescent="0.2">
      <c r="A100" s="21">
        <f>'MCC Data'!A98</f>
        <v>0.58333333333333337</v>
      </c>
      <c r="B100" s="33">
        <f t="shared" ref="B100:Q100" si="28">SUM(B39:B42)</f>
        <v>0</v>
      </c>
      <c r="C100" s="33">
        <f t="shared" si="28"/>
        <v>0</v>
      </c>
      <c r="D100" s="33">
        <f t="shared" si="28"/>
        <v>757.2</v>
      </c>
      <c r="E100" s="33">
        <f t="shared" si="28"/>
        <v>139.6</v>
      </c>
      <c r="F100" s="33">
        <f t="shared" si="28"/>
        <v>0</v>
      </c>
      <c r="G100" s="33">
        <f t="shared" si="28"/>
        <v>0</v>
      </c>
      <c r="H100" s="33">
        <f t="shared" si="28"/>
        <v>0</v>
      </c>
      <c r="I100" s="33">
        <f t="shared" si="28"/>
        <v>0</v>
      </c>
      <c r="J100" s="33">
        <f t="shared" si="28"/>
        <v>0</v>
      </c>
      <c r="K100" s="33">
        <f t="shared" si="28"/>
        <v>0</v>
      </c>
      <c r="L100" s="33">
        <f t="shared" si="28"/>
        <v>945.5</v>
      </c>
      <c r="M100" s="33">
        <f t="shared" si="28"/>
        <v>0</v>
      </c>
      <c r="N100" s="33">
        <f t="shared" si="28"/>
        <v>0</v>
      </c>
      <c r="O100" s="33">
        <f t="shared" si="28"/>
        <v>211.29999999999998</v>
      </c>
      <c r="P100" s="33">
        <f t="shared" si="28"/>
        <v>258.39999999999998</v>
      </c>
      <c r="Q100" s="33">
        <f t="shared" si="28"/>
        <v>195.2</v>
      </c>
    </row>
    <row r="101" spans="1:18" s="135" customFormat="1" ht="12.75" customHeight="1" x14ac:dyDescent="0.2">
      <c r="A101" s="22">
        <f>'MCC Data'!A99</f>
        <v>0.59375</v>
      </c>
      <c r="B101" s="33">
        <f t="shared" ref="B101:Q101" si="29">SUM(B40:B43)</f>
        <v>0</v>
      </c>
      <c r="C101" s="33">
        <f t="shared" si="29"/>
        <v>0</v>
      </c>
      <c r="D101" s="33">
        <f t="shared" si="29"/>
        <v>767.30000000000007</v>
      </c>
      <c r="E101" s="33">
        <f t="shared" si="29"/>
        <v>149.1</v>
      </c>
      <c r="F101" s="33">
        <f t="shared" si="29"/>
        <v>0</v>
      </c>
      <c r="G101" s="33">
        <f t="shared" si="29"/>
        <v>0</v>
      </c>
      <c r="H101" s="33">
        <f t="shared" si="29"/>
        <v>0</v>
      </c>
      <c r="I101" s="33">
        <f t="shared" si="29"/>
        <v>0</v>
      </c>
      <c r="J101" s="33">
        <f t="shared" si="29"/>
        <v>0</v>
      </c>
      <c r="K101" s="33">
        <f t="shared" si="29"/>
        <v>0</v>
      </c>
      <c r="L101" s="33">
        <f t="shared" si="29"/>
        <v>996.1</v>
      </c>
      <c r="M101" s="33">
        <f t="shared" si="29"/>
        <v>0</v>
      </c>
      <c r="N101" s="33">
        <f t="shared" si="29"/>
        <v>0</v>
      </c>
      <c r="O101" s="33">
        <f t="shared" si="29"/>
        <v>229.7</v>
      </c>
      <c r="P101" s="33">
        <f t="shared" si="29"/>
        <v>269</v>
      </c>
      <c r="Q101" s="33">
        <f t="shared" si="29"/>
        <v>197.00000000000003</v>
      </c>
    </row>
    <row r="102" spans="1:18" s="135" customFormat="1" ht="12.75" customHeight="1" x14ac:dyDescent="0.2">
      <c r="A102" s="21">
        <f>'MCC Data'!A100</f>
        <v>0.60416666666666663</v>
      </c>
      <c r="B102" s="33">
        <f t="shared" ref="B102:Q102" si="30">SUM(B41:B44)</f>
        <v>0</v>
      </c>
      <c r="C102" s="33">
        <f t="shared" si="30"/>
        <v>0.2</v>
      </c>
      <c r="D102" s="33">
        <f t="shared" si="30"/>
        <v>759.2</v>
      </c>
      <c r="E102" s="33">
        <f t="shared" si="30"/>
        <v>153</v>
      </c>
      <c r="F102" s="33">
        <f t="shared" si="30"/>
        <v>0</v>
      </c>
      <c r="G102" s="33">
        <f t="shared" si="30"/>
        <v>0</v>
      </c>
      <c r="H102" s="33">
        <f t="shared" si="30"/>
        <v>0</v>
      </c>
      <c r="I102" s="33">
        <f t="shared" si="30"/>
        <v>0</v>
      </c>
      <c r="J102" s="33">
        <f t="shared" si="30"/>
        <v>0</v>
      </c>
      <c r="K102" s="33">
        <f t="shared" si="30"/>
        <v>0</v>
      </c>
      <c r="L102" s="33">
        <f t="shared" si="30"/>
        <v>1015.9</v>
      </c>
      <c r="M102" s="33">
        <f t="shared" si="30"/>
        <v>0</v>
      </c>
      <c r="N102" s="33">
        <f t="shared" si="30"/>
        <v>0</v>
      </c>
      <c r="O102" s="33">
        <f t="shared" si="30"/>
        <v>214.6</v>
      </c>
      <c r="P102" s="33">
        <f t="shared" si="30"/>
        <v>262.20000000000005</v>
      </c>
      <c r="Q102" s="33">
        <f t="shared" si="30"/>
        <v>192.4</v>
      </c>
    </row>
    <row r="103" spans="1:18" s="135" customFormat="1" ht="12.75" customHeight="1" x14ac:dyDescent="0.2">
      <c r="A103" s="21">
        <f>'MCC Data'!A101</f>
        <v>0.61458333333333326</v>
      </c>
      <c r="B103" s="33">
        <f t="shared" ref="B103:Q103" si="31">SUM(B42:B45)</f>
        <v>0</v>
      </c>
      <c r="C103" s="33">
        <f t="shared" si="31"/>
        <v>0.2</v>
      </c>
      <c r="D103" s="33">
        <f t="shared" si="31"/>
        <v>817</v>
      </c>
      <c r="E103" s="33">
        <f t="shared" si="31"/>
        <v>167.90000000000003</v>
      </c>
      <c r="F103" s="33">
        <f t="shared" si="31"/>
        <v>0</v>
      </c>
      <c r="G103" s="33">
        <f t="shared" si="31"/>
        <v>0</v>
      </c>
      <c r="H103" s="33">
        <f t="shared" si="31"/>
        <v>0</v>
      </c>
      <c r="I103" s="33">
        <f t="shared" si="31"/>
        <v>0</v>
      </c>
      <c r="J103" s="33">
        <f t="shared" si="31"/>
        <v>0</v>
      </c>
      <c r="K103" s="33">
        <f t="shared" si="31"/>
        <v>0</v>
      </c>
      <c r="L103" s="33">
        <f t="shared" si="31"/>
        <v>1065.5</v>
      </c>
      <c r="M103" s="33">
        <f t="shared" si="31"/>
        <v>0</v>
      </c>
      <c r="N103" s="33">
        <f t="shared" si="31"/>
        <v>0</v>
      </c>
      <c r="O103" s="33">
        <f t="shared" si="31"/>
        <v>221.29999999999998</v>
      </c>
      <c r="P103" s="33">
        <f t="shared" si="31"/>
        <v>259.3</v>
      </c>
      <c r="Q103" s="33">
        <f t="shared" si="31"/>
        <v>196.89999999999998</v>
      </c>
    </row>
    <row r="104" spans="1:18" s="135" customFormat="1" ht="12.75" customHeight="1" x14ac:dyDescent="0.2">
      <c r="A104" s="22">
        <f>'MCC Data'!A102</f>
        <v>0.62499999999999989</v>
      </c>
      <c r="B104" s="33">
        <f t="shared" ref="B104:Q104" si="32">SUM(B43:B46)</f>
        <v>0</v>
      </c>
      <c r="C104" s="33">
        <f t="shared" si="32"/>
        <v>0.2</v>
      </c>
      <c r="D104" s="33">
        <f t="shared" si="32"/>
        <v>842.7</v>
      </c>
      <c r="E104" s="33">
        <f t="shared" si="32"/>
        <v>184.1</v>
      </c>
      <c r="F104" s="33">
        <f t="shared" si="32"/>
        <v>0</v>
      </c>
      <c r="G104" s="33">
        <f t="shared" si="32"/>
        <v>0</v>
      </c>
      <c r="H104" s="33">
        <f t="shared" si="32"/>
        <v>0</v>
      </c>
      <c r="I104" s="33">
        <f t="shared" si="32"/>
        <v>0</v>
      </c>
      <c r="J104" s="33">
        <f t="shared" si="32"/>
        <v>0</v>
      </c>
      <c r="K104" s="33">
        <f t="shared" si="32"/>
        <v>0</v>
      </c>
      <c r="L104" s="33">
        <f t="shared" si="32"/>
        <v>1038.0999999999999</v>
      </c>
      <c r="M104" s="33">
        <f t="shared" si="32"/>
        <v>0</v>
      </c>
      <c r="N104" s="33">
        <f t="shared" si="32"/>
        <v>0</v>
      </c>
      <c r="O104" s="33">
        <f t="shared" si="32"/>
        <v>235.7</v>
      </c>
      <c r="P104" s="33">
        <f t="shared" si="32"/>
        <v>265.5</v>
      </c>
      <c r="Q104" s="33">
        <f t="shared" si="32"/>
        <v>189.6</v>
      </c>
    </row>
    <row r="105" spans="1:18" s="135" customFormat="1" ht="12.75" customHeight="1" x14ac:dyDescent="0.2">
      <c r="A105" s="21">
        <f>'MCC Data'!A103</f>
        <v>0.63541666666666652</v>
      </c>
      <c r="B105" s="33">
        <f t="shared" ref="B105:Q105" si="33">SUM(B44:B47)</f>
        <v>0</v>
      </c>
      <c r="C105" s="33">
        <f t="shared" si="33"/>
        <v>0.2</v>
      </c>
      <c r="D105" s="33">
        <f t="shared" si="33"/>
        <v>862.5</v>
      </c>
      <c r="E105" s="33">
        <f t="shared" si="33"/>
        <v>195.09999999999997</v>
      </c>
      <c r="F105" s="33">
        <f t="shared" si="33"/>
        <v>0</v>
      </c>
      <c r="G105" s="33">
        <f t="shared" si="33"/>
        <v>0</v>
      </c>
      <c r="H105" s="33">
        <f t="shared" si="33"/>
        <v>0</v>
      </c>
      <c r="I105" s="33">
        <f t="shared" si="33"/>
        <v>0</v>
      </c>
      <c r="J105" s="33">
        <f t="shared" si="33"/>
        <v>0</v>
      </c>
      <c r="K105" s="33">
        <f t="shared" si="33"/>
        <v>0</v>
      </c>
      <c r="L105" s="33">
        <f t="shared" si="33"/>
        <v>1046.0999999999999</v>
      </c>
      <c r="M105" s="33">
        <f t="shared" si="33"/>
        <v>0</v>
      </c>
      <c r="N105" s="33">
        <f t="shared" si="33"/>
        <v>0</v>
      </c>
      <c r="O105" s="33">
        <f t="shared" si="33"/>
        <v>234.39999999999998</v>
      </c>
      <c r="P105" s="33">
        <f t="shared" si="33"/>
        <v>246.90000000000003</v>
      </c>
      <c r="Q105" s="33">
        <f t="shared" si="33"/>
        <v>190.2</v>
      </c>
    </row>
    <row r="106" spans="1:18" s="135" customFormat="1" ht="12.75" customHeight="1" x14ac:dyDescent="0.2">
      <c r="A106" s="21">
        <f>'MCC Data'!A104</f>
        <v>0.64583333333333315</v>
      </c>
      <c r="B106" s="33">
        <f t="shared" ref="B106:Q106" si="34">SUM(B45:B48)</f>
        <v>0</v>
      </c>
      <c r="C106" s="33">
        <f t="shared" si="34"/>
        <v>0</v>
      </c>
      <c r="D106" s="33">
        <f t="shared" si="34"/>
        <v>876.2</v>
      </c>
      <c r="E106" s="33">
        <f t="shared" si="34"/>
        <v>208.39999999999998</v>
      </c>
      <c r="F106" s="33">
        <f t="shared" si="34"/>
        <v>0</v>
      </c>
      <c r="G106" s="33">
        <f t="shared" si="34"/>
        <v>0</v>
      </c>
      <c r="H106" s="33">
        <f t="shared" si="34"/>
        <v>0</v>
      </c>
      <c r="I106" s="33">
        <f t="shared" si="34"/>
        <v>0</v>
      </c>
      <c r="J106" s="33">
        <f t="shared" si="34"/>
        <v>0</v>
      </c>
      <c r="K106" s="33">
        <f t="shared" si="34"/>
        <v>0</v>
      </c>
      <c r="L106" s="33">
        <f t="shared" si="34"/>
        <v>1099.5999999999999</v>
      </c>
      <c r="M106" s="33">
        <f t="shared" si="34"/>
        <v>0</v>
      </c>
      <c r="N106" s="33">
        <f t="shared" si="34"/>
        <v>0</v>
      </c>
      <c r="O106" s="33">
        <f t="shared" si="34"/>
        <v>228.3</v>
      </c>
      <c r="P106" s="33">
        <f t="shared" si="34"/>
        <v>212.3</v>
      </c>
      <c r="Q106" s="33">
        <f t="shared" si="34"/>
        <v>202.89999999999998</v>
      </c>
    </row>
    <row r="107" spans="1:18" s="135" customFormat="1" ht="12.75" customHeight="1" x14ac:dyDescent="0.2">
      <c r="A107" s="22">
        <f>'MCC Data'!A105</f>
        <v>0.65624999999999978</v>
      </c>
      <c r="B107" s="33">
        <f t="shared" ref="B107:Q107" si="35">SUM(B46:B49)</f>
        <v>0</v>
      </c>
      <c r="C107" s="33">
        <f t="shared" si="35"/>
        <v>0</v>
      </c>
      <c r="D107" s="33">
        <f t="shared" si="35"/>
        <v>876.69999999999993</v>
      </c>
      <c r="E107" s="33">
        <f t="shared" si="35"/>
        <v>196.39999999999998</v>
      </c>
      <c r="F107" s="33">
        <f t="shared" si="35"/>
        <v>0</v>
      </c>
      <c r="G107" s="33">
        <f t="shared" si="35"/>
        <v>0</v>
      </c>
      <c r="H107" s="33">
        <f t="shared" si="35"/>
        <v>0</v>
      </c>
      <c r="I107" s="33">
        <f t="shared" si="35"/>
        <v>0</v>
      </c>
      <c r="J107" s="33">
        <f t="shared" si="35"/>
        <v>0</v>
      </c>
      <c r="K107" s="33">
        <f t="shared" si="35"/>
        <v>0</v>
      </c>
      <c r="L107" s="33">
        <f t="shared" si="35"/>
        <v>1109.5999999999999</v>
      </c>
      <c r="M107" s="33">
        <f t="shared" si="35"/>
        <v>0</v>
      </c>
      <c r="N107" s="33">
        <f t="shared" si="35"/>
        <v>0</v>
      </c>
      <c r="O107" s="33">
        <f t="shared" si="35"/>
        <v>239.70000000000002</v>
      </c>
      <c r="P107" s="33">
        <f t="shared" si="35"/>
        <v>215.20000000000002</v>
      </c>
      <c r="Q107" s="33">
        <f t="shared" si="35"/>
        <v>190.6</v>
      </c>
    </row>
    <row r="108" spans="1:18" s="135" customFormat="1" ht="12.75" customHeight="1" x14ac:dyDescent="0.2">
      <c r="A108" s="21">
        <f>'MCC Data'!A106</f>
        <v>0.66666666666666641</v>
      </c>
      <c r="B108" s="33">
        <f t="shared" ref="B108:Q108" si="36">SUM(B47:B50)</f>
        <v>0</v>
      </c>
      <c r="C108" s="33">
        <f t="shared" si="36"/>
        <v>0</v>
      </c>
      <c r="D108" s="33">
        <f t="shared" si="36"/>
        <v>856.9</v>
      </c>
      <c r="E108" s="33">
        <f t="shared" si="36"/>
        <v>194.79999999999998</v>
      </c>
      <c r="F108" s="33">
        <f t="shared" si="36"/>
        <v>0</v>
      </c>
      <c r="G108" s="33">
        <f t="shared" si="36"/>
        <v>0</v>
      </c>
      <c r="H108" s="33">
        <f t="shared" si="36"/>
        <v>0</v>
      </c>
      <c r="I108" s="33">
        <f t="shared" si="36"/>
        <v>0</v>
      </c>
      <c r="J108" s="33">
        <f t="shared" si="36"/>
        <v>0</v>
      </c>
      <c r="K108" s="33">
        <f t="shared" si="36"/>
        <v>1</v>
      </c>
      <c r="L108" s="33">
        <f t="shared" si="36"/>
        <v>1140</v>
      </c>
      <c r="M108" s="33">
        <f t="shared" si="36"/>
        <v>0</v>
      </c>
      <c r="N108" s="33">
        <f t="shared" si="36"/>
        <v>0</v>
      </c>
      <c r="O108" s="33">
        <f t="shared" si="36"/>
        <v>238</v>
      </c>
      <c r="P108" s="33">
        <f t="shared" si="36"/>
        <v>211.1</v>
      </c>
      <c r="Q108" s="33">
        <f t="shared" si="36"/>
        <v>204.1</v>
      </c>
      <c r="R108" s="148"/>
    </row>
    <row r="109" spans="1:18" ht="12.75" customHeight="1" x14ac:dyDescent="0.2">
      <c r="A109" s="21">
        <f>'MCC Data'!A107</f>
        <v>0.67708333333333304</v>
      </c>
      <c r="B109" s="33">
        <f t="shared" ref="B109:Q109" si="37">SUM(B48:B51)</f>
        <v>0</v>
      </c>
      <c r="C109" s="33">
        <f t="shared" si="37"/>
        <v>0</v>
      </c>
      <c r="D109" s="33">
        <f t="shared" si="37"/>
        <v>872.6</v>
      </c>
      <c r="E109" s="33">
        <f t="shared" si="37"/>
        <v>190.7</v>
      </c>
      <c r="F109" s="33">
        <f t="shared" si="37"/>
        <v>0</v>
      </c>
      <c r="G109" s="33">
        <f t="shared" si="37"/>
        <v>0</v>
      </c>
      <c r="H109" s="33">
        <f t="shared" si="37"/>
        <v>0</v>
      </c>
      <c r="I109" s="33">
        <f t="shared" si="37"/>
        <v>0</v>
      </c>
      <c r="J109" s="33">
        <f t="shared" si="37"/>
        <v>0</v>
      </c>
      <c r="K109" s="33">
        <f t="shared" si="37"/>
        <v>1</v>
      </c>
      <c r="L109" s="33">
        <f t="shared" si="37"/>
        <v>1181.2</v>
      </c>
      <c r="M109" s="33">
        <f t="shared" si="37"/>
        <v>0</v>
      </c>
      <c r="N109" s="33">
        <f t="shared" si="37"/>
        <v>0</v>
      </c>
      <c r="O109" s="33">
        <f t="shared" si="37"/>
        <v>222.70000000000002</v>
      </c>
      <c r="P109" s="33">
        <f t="shared" si="37"/>
        <v>229.79999999999998</v>
      </c>
      <c r="Q109" s="33">
        <f t="shared" si="37"/>
        <v>213.7</v>
      </c>
    </row>
    <row r="110" spans="1:18" ht="12.75" customHeight="1" x14ac:dyDescent="0.2">
      <c r="A110" s="22">
        <f>'MCC Data'!A108</f>
        <v>0.68749999999999967</v>
      </c>
      <c r="B110" s="33">
        <f t="shared" ref="B110:Q110" si="38">SUM(B49:B52)</f>
        <v>0</v>
      </c>
      <c r="C110" s="33">
        <f t="shared" si="38"/>
        <v>0</v>
      </c>
      <c r="D110" s="33">
        <f t="shared" si="38"/>
        <v>888.09999999999991</v>
      </c>
      <c r="E110" s="33">
        <f t="shared" si="38"/>
        <v>189.39999999999998</v>
      </c>
      <c r="F110" s="33">
        <f t="shared" si="38"/>
        <v>0</v>
      </c>
      <c r="G110" s="33">
        <f t="shared" si="38"/>
        <v>0</v>
      </c>
      <c r="H110" s="33">
        <f t="shared" si="38"/>
        <v>0</v>
      </c>
      <c r="I110" s="33">
        <f t="shared" si="38"/>
        <v>0</v>
      </c>
      <c r="J110" s="33">
        <f t="shared" si="38"/>
        <v>0</v>
      </c>
      <c r="K110" s="33">
        <f t="shared" si="38"/>
        <v>1.2</v>
      </c>
      <c r="L110" s="33">
        <f t="shared" si="38"/>
        <v>1179.3</v>
      </c>
      <c r="M110" s="33">
        <f t="shared" si="38"/>
        <v>0</v>
      </c>
      <c r="N110" s="33">
        <f t="shared" si="38"/>
        <v>0</v>
      </c>
      <c r="O110" s="33">
        <f t="shared" si="38"/>
        <v>249</v>
      </c>
      <c r="P110" s="33">
        <f t="shared" si="38"/>
        <v>248.2</v>
      </c>
      <c r="Q110" s="33">
        <f t="shared" si="38"/>
        <v>208.2</v>
      </c>
    </row>
    <row r="111" spans="1:18" ht="12.75" customHeight="1" x14ac:dyDescent="0.2">
      <c r="A111" s="21">
        <f>'MCC Data'!A109</f>
        <v>0.6979166666666663</v>
      </c>
      <c r="B111" s="33">
        <f t="shared" ref="B111:Q111" si="39">SUM(B50:B53)</f>
        <v>0</v>
      </c>
      <c r="C111" s="33">
        <f t="shared" si="39"/>
        <v>0</v>
      </c>
      <c r="D111" s="33">
        <f t="shared" si="39"/>
        <v>859.5</v>
      </c>
      <c r="E111" s="33">
        <f t="shared" si="39"/>
        <v>192.29999999999998</v>
      </c>
      <c r="F111" s="33">
        <f t="shared" si="39"/>
        <v>0</v>
      </c>
      <c r="G111" s="33">
        <f t="shared" si="39"/>
        <v>0</v>
      </c>
      <c r="H111" s="33">
        <f t="shared" si="39"/>
        <v>0</v>
      </c>
      <c r="I111" s="33">
        <f t="shared" si="39"/>
        <v>0</v>
      </c>
      <c r="J111" s="33">
        <f t="shared" si="39"/>
        <v>0</v>
      </c>
      <c r="K111" s="33">
        <f t="shared" si="39"/>
        <v>1.2</v>
      </c>
      <c r="L111" s="33">
        <f t="shared" si="39"/>
        <v>1176.6999999999998</v>
      </c>
      <c r="M111" s="33">
        <f t="shared" si="39"/>
        <v>0</v>
      </c>
      <c r="N111" s="33">
        <f t="shared" si="39"/>
        <v>0</v>
      </c>
      <c r="O111" s="33">
        <f t="shared" si="39"/>
        <v>238.99999999999997</v>
      </c>
      <c r="P111" s="33">
        <f t="shared" si="39"/>
        <v>244</v>
      </c>
      <c r="Q111" s="33">
        <f t="shared" si="39"/>
        <v>200.60000000000002</v>
      </c>
    </row>
    <row r="112" spans="1:18" ht="12.75" customHeight="1" x14ac:dyDescent="0.2">
      <c r="A112" s="21">
        <f>'MCC Data'!A110</f>
        <v>0.70833333333333293</v>
      </c>
      <c r="B112" s="33">
        <f t="shared" ref="B112:Q112" si="40">SUM(B51:B54)</f>
        <v>0</v>
      </c>
      <c r="C112" s="33">
        <f t="shared" si="40"/>
        <v>0</v>
      </c>
      <c r="D112" s="33">
        <f t="shared" si="40"/>
        <v>873.9</v>
      </c>
      <c r="E112" s="33">
        <f t="shared" si="40"/>
        <v>185.29999999999998</v>
      </c>
      <c r="F112" s="33">
        <f t="shared" si="40"/>
        <v>0</v>
      </c>
      <c r="G112" s="33">
        <f t="shared" si="40"/>
        <v>0</v>
      </c>
      <c r="H112" s="33">
        <f t="shared" si="40"/>
        <v>0</v>
      </c>
      <c r="I112" s="33">
        <f t="shared" si="40"/>
        <v>0</v>
      </c>
      <c r="J112" s="33">
        <f t="shared" si="40"/>
        <v>0</v>
      </c>
      <c r="K112" s="33">
        <f t="shared" si="40"/>
        <v>0.4</v>
      </c>
      <c r="L112" s="33">
        <f t="shared" si="40"/>
        <v>1178.0999999999999</v>
      </c>
      <c r="M112" s="33">
        <f t="shared" si="40"/>
        <v>0</v>
      </c>
      <c r="N112" s="33">
        <f t="shared" si="40"/>
        <v>0</v>
      </c>
      <c r="O112" s="33">
        <f t="shared" si="40"/>
        <v>229.89999999999998</v>
      </c>
      <c r="P112" s="33">
        <f t="shared" si="40"/>
        <v>226.5</v>
      </c>
      <c r="Q112" s="33">
        <f t="shared" si="40"/>
        <v>202.90000000000003</v>
      </c>
    </row>
    <row r="113" spans="1:17" ht="12.75" customHeight="1" x14ac:dyDescent="0.2">
      <c r="A113" s="22">
        <f>'MCC Data'!A111</f>
        <v>0.71874999999999956</v>
      </c>
      <c r="B113" s="33">
        <f t="shared" ref="B113:Q113" si="41">SUM(B52:B55)</f>
        <v>0</v>
      </c>
      <c r="C113" s="33">
        <f t="shared" si="41"/>
        <v>0</v>
      </c>
      <c r="D113" s="33">
        <f t="shared" si="41"/>
        <v>874.6</v>
      </c>
      <c r="E113" s="33">
        <f t="shared" si="41"/>
        <v>192.2</v>
      </c>
      <c r="F113" s="33">
        <f t="shared" si="41"/>
        <v>0</v>
      </c>
      <c r="G113" s="33">
        <f t="shared" si="41"/>
        <v>0</v>
      </c>
      <c r="H113" s="33">
        <f t="shared" si="41"/>
        <v>0</v>
      </c>
      <c r="I113" s="33">
        <f t="shared" si="41"/>
        <v>0</v>
      </c>
      <c r="J113" s="33">
        <f t="shared" si="41"/>
        <v>0</v>
      </c>
      <c r="K113" s="33">
        <f t="shared" si="41"/>
        <v>0.4</v>
      </c>
      <c r="L113" s="33">
        <f t="shared" si="41"/>
        <v>1165.3</v>
      </c>
      <c r="M113" s="33">
        <f t="shared" si="41"/>
        <v>0</v>
      </c>
      <c r="N113" s="33">
        <f t="shared" si="41"/>
        <v>0</v>
      </c>
      <c r="O113" s="33">
        <f t="shared" si="41"/>
        <v>241.39999999999998</v>
      </c>
      <c r="P113" s="33">
        <f t="shared" si="41"/>
        <v>214.1</v>
      </c>
      <c r="Q113" s="33">
        <f t="shared" si="41"/>
        <v>196.10000000000002</v>
      </c>
    </row>
    <row r="114" spans="1:17" ht="12.75" customHeight="1" x14ac:dyDescent="0.2">
      <c r="A114" s="21">
        <f>'MCC Data'!A112</f>
        <v>0.72916666666666619</v>
      </c>
      <c r="B114" s="33">
        <f t="shared" ref="B114:Q114" si="42">SUM(B53:B56)</f>
        <v>0</v>
      </c>
      <c r="C114" s="33">
        <f t="shared" si="42"/>
        <v>0</v>
      </c>
      <c r="D114" s="33">
        <f t="shared" si="42"/>
        <v>872.59999999999991</v>
      </c>
      <c r="E114" s="33">
        <f t="shared" si="42"/>
        <v>195.3</v>
      </c>
      <c r="F114" s="33">
        <f t="shared" si="42"/>
        <v>0</v>
      </c>
      <c r="G114" s="33">
        <f t="shared" si="42"/>
        <v>0</v>
      </c>
      <c r="H114" s="33">
        <f t="shared" si="42"/>
        <v>0</v>
      </c>
      <c r="I114" s="33">
        <f t="shared" si="42"/>
        <v>0</v>
      </c>
      <c r="J114" s="33">
        <f t="shared" si="42"/>
        <v>0</v>
      </c>
      <c r="K114" s="33">
        <f t="shared" si="42"/>
        <v>0.2</v>
      </c>
      <c r="L114" s="33">
        <f t="shared" si="42"/>
        <v>1195.5</v>
      </c>
      <c r="M114" s="33">
        <f t="shared" si="42"/>
        <v>0</v>
      </c>
      <c r="N114" s="33">
        <f t="shared" si="42"/>
        <v>0</v>
      </c>
      <c r="O114" s="33">
        <f t="shared" si="42"/>
        <v>224.1</v>
      </c>
      <c r="P114" s="33">
        <f t="shared" si="42"/>
        <v>222.8</v>
      </c>
      <c r="Q114" s="33">
        <f t="shared" si="42"/>
        <v>195</v>
      </c>
    </row>
    <row r="115" spans="1:17" ht="12.75" customHeight="1" x14ac:dyDescent="0.2">
      <c r="A115" s="21">
        <f>'MCC Data'!A113</f>
        <v>0.73958333333333282</v>
      </c>
      <c r="B115" s="33">
        <f t="shared" ref="B115:Q115" si="43">SUM(B54:B57)</f>
        <v>0</v>
      </c>
      <c r="C115" s="33">
        <f t="shared" si="43"/>
        <v>0</v>
      </c>
      <c r="D115" s="33">
        <f t="shared" si="43"/>
        <v>907.09999999999991</v>
      </c>
      <c r="E115" s="33">
        <f t="shared" si="43"/>
        <v>207.5</v>
      </c>
      <c r="F115" s="33">
        <f t="shared" si="43"/>
        <v>0</v>
      </c>
      <c r="G115" s="33">
        <f t="shared" si="43"/>
        <v>0</v>
      </c>
      <c r="H115" s="33">
        <f t="shared" si="43"/>
        <v>0</v>
      </c>
      <c r="I115" s="33">
        <f t="shared" si="43"/>
        <v>0</v>
      </c>
      <c r="J115" s="33">
        <f t="shared" si="43"/>
        <v>0</v>
      </c>
      <c r="K115" s="33">
        <f t="shared" si="43"/>
        <v>0.2</v>
      </c>
      <c r="L115" s="33">
        <f t="shared" si="43"/>
        <v>1139.5999999999999</v>
      </c>
      <c r="M115" s="33">
        <f t="shared" si="43"/>
        <v>0</v>
      </c>
      <c r="N115" s="33">
        <f t="shared" si="43"/>
        <v>0</v>
      </c>
      <c r="O115" s="33">
        <f t="shared" si="43"/>
        <v>233.2</v>
      </c>
      <c r="P115" s="33">
        <f t="shared" si="43"/>
        <v>231.20000000000002</v>
      </c>
      <c r="Q115" s="33">
        <f t="shared" si="43"/>
        <v>198.9</v>
      </c>
    </row>
    <row r="116" spans="1:17" ht="12.75" customHeight="1" x14ac:dyDescent="0.2">
      <c r="A116" s="21">
        <f>'MCC Data'!A114</f>
        <v>0.74999999999999944</v>
      </c>
      <c r="B116" s="33">
        <f t="shared" ref="B116:Q116" si="44">SUM(B55:B58)</f>
        <v>0</v>
      </c>
      <c r="C116" s="33">
        <f t="shared" si="44"/>
        <v>0</v>
      </c>
      <c r="D116" s="33">
        <f t="shared" si="44"/>
        <v>933</v>
      </c>
      <c r="E116" s="33">
        <f t="shared" si="44"/>
        <v>211.89999999999998</v>
      </c>
      <c r="F116" s="33">
        <f t="shared" si="44"/>
        <v>0</v>
      </c>
      <c r="G116" s="33">
        <f t="shared" si="44"/>
        <v>0</v>
      </c>
      <c r="H116" s="33">
        <f t="shared" si="44"/>
        <v>0</v>
      </c>
      <c r="I116" s="33">
        <f t="shared" si="44"/>
        <v>0</v>
      </c>
      <c r="J116" s="33">
        <f t="shared" si="44"/>
        <v>0</v>
      </c>
      <c r="K116" s="33">
        <f t="shared" si="44"/>
        <v>0</v>
      </c>
      <c r="L116" s="33">
        <f t="shared" si="44"/>
        <v>1157.5</v>
      </c>
      <c r="M116" s="33">
        <f t="shared" si="44"/>
        <v>0</v>
      </c>
      <c r="N116" s="33">
        <f t="shared" si="44"/>
        <v>0</v>
      </c>
      <c r="O116" s="33">
        <f t="shared" si="44"/>
        <v>239.3</v>
      </c>
      <c r="P116" s="33">
        <f t="shared" si="44"/>
        <v>257.2</v>
      </c>
      <c r="Q116" s="33">
        <f t="shared" si="44"/>
        <v>191.2</v>
      </c>
    </row>
    <row r="117" spans="1:17" ht="12.75" customHeight="1" x14ac:dyDescent="0.2">
      <c r="A117" s="21">
        <f>'MCC Data'!A115</f>
        <v>0.76041666666666607</v>
      </c>
      <c r="B117" s="33">
        <f t="shared" ref="B117:Q117" si="45">SUM(B56:B59)</f>
        <v>0</v>
      </c>
      <c r="C117" s="33">
        <f t="shared" si="45"/>
        <v>0</v>
      </c>
      <c r="D117" s="33">
        <f t="shared" si="45"/>
        <v>910.7</v>
      </c>
      <c r="E117" s="33">
        <f t="shared" si="45"/>
        <v>200</v>
      </c>
      <c r="F117" s="33">
        <f t="shared" si="45"/>
        <v>0</v>
      </c>
      <c r="G117" s="33">
        <f t="shared" si="45"/>
        <v>0</v>
      </c>
      <c r="H117" s="33">
        <f t="shared" si="45"/>
        <v>0</v>
      </c>
      <c r="I117" s="33">
        <f t="shared" si="45"/>
        <v>0</v>
      </c>
      <c r="J117" s="33">
        <f t="shared" si="45"/>
        <v>0</v>
      </c>
      <c r="K117" s="33">
        <f t="shared" si="45"/>
        <v>0</v>
      </c>
      <c r="L117" s="33">
        <f t="shared" si="45"/>
        <v>1104.7</v>
      </c>
      <c r="M117" s="33">
        <f t="shared" si="45"/>
        <v>0</v>
      </c>
      <c r="N117" s="33">
        <f t="shared" si="45"/>
        <v>0</v>
      </c>
      <c r="O117" s="33">
        <f t="shared" si="45"/>
        <v>218.8</v>
      </c>
      <c r="P117" s="33">
        <f t="shared" si="45"/>
        <v>257.8</v>
      </c>
      <c r="Q117" s="33">
        <f t="shared" si="45"/>
        <v>166</v>
      </c>
    </row>
    <row r="118" spans="1:17" ht="12.75" customHeight="1" x14ac:dyDescent="0.2">
      <c r="A118" s="21">
        <f>'MCC Data'!A116</f>
        <v>0.7708333333333327</v>
      </c>
      <c r="B118" s="33">
        <f t="shared" ref="B118:Q118" si="46">SUM(B57:B60)</f>
        <v>0</v>
      </c>
      <c r="C118" s="33">
        <f t="shared" si="46"/>
        <v>0</v>
      </c>
      <c r="D118" s="33">
        <f t="shared" si="46"/>
        <v>916.2</v>
      </c>
      <c r="E118" s="33">
        <f t="shared" si="46"/>
        <v>207</v>
      </c>
      <c r="F118" s="33">
        <f t="shared" si="46"/>
        <v>0</v>
      </c>
      <c r="G118" s="33">
        <f t="shared" si="46"/>
        <v>0</v>
      </c>
      <c r="H118" s="33">
        <f t="shared" si="46"/>
        <v>0</v>
      </c>
      <c r="I118" s="33">
        <f t="shared" si="46"/>
        <v>0</v>
      </c>
      <c r="J118" s="33">
        <f t="shared" si="46"/>
        <v>0</v>
      </c>
      <c r="K118" s="33">
        <f t="shared" si="46"/>
        <v>0</v>
      </c>
      <c r="L118" s="33">
        <f t="shared" si="46"/>
        <v>1039.2999999999997</v>
      </c>
      <c r="M118" s="33">
        <f t="shared" si="46"/>
        <v>0.2</v>
      </c>
      <c r="N118" s="33">
        <f t="shared" si="46"/>
        <v>0</v>
      </c>
      <c r="O118" s="33">
        <f t="shared" si="46"/>
        <v>203.10000000000002</v>
      </c>
      <c r="P118" s="33">
        <f t="shared" si="46"/>
        <v>238.49999999999997</v>
      </c>
      <c r="Q118" s="33">
        <f t="shared" si="46"/>
        <v>151.30000000000001</v>
      </c>
    </row>
    <row r="119" spans="1:17" ht="12.75" customHeight="1" x14ac:dyDescent="0.2">
      <c r="A119" s="21">
        <f>'MCC Data'!A117</f>
        <v>0.78124999999999933</v>
      </c>
      <c r="B119" s="33">
        <f t="shared" ref="B119:Q119" si="47">SUM(B58:B61)</f>
        <v>0</v>
      </c>
      <c r="C119" s="33">
        <f t="shared" si="47"/>
        <v>0</v>
      </c>
      <c r="D119" s="33">
        <f t="shared" si="47"/>
        <v>902.90000000000009</v>
      </c>
      <c r="E119" s="33">
        <f t="shared" si="47"/>
        <v>192.6</v>
      </c>
      <c r="F119" s="33">
        <f t="shared" si="47"/>
        <v>0</v>
      </c>
      <c r="G119" s="33">
        <f t="shared" si="47"/>
        <v>0</v>
      </c>
      <c r="H119" s="33">
        <f t="shared" si="47"/>
        <v>0</v>
      </c>
      <c r="I119" s="33">
        <f t="shared" si="47"/>
        <v>0</v>
      </c>
      <c r="J119" s="33">
        <f t="shared" si="47"/>
        <v>0</v>
      </c>
      <c r="K119" s="33">
        <f t="shared" si="47"/>
        <v>1</v>
      </c>
      <c r="L119" s="33">
        <f t="shared" si="47"/>
        <v>1044</v>
      </c>
      <c r="M119" s="33">
        <f t="shared" si="47"/>
        <v>0.2</v>
      </c>
      <c r="N119" s="33">
        <f t="shared" si="47"/>
        <v>0</v>
      </c>
      <c r="O119" s="33">
        <f t="shared" si="47"/>
        <v>190.2</v>
      </c>
      <c r="P119" s="33">
        <f t="shared" si="47"/>
        <v>222.5</v>
      </c>
      <c r="Q119" s="33">
        <f t="shared" si="47"/>
        <v>147.79999999999998</v>
      </c>
    </row>
    <row r="120" spans="1:17" ht="12.75" customHeight="1" x14ac:dyDescent="0.2">
      <c r="A120" s="21">
        <f>'MCC Data'!A118</f>
        <v>0.79166666666666596</v>
      </c>
      <c r="B120" s="33">
        <f t="shared" ref="B120:Q120" si="48">SUM(B59:B62)</f>
        <v>0</v>
      </c>
      <c r="C120" s="33">
        <f t="shared" si="48"/>
        <v>0</v>
      </c>
      <c r="D120" s="33">
        <f t="shared" si="48"/>
        <v>845.1</v>
      </c>
      <c r="E120" s="33">
        <f t="shared" si="48"/>
        <v>187.39999999999998</v>
      </c>
      <c r="F120" s="33">
        <f t="shared" si="48"/>
        <v>0</v>
      </c>
      <c r="G120" s="33">
        <f t="shared" si="48"/>
        <v>0</v>
      </c>
      <c r="H120" s="33">
        <f t="shared" si="48"/>
        <v>0</v>
      </c>
      <c r="I120" s="33">
        <f t="shared" si="48"/>
        <v>0</v>
      </c>
      <c r="J120" s="33">
        <f t="shared" si="48"/>
        <v>0</v>
      </c>
      <c r="K120" s="33">
        <f t="shared" si="48"/>
        <v>1</v>
      </c>
      <c r="L120" s="33">
        <f t="shared" si="48"/>
        <v>1004.3</v>
      </c>
      <c r="M120" s="33">
        <f t="shared" si="48"/>
        <v>0.2</v>
      </c>
      <c r="N120" s="33">
        <f t="shared" si="48"/>
        <v>0</v>
      </c>
      <c r="O120" s="33">
        <f t="shared" si="48"/>
        <v>181.7</v>
      </c>
      <c r="P120" s="33">
        <f t="shared" si="48"/>
        <v>208</v>
      </c>
      <c r="Q120" s="33">
        <f t="shared" si="48"/>
        <v>143.79999999999998</v>
      </c>
    </row>
    <row r="121" spans="1:17" ht="12.75" customHeight="1" x14ac:dyDescent="0.2">
      <c r="A121" s="21">
        <f>'MCC Data'!A119</f>
        <v>0.80208333333333259</v>
      </c>
      <c r="B121" s="33">
        <f t="shared" ref="B121:Q121" si="49">SUM(B60:B63)</f>
        <v>0</v>
      </c>
      <c r="C121" s="33">
        <f t="shared" si="49"/>
        <v>0</v>
      </c>
      <c r="D121" s="33">
        <f t="shared" si="49"/>
        <v>831.8</v>
      </c>
      <c r="E121" s="33">
        <f t="shared" si="49"/>
        <v>184.89999999999998</v>
      </c>
      <c r="F121" s="33">
        <f t="shared" si="49"/>
        <v>0</v>
      </c>
      <c r="G121" s="33">
        <f t="shared" si="49"/>
        <v>0</v>
      </c>
      <c r="H121" s="33">
        <f t="shared" si="49"/>
        <v>0</v>
      </c>
      <c r="I121" s="33">
        <f t="shared" si="49"/>
        <v>0</v>
      </c>
      <c r="J121" s="33">
        <f t="shared" si="49"/>
        <v>0</v>
      </c>
      <c r="K121" s="33">
        <f t="shared" si="49"/>
        <v>1</v>
      </c>
      <c r="L121" s="33">
        <f t="shared" si="49"/>
        <v>1008.9999999999999</v>
      </c>
      <c r="M121" s="33">
        <f t="shared" si="49"/>
        <v>0.2</v>
      </c>
      <c r="N121" s="33">
        <f t="shared" si="49"/>
        <v>0</v>
      </c>
      <c r="O121" s="33">
        <f t="shared" si="49"/>
        <v>186.9</v>
      </c>
      <c r="P121" s="33">
        <f t="shared" si="49"/>
        <v>214.4</v>
      </c>
      <c r="Q121" s="33">
        <f t="shared" si="49"/>
        <v>163.89999999999998</v>
      </c>
    </row>
    <row r="122" spans="1:17" ht="12.75" customHeight="1" x14ac:dyDescent="0.2">
      <c r="A122" s="21">
        <f>'MCC Data'!A120</f>
        <v>0.81249999999999922</v>
      </c>
      <c r="B122" s="33">
        <f t="shared" ref="B122:Q122" si="50">SUM(B61:B64)</f>
        <v>0</v>
      </c>
      <c r="C122" s="33">
        <f t="shared" si="50"/>
        <v>0</v>
      </c>
      <c r="D122" s="33">
        <f t="shared" si="50"/>
        <v>794.6</v>
      </c>
      <c r="E122" s="33">
        <f t="shared" si="50"/>
        <v>171.2</v>
      </c>
      <c r="F122" s="33">
        <f t="shared" si="50"/>
        <v>0</v>
      </c>
      <c r="G122" s="33">
        <f t="shared" si="50"/>
        <v>0</v>
      </c>
      <c r="H122" s="33">
        <f t="shared" si="50"/>
        <v>0</v>
      </c>
      <c r="I122" s="33">
        <f t="shared" si="50"/>
        <v>0</v>
      </c>
      <c r="J122" s="33">
        <f t="shared" si="50"/>
        <v>0</v>
      </c>
      <c r="K122" s="33">
        <f t="shared" si="50"/>
        <v>1</v>
      </c>
      <c r="L122" s="33">
        <f t="shared" si="50"/>
        <v>1013.6</v>
      </c>
      <c r="M122" s="33">
        <f t="shared" si="50"/>
        <v>0</v>
      </c>
      <c r="N122" s="33">
        <f t="shared" si="50"/>
        <v>0</v>
      </c>
      <c r="O122" s="33">
        <f t="shared" si="50"/>
        <v>194</v>
      </c>
      <c r="P122" s="33">
        <f t="shared" si="50"/>
        <v>219.20000000000002</v>
      </c>
      <c r="Q122" s="33">
        <f t="shared" si="50"/>
        <v>169.7</v>
      </c>
    </row>
    <row r="123" spans="1:17" ht="12.75" customHeight="1" x14ac:dyDescent="0.2">
      <c r="A123" s="21">
        <f>'MCC Data'!A121</f>
        <v>0.82291666666666585</v>
      </c>
      <c r="B123" s="33">
        <f t="shared" ref="B123:Q123" si="51">SUM(B62:B65)</f>
        <v>0</v>
      </c>
      <c r="C123" s="33">
        <f t="shared" si="51"/>
        <v>0</v>
      </c>
      <c r="D123" s="33">
        <f t="shared" si="51"/>
        <v>759.1</v>
      </c>
      <c r="E123" s="33">
        <f t="shared" si="51"/>
        <v>167.5</v>
      </c>
      <c r="F123" s="33">
        <f t="shared" si="51"/>
        <v>0</v>
      </c>
      <c r="G123" s="33">
        <f t="shared" si="51"/>
        <v>0</v>
      </c>
      <c r="H123" s="33">
        <f t="shared" si="51"/>
        <v>0</v>
      </c>
      <c r="I123" s="33">
        <f t="shared" si="51"/>
        <v>0</v>
      </c>
      <c r="J123" s="33">
        <f t="shared" si="51"/>
        <v>0</v>
      </c>
      <c r="K123" s="33">
        <f t="shared" si="51"/>
        <v>0</v>
      </c>
      <c r="L123" s="33">
        <f t="shared" si="51"/>
        <v>972.59999999999991</v>
      </c>
      <c r="M123" s="33">
        <f t="shared" si="51"/>
        <v>0</v>
      </c>
      <c r="N123" s="33">
        <f t="shared" si="51"/>
        <v>0</v>
      </c>
      <c r="O123" s="33">
        <f t="shared" si="51"/>
        <v>186.8</v>
      </c>
      <c r="P123" s="33">
        <f t="shared" si="51"/>
        <v>205.4</v>
      </c>
      <c r="Q123" s="33">
        <f t="shared" si="51"/>
        <v>159.9</v>
      </c>
    </row>
    <row r="124" spans="1:17" ht="12.75" customHeight="1" x14ac:dyDescent="0.2">
      <c r="A124" s="21">
        <f>'MCC Data'!A122</f>
        <v>0.83333333333333248</v>
      </c>
      <c r="B124" s="33">
        <f t="shared" ref="B124:Q124" si="52">SUM(B63:B66)</f>
        <v>0</v>
      </c>
      <c r="C124" s="33">
        <f t="shared" si="52"/>
        <v>0</v>
      </c>
      <c r="D124" s="33">
        <f t="shared" si="52"/>
        <v>708.90000000000009</v>
      </c>
      <c r="E124" s="33">
        <f t="shared" si="52"/>
        <v>153.39999999999998</v>
      </c>
      <c r="F124" s="33">
        <f t="shared" si="52"/>
        <v>0</v>
      </c>
      <c r="G124" s="33">
        <f t="shared" si="52"/>
        <v>0</v>
      </c>
      <c r="H124" s="33">
        <f t="shared" si="52"/>
        <v>0</v>
      </c>
      <c r="I124" s="33">
        <f t="shared" si="52"/>
        <v>0</v>
      </c>
      <c r="J124" s="33">
        <f t="shared" si="52"/>
        <v>0</v>
      </c>
      <c r="K124" s="33">
        <f t="shared" si="52"/>
        <v>0</v>
      </c>
      <c r="L124" s="33">
        <f t="shared" si="52"/>
        <v>913.39999999999986</v>
      </c>
      <c r="M124" s="33">
        <f t="shared" si="52"/>
        <v>0</v>
      </c>
      <c r="N124" s="33">
        <f t="shared" si="52"/>
        <v>0</v>
      </c>
      <c r="O124" s="33">
        <f t="shared" si="52"/>
        <v>173.2</v>
      </c>
      <c r="P124" s="33">
        <f t="shared" si="52"/>
        <v>211</v>
      </c>
      <c r="Q124" s="33">
        <f t="shared" si="52"/>
        <v>155.80000000000001</v>
      </c>
    </row>
    <row r="125" spans="1:17" ht="12.75" customHeight="1" x14ac:dyDescent="0.2">
      <c r="A125" s="21">
        <f>'MCC Data'!A123</f>
        <v>0.84374999999999911</v>
      </c>
      <c r="B125" s="33">
        <f t="shared" ref="B125:Q125" si="53">SUM(B64:B67)</f>
        <v>0</v>
      </c>
      <c r="C125" s="33">
        <f t="shared" si="53"/>
        <v>0</v>
      </c>
      <c r="D125" s="33">
        <f t="shared" si="53"/>
        <v>652.30000000000007</v>
      </c>
      <c r="E125" s="33">
        <f t="shared" si="53"/>
        <v>137</v>
      </c>
      <c r="F125" s="33">
        <f t="shared" si="53"/>
        <v>0</v>
      </c>
      <c r="G125" s="33">
        <f t="shared" si="53"/>
        <v>0</v>
      </c>
      <c r="H125" s="33">
        <f t="shared" si="53"/>
        <v>0</v>
      </c>
      <c r="I125" s="33">
        <f t="shared" si="53"/>
        <v>0</v>
      </c>
      <c r="J125" s="33">
        <f t="shared" si="53"/>
        <v>0</v>
      </c>
      <c r="K125" s="33">
        <f t="shared" si="53"/>
        <v>0</v>
      </c>
      <c r="L125" s="33">
        <f t="shared" si="53"/>
        <v>845.2</v>
      </c>
      <c r="M125" s="33">
        <f t="shared" si="53"/>
        <v>0</v>
      </c>
      <c r="N125" s="33">
        <f t="shared" si="53"/>
        <v>0</v>
      </c>
      <c r="O125" s="33">
        <f t="shared" si="53"/>
        <v>178.10000000000002</v>
      </c>
      <c r="P125" s="33">
        <f t="shared" si="53"/>
        <v>190.20000000000002</v>
      </c>
      <c r="Q125" s="33">
        <f t="shared" si="53"/>
        <v>134.1</v>
      </c>
    </row>
    <row r="126" spans="1:17" ht="12.75" customHeight="1" x14ac:dyDescent="0.2">
      <c r="A126" s="21">
        <f>'MCC Data'!A124</f>
        <v>0.85416666666666574</v>
      </c>
      <c r="B126" s="33">
        <f t="shared" ref="B126:Q126" si="54">SUM(B65:B68)</f>
        <v>0</v>
      </c>
      <c r="C126" s="33">
        <f t="shared" si="54"/>
        <v>0</v>
      </c>
      <c r="D126" s="33">
        <f t="shared" si="54"/>
        <v>635.30000000000007</v>
      </c>
      <c r="E126" s="33">
        <f t="shared" si="54"/>
        <v>114.49999999999999</v>
      </c>
      <c r="F126" s="33">
        <f t="shared" si="54"/>
        <v>0</v>
      </c>
      <c r="G126" s="33">
        <f t="shared" si="54"/>
        <v>0</v>
      </c>
      <c r="H126" s="33">
        <f t="shared" si="54"/>
        <v>0</v>
      </c>
      <c r="I126" s="33">
        <f t="shared" si="54"/>
        <v>0</v>
      </c>
      <c r="J126" s="33">
        <f t="shared" si="54"/>
        <v>0</v>
      </c>
      <c r="K126" s="33">
        <f t="shared" si="54"/>
        <v>0</v>
      </c>
      <c r="L126" s="33">
        <f t="shared" si="54"/>
        <v>760.2</v>
      </c>
      <c r="M126" s="33">
        <f t="shared" si="54"/>
        <v>0.2</v>
      </c>
      <c r="N126" s="33">
        <f t="shared" si="54"/>
        <v>0</v>
      </c>
      <c r="O126" s="33">
        <f t="shared" si="54"/>
        <v>177.6</v>
      </c>
      <c r="P126" s="33">
        <f t="shared" si="54"/>
        <v>186.10000000000002</v>
      </c>
      <c r="Q126" s="33">
        <f t="shared" si="54"/>
        <v>129.60000000000002</v>
      </c>
    </row>
    <row r="127" spans="1:17" ht="12.75" customHeight="1" x14ac:dyDescent="0.2">
      <c r="A127" s="21">
        <f>'MCC Data'!A125</f>
        <v>0.86458333333333237</v>
      </c>
      <c r="B127" s="33">
        <f t="shared" ref="B127:Q127" si="55">SUM(B66:B69)</f>
        <v>0</v>
      </c>
      <c r="C127" s="33">
        <f t="shared" si="55"/>
        <v>0</v>
      </c>
      <c r="D127" s="33">
        <f t="shared" si="55"/>
        <v>619.50000000000011</v>
      </c>
      <c r="E127" s="33">
        <f t="shared" si="55"/>
        <v>101</v>
      </c>
      <c r="F127" s="33">
        <f t="shared" si="55"/>
        <v>0</v>
      </c>
      <c r="G127" s="33">
        <f t="shared" si="55"/>
        <v>0</v>
      </c>
      <c r="H127" s="33">
        <f t="shared" si="55"/>
        <v>0</v>
      </c>
      <c r="I127" s="33">
        <f t="shared" si="55"/>
        <v>0</v>
      </c>
      <c r="J127" s="33">
        <f t="shared" si="55"/>
        <v>0</v>
      </c>
      <c r="K127" s="33">
        <f t="shared" si="55"/>
        <v>1</v>
      </c>
      <c r="L127" s="33">
        <f t="shared" si="55"/>
        <v>722.5</v>
      </c>
      <c r="M127" s="33">
        <f t="shared" si="55"/>
        <v>0.2</v>
      </c>
      <c r="N127" s="33">
        <f t="shared" si="55"/>
        <v>0</v>
      </c>
      <c r="O127" s="33">
        <f t="shared" si="55"/>
        <v>193.2</v>
      </c>
      <c r="P127" s="33">
        <f t="shared" si="55"/>
        <v>197.4</v>
      </c>
      <c r="Q127" s="33">
        <f t="shared" si="55"/>
        <v>125.6</v>
      </c>
    </row>
    <row r="128" spans="1:17" ht="12.75" customHeight="1" thickBot="1" x14ac:dyDescent="0.25">
      <c r="A128" s="50">
        <f>'MCC Data'!A126</f>
        <v>0.874999999999999</v>
      </c>
      <c r="B128" s="34">
        <f t="shared" ref="B128:Q128" si="56">SUM(B67:B70)</f>
        <v>0</v>
      </c>
      <c r="C128" s="34">
        <f t="shared" si="56"/>
        <v>0</v>
      </c>
      <c r="D128" s="34">
        <f t="shared" si="56"/>
        <v>656.10000000000014</v>
      </c>
      <c r="E128" s="34">
        <f t="shared" si="56"/>
        <v>101.1</v>
      </c>
      <c r="F128" s="34">
        <f t="shared" si="56"/>
        <v>0</v>
      </c>
      <c r="G128" s="34">
        <f t="shared" si="56"/>
        <v>0</v>
      </c>
      <c r="H128" s="34">
        <f t="shared" si="56"/>
        <v>0</v>
      </c>
      <c r="I128" s="34">
        <f t="shared" si="56"/>
        <v>0</v>
      </c>
      <c r="J128" s="34">
        <f t="shared" si="56"/>
        <v>0</v>
      </c>
      <c r="K128" s="34">
        <f t="shared" si="56"/>
        <v>1</v>
      </c>
      <c r="L128" s="34">
        <f t="shared" si="56"/>
        <v>742.1</v>
      </c>
      <c r="M128" s="34">
        <f t="shared" si="56"/>
        <v>0.2</v>
      </c>
      <c r="N128" s="34">
        <f t="shared" si="56"/>
        <v>0</v>
      </c>
      <c r="O128" s="34">
        <f t="shared" si="56"/>
        <v>191.1</v>
      </c>
      <c r="P128" s="34">
        <f t="shared" si="56"/>
        <v>184.00000000000003</v>
      </c>
      <c r="Q128" s="34">
        <f t="shared" si="56"/>
        <v>112.89999999999999</v>
      </c>
    </row>
    <row r="129" ht="12.75" customHeight="1" thickTop="1" x14ac:dyDescent="0.2"/>
    <row r="130" ht="12.75" customHeight="1" x14ac:dyDescent="0.2"/>
  </sheetData>
  <customSheetViews>
    <customSheetView guid="{DA2A421B-385D-45AE-B9D7-5ADFC25D5F8F}" scale="80" showPageBreaks="1" printArea="1" view="pageBreakPreview">
      <rowBreaks count="1" manualBreakCount="1">
        <brk id="70" max="17" man="1"/>
      </rowBreaks>
      <pageMargins left="0.70866141732283472" right="0.70866141732283472" top="0.74803149606299213" bottom="0.74803149606299213" header="0.31496062992125984" footer="0.31496062992125984"/>
      <pageSetup paperSize="9" scale="51" fitToHeight="2" orientation="portrait" r:id="rId1"/>
      <headerFooter>
        <oddFooter>&amp;L&amp;"Tahoma,Bold"www.intelligent-data-collection.com</oddFooter>
      </headerFooter>
    </customSheetView>
    <customSheetView guid="{EB06700F-490A-44FF-B1D0-D1723252C4AD}" scale="80" showPageBreaks="1" printArea="1" view="pageBreakPreview">
      <rowBreaks count="1" manualBreakCount="1">
        <brk id="70" max="17" man="1"/>
      </rowBreaks>
      <pageMargins left="0.70866141732283472" right="0.70866141732283472" top="0.74803149606299213" bottom="0.74803149606299213" header="0.31496062992125984" footer="0.31496062992125984"/>
      <pageSetup paperSize="9" scale="51" fitToHeight="2" orientation="portrait" r:id="rId2"/>
      <headerFooter>
        <oddFooter>&amp;L&amp;"Tahoma,Bold"www.intelligent-data-collection.com</oddFooter>
      </headerFooter>
    </customSheetView>
    <customSheetView guid="{2B64510E-128B-4246-BC64-B18C09B0EB0B}" scale="80" showPageBreaks="1" printArea="1" view="pageBreakPreview">
      <rowBreaks count="1" manualBreakCount="1">
        <brk id="70" max="17" man="1"/>
      </rowBreaks>
      <pageMargins left="0.70866141732283472" right="0.70866141732283472" top="0.74803149606299213" bottom="0.74803149606299213" header="0.31496062992125984" footer="0.31496062992125984"/>
      <pageSetup paperSize="9" scale="51" fitToHeight="2" orientation="portrait" r:id="rId3"/>
      <headerFooter>
        <oddFooter>&amp;L&amp;"Tahoma,Bold"www.intelligent-data-collection.com</oddFooter>
      </headerFooter>
    </customSheetView>
    <customSheetView guid="{17FE1D91-3681-4E3F-B8DB-79371402DAF6}" scale="80" showPageBreaks="1" printArea="1" view="pageBreakPreview">
      <rowBreaks count="1" manualBreakCount="1">
        <brk id="70" max="17" man="1"/>
      </rowBreaks>
      <pageMargins left="0.70866141732283472" right="0.70866141732283472" top="0.74803149606299213" bottom="0.74803149606299213" header="0.31496062992125984" footer="0.31496062992125984"/>
      <pageSetup paperSize="9" scale="51" fitToHeight="2" orientation="portrait" r:id="rId4"/>
      <headerFooter>
        <oddFooter>&amp;L&amp;"Tahoma,Bold"www.intelligent-data-collection.com</oddFooter>
      </headerFooter>
    </customSheetView>
    <customSheetView guid="{48D5C5E0-0E1E-456A-ACA6-3A47AC60C4AF}" scale="80" showPageBreaks="1" printArea="1" view="pageBreakPreview">
      <rowBreaks count="1" manualBreakCount="1">
        <brk id="70" max="17" man="1"/>
      </rowBreaks>
      <pageMargins left="0.70866141732283472" right="0.70866141732283472" top="0.74803149606299213" bottom="0.74803149606299213" header="0.31496062992125984" footer="0.31496062992125984"/>
      <pageSetup paperSize="9" scale="51" fitToHeight="2" orientation="portrait" r:id="rId5"/>
      <headerFooter>
        <oddFooter>&amp;L&amp;"Tahoma,Bold"www.intelligent-data-collection.com</oddFooter>
      </headerFooter>
    </customSheetView>
  </customSheetViews>
  <mergeCells count="2">
    <mergeCell ref="B9:Q9"/>
    <mergeCell ref="B71:Q71"/>
  </mergeCells>
  <dataValidations count="1">
    <dataValidation type="list" allowBlank="1" showInputMessage="1" showErrorMessage="1" sqref="U10" xr:uid="{00000000-0002-0000-0600-000000000000}">
      <formula1>$T$6:$T$8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2" orientation="portrait" r:id="rId6"/>
  <headerFooter>
    <oddFooter>&amp;L&amp;"Tahoma,Bold"www.intelligent-data-collection.com</oddFooter>
  </headerFooter>
  <rowBreaks count="1" manualBreakCount="1">
    <brk id="70" max="17" man="1"/>
  </rowBrea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128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style="55" hidden="1" customWidth="1"/>
    <col min="2" max="2" width="9.7109375" style="55" customWidth="1"/>
    <col min="3" max="3" width="9.5703125" style="55" customWidth="1"/>
    <col min="4" max="24" width="9.7109375" style="55" customWidth="1"/>
    <col min="25" max="25" width="9.140625" style="55"/>
    <col min="26" max="26" width="9.140625" style="55" customWidth="1"/>
    <col min="27" max="16384" width="9.140625" style="55"/>
  </cols>
  <sheetData>
    <row r="1" spans="1:24" ht="27.75" customHeight="1" x14ac:dyDescent="0.2">
      <c r="B1" s="10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2.75" customHeight="1" x14ac:dyDescent="0.2">
      <c r="A2" s="94" t="s">
        <v>91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ht="12.75" customHeight="1" x14ac:dyDescent="0.2">
      <c r="A3" s="95" t="s">
        <v>135</v>
      </c>
      <c r="B3" s="96" t="s">
        <v>36</v>
      </c>
      <c r="C3" s="13"/>
      <c r="D3" s="13" t="str">
        <f>'Internal Control-Check Sheet'!G3</f>
        <v>Norman Rourke Pryme Limited</v>
      </c>
      <c r="E3" s="13"/>
      <c r="F3" s="13"/>
      <c r="G3" s="96" t="s">
        <v>20</v>
      </c>
      <c r="H3" s="13"/>
      <c r="I3" s="15" t="str">
        <f>'Internal Control-Check Sheet'!L3</f>
        <v>16.05.2019</v>
      </c>
      <c r="J3" s="13"/>
      <c r="K3" s="16"/>
      <c r="L3" s="13"/>
      <c r="M3" s="13"/>
      <c r="N3" s="13"/>
      <c r="O3" s="13"/>
      <c r="P3" s="13"/>
      <c r="Q3" s="16"/>
      <c r="R3" s="11"/>
      <c r="S3" s="11"/>
      <c r="T3" s="16"/>
      <c r="U3" s="11"/>
      <c r="V3" s="11"/>
      <c r="W3" s="16"/>
      <c r="X3" s="13"/>
    </row>
    <row r="4" spans="1:24" ht="12.75" customHeight="1" x14ac:dyDescent="0.2">
      <c r="A4" s="95" t="s">
        <v>136</v>
      </c>
      <c r="B4" s="96" t="s">
        <v>15</v>
      </c>
      <c r="C4" s="13"/>
      <c r="D4" s="13" t="str">
        <f>'Internal Control-Check Sheet'!G4</f>
        <v>ID04572</v>
      </c>
      <c r="E4" s="13"/>
      <c r="F4" s="13"/>
      <c r="G4" s="96" t="s">
        <v>14</v>
      </c>
      <c r="H4" s="13"/>
      <c r="I4" s="15" t="str">
        <f>'Internal Control-Check Sheet'!L4</f>
        <v>A5 Edgware Road / A4205 Praed Street / A501 Chapel Street</v>
      </c>
      <c r="J4" s="13"/>
      <c r="K4" s="16"/>
      <c r="L4" s="13"/>
      <c r="M4" s="13"/>
      <c r="N4" s="39"/>
      <c r="O4" s="39" t="s">
        <v>63</v>
      </c>
      <c r="P4" s="13" t="str">
        <f>'Internal Control-Check Sheet'!F9</f>
        <v>A5 Edgware Road (NW)</v>
      </c>
      <c r="R4" s="11"/>
      <c r="V4" s="11"/>
      <c r="W4" s="16"/>
      <c r="X4" s="13"/>
    </row>
    <row r="5" spans="1:24" ht="12.75" customHeight="1" x14ac:dyDescent="0.2">
      <c r="A5" s="95" t="s">
        <v>137</v>
      </c>
      <c r="B5" s="96" t="s">
        <v>13</v>
      </c>
      <c r="C5" s="13"/>
      <c r="D5" s="13" t="str">
        <f>'Internal Control-Check Sheet'!G5</f>
        <v>Site 1</v>
      </c>
      <c r="E5" s="13"/>
      <c r="F5" s="13"/>
      <c r="G5" s="96" t="s">
        <v>21</v>
      </c>
      <c r="H5" s="13"/>
      <c r="I5" s="15" t="str">
        <f>'Internal Control-Check Sheet'!L5</f>
        <v>Crossroads</v>
      </c>
      <c r="J5" s="13"/>
      <c r="K5" s="16"/>
      <c r="L5" s="13"/>
      <c r="M5" s="13"/>
      <c r="N5" s="39"/>
      <c r="O5" s="39" t="s">
        <v>64</v>
      </c>
      <c r="P5" s="13" t="str">
        <f>'Internal Control-Check Sheet'!F10</f>
        <v>A501 Chapel Street (NE)</v>
      </c>
      <c r="R5" s="11"/>
      <c r="V5" s="11"/>
      <c r="W5" s="16"/>
      <c r="X5" s="13"/>
    </row>
    <row r="6" spans="1:24" ht="12.75" customHeight="1" x14ac:dyDescent="0.2">
      <c r="A6" s="95" t="s">
        <v>138</v>
      </c>
      <c r="B6" s="96"/>
      <c r="C6" s="13"/>
      <c r="D6" s="13"/>
      <c r="E6" s="13"/>
      <c r="F6" s="13"/>
      <c r="G6" s="96"/>
      <c r="H6" s="13"/>
      <c r="I6" s="15"/>
      <c r="J6" s="13"/>
      <c r="K6" s="16"/>
      <c r="L6" s="13"/>
      <c r="M6" s="13"/>
      <c r="N6" s="39"/>
      <c r="O6" s="39" t="s">
        <v>65</v>
      </c>
      <c r="P6" s="13" t="str">
        <f>'Internal Control-Check Sheet'!F11</f>
        <v>A5 Edgware Road (SE)</v>
      </c>
      <c r="R6" s="11"/>
      <c r="S6" s="39"/>
      <c r="T6" s="13"/>
      <c r="V6" s="11"/>
      <c r="W6" s="16"/>
      <c r="X6" s="13"/>
    </row>
    <row r="7" spans="1:24" ht="12.75" customHeight="1" x14ac:dyDescent="0.2">
      <c r="A7" s="40">
        <f>'MCC Data'!A9</f>
        <v>0.29166666666666669</v>
      </c>
      <c r="B7" s="96"/>
      <c r="C7" s="13"/>
      <c r="D7" s="13"/>
      <c r="E7" s="13"/>
      <c r="F7" s="13"/>
      <c r="G7" s="96"/>
      <c r="H7" s="13"/>
      <c r="I7" s="15"/>
      <c r="J7" s="13"/>
      <c r="K7" s="16"/>
      <c r="L7" s="13"/>
      <c r="M7" s="13"/>
      <c r="N7" s="39"/>
      <c r="O7" s="39" t="s">
        <v>69</v>
      </c>
      <c r="P7" s="13" t="str">
        <f>'Internal Control-Check Sheet'!F12</f>
        <v>A4205 Praed Street (SW)</v>
      </c>
      <c r="R7" s="11"/>
      <c r="S7" s="39"/>
      <c r="T7" s="13"/>
      <c r="V7" s="11"/>
      <c r="W7" s="16"/>
      <c r="X7" s="13"/>
    </row>
    <row r="8" spans="1:24" ht="12.75" customHeight="1" x14ac:dyDescent="0.2">
      <c r="A8" s="40">
        <f>'MCC Data'!A10</f>
        <v>0.30208333333333337</v>
      </c>
      <c r="B8" s="96"/>
      <c r="C8" s="13"/>
      <c r="D8" s="13"/>
      <c r="E8" s="13"/>
      <c r="F8" s="13"/>
      <c r="G8" s="96"/>
      <c r="H8" s="13"/>
      <c r="I8" s="15"/>
      <c r="J8" s="13"/>
      <c r="K8" s="16"/>
      <c r="L8" s="13"/>
      <c r="M8" s="13"/>
      <c r="N8" s="39"/>
      <c r="O8" s="39"/>
      <c r="P8" s="13"/>
      <c r="R8" s="11"/>
      <c r="S8" s="39"/>
      <c r="T8" s="13"/>
      <c r="V8" s="11"/>
      <c r="W8" s="16"/>
      <c r="X8" s="13"/>
    </row>
    <row r="9" spans="1:24" ht="12.75" customHeight="1" x14ac:dyDescent="0.2">
      <c r="A9" s="40">
        <f>'MCC Data'!A11</f>
        <v>0.31250000000000006</v>
      </c>
      <c r="B9" s="96"/>
      <c r="C9" s="13"/>
      <c r="D9" s="13"/>
      <c r="E9" s="13"/>
      <c r="F9" s="13"/>
      <c r="G9" s="96"/>
      <c r="H9" s="13"/>
      <c r="I9" s="15"/>
      <c r="J9" s="13"/>
      <c r="K9" s="16"/>
      <c r="L9" s="13"/>
      <c r="M9" s="13"/>
      <c r="N9" s="39"/>
      <c r="O9" s="14"/>
      <c r="P9" s="39"/>
      <c r="Q9" s="13"/>
      <c r="R9" s="11"/>
    </row>
    <row r="10" spans="1:24" ht="12.75" customHeight="1" x14ac:dyDescent="0.2">
      <c r="A10" s="40">
        <f>'MCC Data'!A12</f>
        <v>0.32291666666666674</v>
      </c>
      <c r="B10" s="96" t="s">
        <v>134</v>
      </c>
      <c r="D10" s="242" t="s">
        <v>91</v>
      </c>
      <c r="E10" s="97"/>
      <c r="F10" s="98" t="s">
        <v>139</v>
      </c>
      <c r="G10" s="366" t="s">
        <v>136</v>
      </c>
      <c r="H10" s="366"/>
      <c r="I10" s="366"/>
      <c r="J10" s="99" t="s">
        <v>172</v>
      </c>
      <c r="K10" s="59"/>
      <c r="L10" s="59"/>
      <c r="M10" s="59"/>
      <c r="N10" s="59"/>
      <c r="O10" s="59"/>
      <c r="P10" s="59"/>
      <c r="Q10" s="59"/>
      <c r="R10" s="59"/>
    </row>
    <row r="11" spans="1:24" ht="12.75" customHeight="1" x14ac:dyDescent="0.2">
      <c r="A11" s="40">
        <f>'MCC Data'!A13</f>
        <v>0.33333333333333343</v>
      </c>
      <c r="B11" s="96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</row>
    <row r="12" spans="1:24" ht="12.75" customHeight="1" x14ac:dyDescent="0.2">
      <c r="A12" s="40">
        <f>'MCC Data'!A14</f>
        <v>0.34375000000000011</v>
      </c>
      <c r="B12" s="96"/>
      <c r="C12" s="13"/>
      <c r="D12" s="13"/>
      <c r="E12" s="13"/>
      <c r="F12" s="13"/>
      <c r="G12" s="96"/>
      <c r="H12" s="13"/>
      <c r="I12" s="15"/>
      <c r="J12" s="13"/>
      <c r="K12" s="16"/>
      <c r="L12" s="13"/>
      <c r="M12" s="13"/>
      <c r="N12" s="39"/>
      <c r="O12" s="14"/>
      <c r="P12" s="39"/>
      <c r="Q12" s="13"/>
      <c r="R12" s="11"/>
    </row>
    <row r="13" spans="1:24" ht="12.75" customHeight="1" x14ac:dyDescent="0.2">
      <c r="A13" s="40">
        <f>'MCC Data'!A15</f>
        <v>0.3541666666666668</v>
      </c>
      <c r="B13" s="96" t="s">
        <v>155</v>
      </c>
      <c r="C13" s="13"/>
      <c r="D13" s="13"/>
      <c r="E13" s="13"/>
      <c r="F13" s="367" t="s">
        <v>111</v>
      </c>
      <c r="G13" s="368"/>
      <c r="H13" s="100" t="s">
        <v>118</v>
      </c>
      <c r="I13" s="46">
        <f>VLOOKUP(M13,'Internal Control-Check Sheet'!L135:M146,2,FALSE)</f>
        <v>0.3541666666666668</v>
      </c>
      <c r="J13" s="47" t="s">
        <v>119</v>
      </c>
      <c r="K13" s="46">
        <f>I13+0.010416</f>
        <v>0.36458266666666678</v>
      </c>
      <c r="L13" s="101" t="s">
        <v>143</v>
      </c>
      <c r="M13" s="48">
        <f>MAX('Internal Control-Check Sheet'!L135:L146)</f>
        <v>723</v>
      </c>
      <c r="N13" s="99" t="s">
        <v>210</v>
      </c>
      <c r="O13" s="39"/>
      <c r="P13" s="13"/>
      <c r="Q13" s="11"/>
    </row>
    <row r="14" spans="1:24" ht="12.75" customHeight="1" x14ac:dyDescent="0.2">
      <c r="A14" s="40">
        <f>'MCC Data'!A16</f>
        <v>0.36458333333333348</v>
      </c>
      <c r="C14" s="13"/>
      <c r="D14" s="13"/>
      <c r="E14" s="13"/>
      <c r="F14" s="369" t="s">
        <v>144</v>
      </c>
      <c r="G14" s="370"/>
      <c r="H14" s="102" t="s">
        <v>118</v>
      </c>
      <c r="I14" s="44">
        <f>VLOOKUP(M14,'Internal Control-Check Sheet'!L147:M170,2,FALSE)</f>
        <v>0.64583333333333315</v>
      </c>
      <c r="J14" s="45" t="s">
        <v>119</v>
      </c>
      <c r="K14" s="44">
        <f>I14+0.010416</f>
        <v>0.65624933333333313</v>
      </c>
      <c r="L14" s="103" t="s">
        <v>143</v>
      </c>
      <c r="M14" s="49">
        <f>MAX('Internal Control-Check Sheet'!L147:L170)</f>
        <v>720</v>
      </c>
      <c r="N14" s="99" t="s">
        <v>174</v>
      </c>
    </row>
    <row r="15" spans="1:24" ht="12.75" customHeight="1" x14ac:dyDescent="0.2">
      <c r="A15" s="40">
        <f>'MCC Data'!A17</f>
        <v>0.37500000000000017</v>
      </c>
      <c r="F15" s="371" t="s">
        <v>112</v>
      </c>
      <c r="G15" s="372"/>
      <c r="H15" s="102" t="s">
        <v>118</v>
      </c>
      <c r="I15" s="44">
        <f>VLOOKUP(M15,'Internal Control-Check Sheet'!L171:M186,2,FALSE)</f>
        <v>0.74999999999999944</v>
      </c>
      <c r="J15" s="45" t="s">
        <v>119</v>
      </c>
      <c r="K15" s="44">
        <f>I15+0.010416</f>
        <v>0.76041599999999943</v>
      </c>
      <c r="L15" s="103" t="s">
        <v>143</v>
      </c>
      <c r="M15" s="49">
        <f>MAX('Internal Control-Check Sheet'!L171:L186)</f>
        <v>784</v>
      </c>
      <c r="N15" s="99" t="s">
        <v>175</v>
      </c>
      <c r="Q15" s="59"/>
      <c r="R15" s="59"/>
      <c r="S15" s="59"/>
      <c r="T15" s="59"/>
      <c r="U15" s="59"/>
      <c r="V15" s="59"/>
      <c r="W15" s="59"/>
    </row>
    <row r="16" spans="1:24" ht="12.75" customHeight="1" x14ac:dyDescent="0.2">
      <c r="A16" s="40">
        <f>'MCC Data'!A18</f>
        <v>0.38541666666666685</v>
      </c>
      <c r="G16" s="104"/>
      <c r="H16" s="104"/>
      <c r="I16" s="104"/>
      <c r="J16" s="41"/>
      <c r="K16" s="42"/>
      <c r="L16" s="41"/>
      <c r="M16" s="104"/>
      <c r="N16" s="43"/>
      <c r="R16" s="59"/>
      <c r="S16" s="59"/>
      <c r="T16" s="59"/>
      <c r="U16" s="59"/>
      <c r="V16" s="59"/>
      <c r="W16" s="59"/>
      <c r="X16" s="59"/>
    </row>
    <row r="17" spans="1:24" ht="12.75" customHeight="1" x14ac:dyDescent="0.2">
      <c r="A17" s="40">
        <f>'MCC Data'!A19</f>
        <v>0.39583333333333354</v>
      </c>
      <c r="B17" s="12"/>
      <c r="C17" s="14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R17" s="59"/>
      <c r="S17" s="59"/>
      <c r="T17" s="59"/>
      <c r="U17" s="59"/>
      <c r="V17" s="59"/>
      <c r="W17" s="59"/>
      <c r="X17" s="59"/>
    </row>
    <row r="18" spans="1:24" ht="12.75" customHeight="1" x14ac:dyDescent="0.2">
      <c r="A18" s="40">
        <f>'MCC Data'!A20</f>
        <v>0.40625000000000022</v>
      </c>
      <c r="B18" s="96" t="s">
        <v>145</v>
      </c>
      <c r="D18" s="242">
        <v>0.29166666666666669</v>
      </c>
      <c r="E18" s="99" t="s">
        <v>173</v>
      </c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R18" s="59"/>
      <c r="S18" s="59"/>
      <c r="T18" s="59"/>
      <c r="U18" s="59"/>
      <c r="V18" s="59"/>
      <c r="W18" s="59"/>
      <c r="X18" s="59"/>
    </row>
    <row r="19" spans="1:24" ht="12.75" customHeight="1" x14ac:dyDescent="0.2">
      <c r="A19" s="40">
        <f>'MCC Data'!A21</f>
        <v>0.41666666666666691</v>
      </c>
      <c r="B19" s="59"/>
      <c r="C19" s="98"/>
      <c r="D19" s="59"/>
      <c r="E19" s="97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</row>
    <row r="20" spans="1:24" ht="12.75" customHeight="1" x14ac:dyDescent="0.2">
      <c r="A20" s="40">
        <f>'MCC Data'!A22</f>
        <v>0.42708333333333359</v>
      </c>
      <c r="C20" s="59"/>
      <c r="D20" s="56" t="s">
        <v>141</v>
      </c>
      <c r="E20" s="59"/>
      <c r="F20" s="59"/>
      <c r="G20" s="59"/>
      <c r="H20" s="59"/>
      <c r="I20" s="59"/>
      <c r="L20" s="59"/>
      <c r="M20" s="56" t="s">
        <v>140</v>
      </c>
      <c r="N20" s="59"/>
      <c r="O20" s="59"/>
      <c r="P20" s="59"/>
      <c r="Q20" s="59"/>
      <c r="R20" s="59"/>
    </row>
    <row r="21" spans="1:24" ht="12.75" customHeight="1" x14ac:dyDescent="0.2">
      <c r="A21" s="40">
        <f>'MCC Data'!A23</f>
        <v>0.43750000000000028</v>
      </c>
      <c r="C21" s="59"/>
      <c r="D21" s="59"/>
      <c r="E21" s="373" t="s">
        <v>98</v>
      </c>
      <c r="F21" s="373"/>
      <c r="G21" s="373"/>
      <c r="H21" s="373"/>
      <c r="I21" s="59"/>
      <c r="L21" s="59"/>
      <c r="M21" s="59"/>
      <c r="N21" s="373" t="s">
        <v>98</v>
      </c>
      <c r="O21" s="373"/>
      <c r="P21" s="373"/>
      <c r="Q21" s="373"/>
      <c r="R21" s="59"/>
    </row>
    <row r="22" spans="1:24" ht="12.75" customHeight="1" x14ac:dyDescent="0.2">
      <c r="A22" s="40">
        <f>'MCC Data'!A24</f>
        <v>0.44791666666666696</v>
      </c>
      <c r="C22" s="59"/>
      <c r="D22" s="105"/>
      <c r="E22" s="106" t="s">
        <v>93</v>
      </c>
      <c r="F22" s="107" t="s">
        <v>94</v>
      </c>
      <c r="G22" s="108" t="s">
        <v>95</v>
      </c>
      <c r="H22" s="109" t="s">
        <v>96</v>
      </c>
      <c r="I22" s="101" t="s">
        <v>8</v>
      </c>
      <c r="L22" s="59"/>
      <c r="M22" s="105"/>
      <c r="N22" s="106" t="s">
        <v>93</v>
      </c>
      <c r="O22" s="107" t="s">
        <v>94</v>
      </c>
      <c r="P22" s="108" t="s">
        <v>95</v>
      </c>
      <c r="Q22" s="109" t="s">
        <v>96</v>
      </c>
      <c r="R22" s="101" t="s">
        <v>8</v>
      </c>
    </row>
    <row r="23" spans="1:24" ht="12.75" customHeight="1" x14ac:dyDescent="0.2">
      <c r="A23" s="40">
        <f>'MCC Data'!A25</f>
        <v>0.45833333333333365</v>
      </c>
      <c r="C23" s="281" t="s">
        <v>97</v>
      </c>
      <c r="D23" s="110" t="s">
        <v>93</v>
      </c>
      <c r="E23" s="111">
        <f>'Internal Control-Check Sheet'!G87</f>
        <v>0</v>
      </c>
      <c r="F23" s="111">
        <f>'Internal Control-Check Sheet'!H87</f>
        <v>30</v>
      </c>
      <c r="G23" s="111">
        <f>'Internal Control-Check Sheet'!I87</f>
        <v>246</v>
      </c>
      <c r="H23" s="112">
        <f>'Internal Control-Check Sheet'!J87</f>
        <v>0</v>
      </c>
      <c r="I23" s="113">
        <f>'Internal Control-Check Sheet'!K87</f>
        <v>276</v>
      </c>
      <c r="L23" s="281" t="s">
        <v>97</v>
      </c>
      <c r="M23" s="110" t="s">
        <v>93</v>
      </c>
      <c r="N23" s="114">
        <f>'Internal Control-Check Sheet'!O87</f>
        <v>0</v>
      </c>
      <c r="O23" s="114">
        <f>'Internal Control-Check Sheet'!P87</f>
        <v>3.3333333333333333E-2</v>
      </c>
      <c r="P23" s="114">
        <f>'Internal Control-Check Sheet'!Q87</f>
        <v>8.943089430894309E-2</v>
      </c>
      <c r="Q23" s="115">
        <f>'Internal Control-Check Sheet'!R87</f>
        <v>0</v>
      </c>
      <c r="R23" s="116">
        <f>'Internal Control-Check Sheet'!S87</f>
        <v>8.3333333333333329E-2</v>
      </c>
    </row>
    <row r="24" spans="1:24" ht="12.75" customHeight="1" x14ac:dyDescent="0.2">
      <c r="A24" s="40">
        <f>'MCC Data'!A26</f>
        <v>0.46875000000000033</v>
      </c>
      <c r="C24" s="281"/>
      <c r="D24" s="117" t="s">
        <v>94</v>
      </c>
      <c r="E24" s="111">
        <f>'Internal Control-Check Sheet'!G88</f>
        <v>0</v>
      </c>
      <c r="F24" s="111">
        <f>'Internal Control-Check Sheet'!H88</f>
        <v>0</v>
      </c>
      <c r="G24" s="111">
        <f>'Internal Control-Check Sheet'!I88</f>
        <v>0</v>
      </c>
      <c r="H24" s="112">
        <f>'Internal Control-Check Sheet'!J88</f>
        <v>0</v>
      </c>
      <c r="I24" s="113">
        <f>'Internal Control-Check Sheet'!K88</f>
        <v>0</v>
      </c>
      <c r="L24" s="281"/>
      <c r="M24" s="117" t="s">
        <v>94</v>
      </c>
      <c r="N24" s="114">
        <f>'Internal Control-Check Sheet'!O88</f>
        <v>0</v>
      </c>
      <c r="O24" s="114">
        <f>'Internal Control-Check Sheet'!P88</f>
        <v>0</v>
      </c>
      <c r="P24" s="114">
        <f>'Internal Control-Check Sheet'!Q88</f>
        <v>0</v>
      </c>
      <c r="Q24" s="115">
        <f>'Internal Control-Check Sheet'!R88</f>
        <v>0</v>
      </c>
      <c r="R24" s="116">
        <f>'Internal Control-Check Sheet'!S88</f>
        <v>0</v>
      </c>
    </row>
    <row r="25" spans="1:24" ht="12.75" customHeight="1" x14ac:dyDescent="0.2">
      <c r="A25" s="40">
        <f>'MCC Data'!A27</f>
        <v>0.47916666666666702</v>
      </c>
      <c r="C25" s="281"/>
      <c r="D25" s="118" t="s">
        <v>95</v>
      </c>
      <c r="E25" s="111">
        <f>'Internal Control-Check Sheet'!G89</f>
        <v>209</v>
      </c>
      <c r="F25" s="111">
        <f>'Internal Control-Check Sheet'!H89</f>
        <v>0</v>
      </c>
      <c r="G25" s="111">
        <f>'Internal Control-Check Sheet'!I89</f>
        <v>0</v>
      </c>
      <c r="H25" s="112">
        <f>'Internal Control-Check Sheet'!J89</f>
        <v>0</v>
      </c>
      <c r="I25" s="113">
        <f>'Internal Control-Check Sheet'!K89</f>
        <v>209</v>
      </c>
      <c r="L25" s="281"/>
      <c r="M25" s="118" t="s">
        <v>95</v>
      </c>
      <c r="N25" s="114">
        <f>'Internal Control-Check Sheet'!O89</f>
        <v>0.11961722488038277</v>
      </c>
      <c r="O25" s="114">
        <f>'Internal Control-Check Sheet'!P89</f>
        <v>0</v>
      </c>
      <c r="P25" s="114">
        <f>'Internal Control-Check Sheet'!Q89</f>
        <v>0</v>
      </c>
      <c r="Q25" s="115">
        <f>'Internal Control-Check Sheet'!R89</f>
        <v>0</v>
      </c>
      <c r="R25" s="116">
        <f>'Internal Control-Check Sheet'!S89</f>
        <v>0.11961722488038277</v>
      </c>
    </row>
    <row r="26" spans="1:24" ht="12.75" customHeight="1" x14ac:dyDescent="0.2">
      <c r="A26" s="40">
        <f>'MCC Data'!A28</f>
        <v>0.4895833333333337</v>
      </c>
      <c r="C26" s="281"/>
      <c r="D26" s="109" t="s">
        <v>96</v>
      </c>
      <c r="E26" s="119">
        <f>'Internal Control-Check Sheet'!G90</f>
        <v>36</v>
      </c>
      <c r="F26" s="119">
        <f>'Internal Control-Check Sheet'!H90</f>
        <v>52</v>
      </c>
      <c r="G26" s="119">
        <f>'Internal Control-Check Sheet'!I90</f>
        <v>22</v>
      </c>
      <c r="H26" s="48">
        <f>'Internal Control-Check Sheet'!J90</f>
        <v>0</v>
      </c>
      <c r="I26" s="120">
        <f>'Internal Control-Check Sheet'!K90</f>
        <v>110</v>
      </c>
      <c r="L26" s="281"/>
      <c r="M26" s="109" t="s">
        <v>96</v>
      </c>
      <c r="N26" s="121">
        <f>'Internal Control-Check Sheet'!O90</f>
        <v>8.3333333333333329E-2</v>
      </c>
      <c r="O26" s="121">
        <f>'Internal Control-Check Sheet'!P90</f>
        <v>0.11538461538461539</v>
      </c>
      <c r="P26" s="121">
        <f>'Internal Control-Check Sheet'!Q90</f>
        <v>0.27272727272727271</v>
      </c>
      <c r="Q26" s="122">
        <f>'Internal Control-Check Sheet'!R90</f>
        <v>0</v>
      </c>
      <c r="R26" s="123">
        <f>'Internal Control-Check Sheet'!S90</f>
        <v>0.13636363636363635</v>
      </c>
    </row>
    <row r="27" spans="1:24" ht="12.75" customHeight="1" x14ac:dyDescent="0.2">
      <c r="A27" s="40">
        <f>'MCC Data'!A29</f>
        <v>0.50000000000000033</v>
      </c>
      <c r="C27" s="124"/>
      <c r="D27" s="125" t="s">
        <v>8</v>
      </c>
      <c r="E27" s="126">
        <f>'Internal Control-Check Sheet'!G91</f>
        <v>245</v>
      </c>
      <c r="F27" s="126">
        <f>'Internal Control-Check Sheet'!H91</f>
        <v>82</v>
      </c>
      <c r="G27" s="126">
        <f>'Internal Control-Check Sheet'!I91</f>
        <v>268</v>
      </c>
      <c r="H27" s="49">
        <f>'Internal Control-Check Sheet'!J91</f>
        <v>0</v>
      </c>
      <c r="I27" s="127">
        <f>'Internal Control-Check Sheet'!K91</f>
        <v>595</v>
      </c>
      <c r="L27" s="124"/>
      <c r="M27" s="125" t="s">
        <v>8</v>
      </c>
      <c r="N27" s="128">
        <f>'Internal Control-Check Sheet'!O91</f>
        <v>0.11428571428571428</v>
      </c>
      <c r="O27" s="128">
        <f>'Internal Control-Check Sheet'!P91</f>
        <v>8.5365853658536592E-2</v>
      </c>
      <c r="P27" s="128">
        <f>'Internal Control-Check Sheet'!Q91</f>
        <v>0.1044776119402985</v>
      </c>
      <c r="Q27" s="129">
        <f>'Internal Control-Check Sheet'!R91</f>
        <v>0</v>
      </c>
      <c r="R27" s="130">
        <f>'Internal Control-Check Sheet'!S91</f>
        <v>0.10588235294117647</v>
      </c>
    </row>
    <row r="28" spans="1:24" ht="12.75" customHeight="1" x14ac:dyDescent="0.2">
      <c r="A28" s="40">
        <f>'MCC Data'!A30</f>
        <v>0.51041666666666696</v>
      </c>
      <c r="C28" s="124"/>
      <c r="D28" s="104"/>
      <c r="E28" s="127"/>
      <c r="F28" s="127"/>
      <c r="G28" s="127"/>
      <c r="H28" s="127"/>
      <c r="I28" s="127"/>
      <c r="L28" s="124"/>
      <c r="M28" s="104"/>
      <c r="N28" s="130"/>
      <c r="O28" s="130"/>
      <c r="P28" s="130"/>
      <c r="Q28" s="130"/>
      <c r="R28" s="130"/>
    </row>
    <row r="29" spans="1:24" ht="12.75" customHeight="1" x14ac:dyDescent="0.2">
      <c r="A29" s="40">
        <f>'MCC Data'!A31</f>
        <v>0.52083333333333359</v>
      </c>
      <c r="B29" s="59"/>
      <c r="C29" s="43"/>
      <c r="D29" s="131"/>
      <c r="E29" s="131"/>
      <c r="F29" s="131"/>
      <c r="G29" s="130"/>
      <c r="H29" s="59"/>
      <c r="I29" s="59"/>
      <c r="J29" s="43"/>
      <c r="K29" s="131"/>
      <c r="L29" s="131"/>
      <c r="M29" s="131"/>
      <c r="N29" s="130"/>
      <c r="O29" s="59"/>
      <c r="P29" s="59"/>
      <c r="R29" s="59"/>
      <c r="S29" s="59"/>
      <c r="T29" s="59"/>
      <c r="U29" s="59"/>
      <c r="V29" s="59"/>
      <c r="W29" s="59"/>
      <c r="X29" s="59"/>
    </row>
    <row r="30" spans="1:24" ht="12.75" customHeight="1" x14ac:dyDescent="0.2">
      <c r="A30" s="40">
        <f>'MCC Data'!A32</f>
        <v>0.53125000000000022</v>
      </c>
      <c r="B30" s="96" t="s">
        <v>156</v>
      </c>
      <c r="C30" s="59"/>
      <c r="D30" s="59"/>
      <c r="E30" s="59"/>
      <c r="F30" s="367" t="s">
        <v>111</v>
      </c>
      <c r="G30" s="368"/>
      <c r="H30" s="100" t="s">
        <v>118</v>
      </c>
      <c r="I30" s="46">
        <f>VLOOKUP(M30,'Internal Control-Check Sheet'!V135:W146,2,FALSE)</f>
        <v>0.32291666666666674</v>
      </c>
      <c r="J30" s="47" t="s">
        <v>119</v>
      </c>
      <c r="K30" s="46">
        <f>I30+0.041666</f>
        <v>0.36458266666666672</v>
      </c>
      <c r="L30" s="101" t="s">
        <v>143</v>
      </c>
      <c r="M30" s="48">
        <f>MAX('Internal Control-Check Sheet'!V135:V146)</f>
        <v>2673</v>
      </c>
      <c r="Q30" s="59"/>
      <c r="R30" s="59"/>
      <c r="S30" s="59"/>
      <c r="T30" s="59"/>
      <c r="U30" s="59"/>
      <c r="V30" s="59"/>
      <c r="W30" s="59"/>
    </row>
    <row r="31" spans="1:24" ht="12.75" customHeight="1" x14ac:dyDescent="0.2">
      <c r="A31" s="40">
        <f>'MCC Data'!A33</f>
        <v>0.54166666666666685</v>
      </c>
      <c r="C31" s="13"/>
      <c r="D31" s="13"/>
      <c r="E31" s="13"/>
      <c r="F31" s="369" t="s">
        <v>144</v>
      </c>
      <c r="G31" s="370"/>
      <c r="H31" s="102" t="s">
        <v>118</v>
      </c>
      <c r="I31" s="44">
        <f>VLOOKUP(M31,'Internal Control-Check Sheet'!V147:W170,2,FALSE)</f>
        <v>0.64583333333333315</v>
      </c>
      <c r="J31" s="45" t="s">
        <v>119</v>
      </c>
      <c r="K31" s="44">
        <f>I31+0.041666</f>
        <v>0.68749933333333313</v>
      </c>
      <c r="L31" s="103" t="s">
        <v>143</v>
      </c>
      <c r="M31" s="49">
        <f>MAX('Internal Control-Check Sheet'!V147:V170)</f>
        <v>2719</v>
      </c>
      <c r="Q31" s="59"/>
      <c r="R31" s="59"/>
      <c r="S31" s="59"/>
      <c r="T31" s="59"/>
      <c r="U31" s="59"/>
      <c r="V31" s="59"/>
      <c r="W31" s="59"/>
    </row>
    <row r="32" spans="1:24" ht="12.75" customHeight="1" x14ac:dyDescent="0.2">
      <c r="A32" s="40">
        <f>'MCC Data'!A34</f>
        <v>0.55208333333333348</v>
      </c>
      <c r="C32" s="13"/>
      <c r="D32" s="13"/>
      <c r="E32" s="13"/>
      <c r="F32" s="371" t="s">
        <v>112</v>
      </c>
      <c r="G32" s="372"/>
      <c r="H32" s="102" t="s">
        <v>118</v>
      </c>
      <c r="I32" s="44">
        <f>VLOOKUP(M32,'Internal Control-Check Sheet'!V171:W186,2,FALSE)</f>
        <v>0.74999999999999944</v>
      </c>
      <c r="J32" s="45" t="s">
        <v>119</v>
      </c>
      <c r="K32" s="44">
        <f>I32+0.041666</f>
        <v>0.79166599999999943</v>
      </c>
      <c r="L32" s="103" t="s">
        <v>143</v>
      </c>
      <c r="M32" s="49">
        <f>MAX('Internal Control-Check Sheet'!V171:V186)</f>
        <v>3046</v>
      </c>
      <c r="Q32" s="59"/>
      <c r="R32" s="59"/>
      <c r="S32" s="59"/>
      <c r="T32" s="59"/>
      <c r="U32" s="59"/>
      <c r="V32" s="59"/>
      <c r="W32" s="59"/>
    </row>
    <row r="33" spans="1:24" ht="12.75" customHeight="1" x14ac:dyDescent="0.2">
      <c r="A33" s="40">
        <f>'MCC Data'!A35</f>
        <v>0.56250000000000011</v>
      </c>
      <c r="C33" s="13"/>
      <c r="D33" s="13"/>
      <c r="E33" s="13"/>
      <c r="G33" s="104"/>
      <c r="H33" s="104"/>
      <c r="I33" s="104"/>
      <c r="J33" s="41"/>
      <c r="K33" s="42"/>
      <c r="L33" s="41"/>
      <c r="M33" s="104"/>
      <c r="N33" s="43"/>
      <c r="R33" s="59"/>
      <c r="S33" s="59"/>
      <c r="T33" s="59"/>
      <c r="U33" s="59"/>
      <c r="V33" s="59"/>
      <c r="W33" s="59"/>
      <c r="X33" s="59"/>
    </row>
    <row r="34" spans="1:24" x14ac:dyDescent="0.2">
      <c r="A34" s="40">
        <f>'MCC Data'!A36</f>
        <v>0.57291666666666674</v>
      </c>
      <c r="B34" s="12"/>
      <c r="C34" s="14"/>
      <c r="D34" s="14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59"/>
      <c r="S34" s="59"/>
      <c r="T34" s="59"/>
      <c r="U34" s="59"/>
      <c r="V34" s="59"/>
      <c r="W34" s="59"/>
      <c r="X34" s="59"/>
    </row>
    <row r="35" spans="1:24" ht="12.75" customHeight="1" x14ac:dyDescent="0.2">
      <c r="A35" s="40">
        <f>'MCC Data'!A37</f>
        <v>0.58333333333333337</v>
      </c>
      <c r="B35" s="96" t="s">
        <v>145</v>
      </c>
      <c r="D35" s="242">
        <v>0.29166666666666669</v>
      </c>
      <c r="E35" s="99" t="s">
        <v>196</v>
      </c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</row>
    <row r="36" spans="1:24" x14ac:dyDescent="0.2">
      <c r="A36" s="40">
        <f>'MCC Data'!A38</f>
        <v>0.59375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</row>
    <row r="37" spans="1:24" x14ac:dyDescent="0.2">
      <c r="A37" s="40">
        <f>'MCC Data'!A39</f>
        <v>0.60416666666666663</v>
      </c>
      <c r="C37" s="59"/>
      <c r="D37" s="56" t="s">
        <v>141</v>
      </c>
      <c r="E37" s="59"/>
      <c r="F37" s="59"/>
      <c r="G37" s="59"/>
      <c r="H37" s="59"/>
      <c r="I37" s="59"/>
      <c r="M37" s="56" t="s">
        <v>140</v>
      </c>
      <c r="N37" s="59"/>
      <c r="O37" s="59"/>
      <c r="P37" s="59"/>
      <c r="Q37" s="59"/>
      <c r="R37" s="59"/>
    </row>
    <row r="38" spans="1:24" x14ac:dyDescent="0.2">
      <c r="A38" s="40">
        <f>'MCC Data'!A40</f>
        <v>0.61458333333333326</v>
      </c>
      <c r="C38" s="59"/>
      <c r="D38" s="59"/>
      <c r="E38" s="373" t="s">
        <v>98</v>
      </c>
      <c r="F38" s="373"/>
      <c r="G38" s="373"/>
      <c r="H38" s="373"/>
      <c r="I38" s="59"/>
      <c r="M38" s="59"/>
      <c r="N38" s="373" t="s">
        <v>98</v>
      </c>
      <c r="O38" s="373"/>
      <c r="P38" s="373"/>
      <c r="Q38" s="373"/>
      <c r="R38" s="59"/>
    </row>
    <row r="39" spans="1:24" x14ac:dyDescent="0.2">
      <c r="A39" s="40">
        <f>'MCC Data'!A41</f>
        <v>0.62499999999999989</v>
      </c>
      <c r="C39" s="59"/>
      <c r="D39" s="105"/>
      <c r="E39" s="106" t="s">
        <v>93</v>
      </c>
      <c r="F39" s="107" t="s">
        <v>94</v>
      </c>
      <c r="G39" s="108" t="s">
        <v>95</v>
      </c>
      <c r="H39" s="109" t="s">
        <v>96</v>
      </c>
      <c r="I39" s="101" t="s">
        <v>8</v>
      </c>
      <c r="M39" s="105"/>
      <c r="N39" s="106" t="s">
        <v>93</v>
      </c>
      <c r="O39" s="107" t="s">
        <v>94</v>
      </c>
      <c r="P39" s="108" t="s">
        <v>95</v>
      </c>
      <c r="Q39" s="109" t="s">
        <v>96</v>
      </c>
      <c r="R39" s="101" t="s">
        <v>8</v>
      </c>
    </row>
    <row r="40" spans="1:24" x14ac:dyDescent="0.2">
      <c r="A40" s="40">
        <f>'MCC Data'!A42</f>
        <v>0.63541666666666652</v>
      </c>
      <c r="C40" s="281" t="s">
        <v>97</v>
      </c>
      <c r="D40" s="110" t="s">
        <v>93</v>
      </c>
      <c r="E40" s="111">
        <f>'Internal Control-Check Sheet'!G126</f>
        <v>0</v>
      </c>
      <c r="F40" s="111">
        <f>'Internal Control-Check Sheet'!H126</f>
        <v>204</v>
      </c>
      <c r="G40" s="111">
        <f>'Internal Control-Check Sheet'!I126</f>
        <v>1052</v>
      </c>
      <c r="H40" s="112">
        <f>'Internal Control-Check Sheet'!J126</f>
        <v>0</v>
      </c>
      <c r="I40" s="113">
        <f>'Internal Control-Check Sheet'!K126</f>
        <v>1256</v>
      </c>
      <c r="L40" s="281" t="s">
        <v>97</v>
      </c>
      <c r="M40" s="110" t="s">
        <v>93</v>
      </c>
      <c r="N40" s="114">
        <f>'Internal Control-Check Sheet'!O126</f>
        <v>0</v>
      </c>
      <c r="O40" s="114">
        <f>'Internal Control-Check Sheet'!P126</f>
        <v>1.4705882352941176E-2</v>
      </c>
      <c r="P40" s="114">
        <f>'Internal Control-Check Sheet'!Q126</f>
        <v>8.7452471482889732E-2</v>
      </c>
      <c r="Q40" s="115">
        <f>'Internal Control-Check Sheet'!R126</f>
        <v>0</v>
      </c>
      <c r="R40" s="116">
        <f>'Internal Control-Check Sheet'!S126</f>
        <v>7.5636942675159233E-2</v>
      </c>
    </row>
    <row r="41" spans="1:24" ht="12.75" customHeight="1" x14ac:dyDescent="0.2">
      <c r="A41" s="40">
        <f>'MCC Data'!A43</f>
        <v>0.64583333333333315</v>
      </c>
      <c r="C41" s="281"/>
      <c r="D41" s="117" t="s">
        <v>94</v>
      </c>
      <c r="E41" s="111">
        <f>'Internal Control-Check Sheet'!G127</f>
        <v>0</v>
      </c>
      <c r="F41" s="111">
        <f>'Internal Control-Check Sheet'!H127</f>
        <v>0</v>
      </c>
      <c r="G41" s="111">
        <f>'Internal Control-Check Sheet'!I127</f>
        <v>0</v>
      </c>
      <c r="H41" s="112">
        <f>'Internal Control-Check Sheet'!J127</f>
        <v>0</v>
      </c>
      <c r="I41" s="113">
        <f>'Internal Control-Check Sheet'!K127</f>
        <v>0</v>
      </c>
      <c r="L41" s="281"/>
      <c r="M41" s="117" t="s">
        <v>94</v>
      </c>
      <c r="N41" s="114">
        <f>'Internal Control-Check Sheet'!O127</f>
        <v>0</v>
      </c>
      <c r="O41" s="114">
        <f>'Internal Control-Check Sheet'!P127</f>
        <v>0</v>
      </c>
      <c r="P41" s="114">
        <f>'Internal Control-Check Sheet'!Q127</f>
        <v>0</v>
      </c>
      <c r="Q41" s="115">
        <f>'Internal Control-Check Sheet'!R127</f>
        <v>0</v>
      </c>
      <c r="R41" s="116">
        <f>'Internal Control-Check Sheet'!S127</f>
        <v>0</v>
      </c>
    </row>
    <row r="42" spans="1:24" x14ac:dyDescent="0.2">
      <c r="A42" s="40">
        <f>'MCC Data'!A44</f>
        <v>0.65624999999999978</v>
      </c>
      <c r="C42" s="281"/>
      <c r="D42" s="118" t="s">
        <v>95</v>
      </c>
      <c r="E42" s="111">
        <f>'Internal Control-Check Sheet'!G128</f>
        <v>901</v>
      </c>
      <c r="F42" s="111">
        <f>'Internal Control-Check Sheet'!H128</f>
        <v>1</v>
      </c>
      <c r="G42" s="111">
        <f>'Internal Control-Check Sheet'!I128</f>
        <v>0</v>
      </c>
      <c r="H42" s="112">
        <f>'Internal Control-Check Sheet'!J128</f>
        <v>0</v>
      </c>
      <c r="I42" s="113">
        <f>'Internal Control-Check Sheet'!K128</f>
        <v>902</v>
      </c>
      <c r="L42" s="281"/>
      <c r="M42" s="118" t="s">
        <v>95</v>
      </c>
      <c r="N42" s="114">
        <f>'Internal Control-Check Sheet'!O128</f>
        <v>8.324084350721421E-2</v>
      </c>
      <c r="O42" s="114">
        <f>'Internal Control-Check Sheet'!P128</f>
        <v>0</v>
      </c>
      <c r="P42" s="114">
        <f>'Internal Control-Check Sheet'!Q128</f>
        <v>0</v>
      </c>
      <c r="Q42" s="115">
        <f>'Internal Control-Check Sheet'!R128</f>
        <v>0</v>
      </c>
      <c r="R42" s="116">
        <f>'Internal Control-Check Sheet'!S128</f>
        <v>8.3148558758314853E-2</v>
      </c>
    </row>
    <row r="43" spans="1:24" x14ac:dyDescent="0.2">
      <c r="A43" s="40">
        <f>'MCC Data'!A45</f>
        <v>0.66666666666666641</v>
      </c>
      <c r="C43" s="281"/>
      <c r="D43" s="109" t="s">
        <v>96</v>
      </c>
      <c r="E43" s="119">
        <f>'Internal Control-Check Sheet'!G129</f>
        <v>115</v>
      </c>
      <c r="F43" s="119">
        <f>'Internal Control-Check Sheet'!H129</f>
        <v>180</v>
      </c>
      <c r="G43" s="119">
        <f>'Internal Control-Check Sheet'!I129</f>
        <v>85</v>
      </c>
      <c r="H43" s="48">
        <f>'Internal Control-Check Sheet'!J129</f>
        <v>0</v>
      </c>
      <c r="I43" s="120">
        <f>'Internal Control-Check Sheet'!K129</f>
        <v>380</v>
      </c>
      <c r="L43" s="281"/>
      <c r="M43" s="109" t="s">
        <v>96</v>
      </c>
      <c r="N43" s="121">
        <f>'Internal Control-Check Sheet'!O129</f>
        <v>0.10434782608695652</v>
      </c>
      <c r="O43" s="121">
        <f>'Internal Control-Check Sheet'!P129</f>
        <v>0.13333333333333333</v>
      </c>
      <c r="P43" s="121">
        <f>'Internal Control-Check Sheet'!Q129</f>
        <v>0.3411764705882353</v>
      </c>
      <c r="Q43" s="122">
        <f>'Internal Control-Check Sheet'!R129</f>
        <v>0</v>
      </c>
      <c r="R43" s="123">
        <f>'Internal Control-Check Sheet'!S129</f>
        <v>0.17105263157894737</v>
      </c>
    </row>
    <row r="44" spans="1:24" ht="12.75" customHeight="1" x14ac:dyDescent="0.2">
      <c r="A44" s="40">
        <f>'MCC Data'!A46</f>
        <v>0.67708333333333304</v>
      </c>
      <c r="C44" s="124"/>
      <c r="D44" s="125" t="s">
        <v>8</v>
      </c>
      <c r="E44" s="126">
        <f>'Internal Control-Check Sheet'!G130</f>
        <v>1016</v>
      </c>
      <c r="F44" s="126">
        <f>'Internal Control-Check Sheet'!H130</f>
        <v>385</v>
      </c>
      <c r="G44" s="126">
        <f>'Internal Control-Check Sheet'!I130</f>
        <v>1137</v>
      </c>
      <c r="H44" s="49">
        <f>'Internal Control-Check Sheet'!J130</f>
        <v>0</v>
      </c>
      <c r="I44" s="127">
        <f>'Internal Control-Check Sheet'!K130</f>
        <v>2538</v>
      </c>
      <c r="M44" s="125" t="s">
        <v>8</v>
      </c>
      <c r="N44" s="128">
        <f>'Internal Control-Check Sheet'!O130</f>
        <v>8.562992125984252E-2</v>
      </c>
      <c r="O44" s="128">
        <f>'Internal Control-Check Sheet'!P130</f>
        <v>7.0129870129870125E-2</v>
      </c>
      <c r="P44" s="128">
        <f>'Internal Control-Check Sheet'!Q130</f>
        <v>0.10642040457343888</v>
      </c>
      <c r="Q44" s="129">
        <f>'Internal Control-Check Sheet'!R130</f>
        <v>0</v>
      </c>
      <c r="R44" s="130">
        <f>'Internal Control-Check Sheet'!S130</f>
        <v>9.2592592592592587E-2</v>
      </c>
    </row>
    <row r="45" spans="1:24" x14ac:dyDescent="0.2">
      <c r="A45" s="40">
        <f>'MCC Data'!A47</f>
        <v>0.68749999999999967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</row>
    <row r="46" spans="1:24" x14ac:dyDescent="0.2">
      <c r="A46" s="40">
        <f>'MCC Data'!A48</f>
        <v>0.6979166666666663</v>
      </c>
      <c r="B46" s="59"/>
      <c r="C46" s="59"/>
      <c r="D46" s="132" t="s">
        <v>169</v>
      </c>
      <c r="E46" s="43"/>
      <c r="F46" s="43"/>
      <c r="G46" s="43"/>
      <c r="H46" s="43"/>
      <c r="I46" s="124"/>
      <c r="J46" s="43"/>
      <c r="K46" s="133"/>
      <c r="L46" s="133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</row>
    <row r="47" spans="1:24" ht="13.5" customHeight="1" x14ac:dyDescent="0.2">
      <c r="A47" s="40">
        <f>'MCC Data'!A49</f>
        <v>0.70833333333333293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</row>
    <row r="48" spans="1:24" ht="13.5" customHeight="1" x14ac:dyDescent="0.2">
      <c r="A48" s="40">
        <f>'MCC Data'!A50</f>
        <v>0.71874999999999956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</row>
    <row r="49" spans="1:24" ht="13.5" customHeight="1" x14ac:dyDescent="0.2">
      <c r="A49" s="40">
        <f>'MCC Data'!A51</f>
        <v>0.72916666666666619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</row>
    <row r="50" spans="1:24" ht="13.5" customHeight="1" x14ac:dyDescent="0.2">
      <c r="A50" s="40">
        <f>'MCC Data'!A52</f>
        <v>0.73958333333333282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</row>
    <row r="51" spans="1:24" x14ac:dyDescent="0.2">
      <c r="A51" s="40">
        <f>'MCC Data'!A53</f>
        <v>0.74999999999999944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</row>
    <row r="52" spans="1:24" ht="13.5" customHeight="1" x14ac:dyDescent="0.2">
      <c r="A52" s="40">
        <f>'MCC Data'!A54</f>
        <v>0.76041666666666607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</row>
    <row r="53" spans="1:24" x14ac:dyDescent="0.2">
      <c r="A53" s="40">
        <f>'MCC Data'!A55</f>
        <v>0.7708333333333327</v>
      </c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</row>
    <row r="54" spans="1:24" ht="13.5" customHeight="1" x14ac:dyDescent="0.2">
      <c r="A54" s="40">
        <f>'MCC Data'!A56</f>
        <v>0.78124999999999933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</row>
    <row r="55" spans="1:24" x14ac:dyDescent="0.2">
      <c r="A55" s="40">
        <f>'MCC Data'!A57</f>
        <v>0.79166666666666596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</row>
    <row r="56" spans="1:24" ht="12.75" customHeight="1" x14ac:dyDescent="0.2">
      <c r="A56" s="40">
        <f>'MCC Data'!A58</f>
        <v>0.80208333333333259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</row>
    <row r="57" spans="1:24" x14ac:dyDescent="0.2">
      <c r="A57" s="40">
        <f>'MCC Data'!A59</f>
        <v>0.81249999999999922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</row>
    <row r="58" spans="1:24" x14ac:dyDescent="0.2">
      <c r="A58" s="40">
        <f>'MCC Data'!A60</f>
        <v>0.82291666666666585</v>
      </c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</row>
    <row r="59" spans="1:24" ht="12.75" customHeight="1" x14ac:dyDescent="0.2">
      <c r="A59" s="40">
        <f>'MCC Data'!A61</f>
        <v>0.83333333333333248</v>
      </c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</row>
    <row r="60" spans="1:24" x14ac:dyDescent="0.2">
      <c r="A60" s="40">
        <f>'MCC Data'!A62</f>
        <v>0.84374999999999911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</row>
    <row r="61" spans="1:24" x14ac:dyDescent="0.2">
      <c r="A61" s="40">
        <f>'MCC Data'!A63</f>
        <v>0.85416666666666574</v>
      </c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</row>
    <row r="62" spans="1:24" x14ac:dyDescent="0.2">
      <c r="A62" s="40">
        <f>'MCC Data'!A64</f>
        <v>0.86458333333333237</v>
      </c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</row>
    <row r="63" spans="1:24" x14ac:dyDescent="0.2">
      <c r="A63" s="40">
        <f>'MCC Data'!A65</f>
        <v>0.874999999999999</v>
      </c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</row>
    <row r="64" spans="1:24" x14ac:dyDescent="0.2">
      <c r="A64" s="40">
        <f>'MCC Data'!A66</f>
        <v>0.88541666666666563</v>
      </c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</row>
    <row r="65" spans="1:24" ht="12.75" customHeight="1" x14ac:dyDescent="0.2">
      <c r="A65" s="40">
        <f>'MCC Data'!A67</f>
        <v>0.89583333333333226</v>
      </c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</row>
    <row r="66" spans="1:24" x14ac:dyDescent="0.2">
      <c r="A66" s="40">
        <f>'MCC Data'!A68</f>
        <v>0.90624999999999889</v>
      </c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</row>
    <row r="67" spans="1:24" x14ac:dyDescent="0.2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</row>
    <row r="68" spans="1:24" x14ac:dyDescent="0.2">
      <c r="A68" s="40">
        <f>'MCC Data'!A70</f>
        <v>0.29166666666666669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</row>
    <row r="69" spans="1:24" x14ac:dyDescent="0.2">
      <c r="A69" s="40">
        <f>'MCC Data'!A71</f>
        <v>0.30208333333333337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</row>
    <row r="70" spans="1:24" x14ac:dyDescent="0.2">
      <c r="A70" s="40">
        <f>'MCC Data'!A72</f>
        <v>0.31250000000000006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</row>
    <row r="71" spans="1:24" x14ac:dyDescent="0.2">
      <c r="A71" s="40">
        <f>'MCC Data'!A73</f>
        <v>0.32291666666666674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</row>
    <row r="72" spans="1:24" x14ac:dyDescent="0.2">
      <c r="A72" s="40">
        <f>'MCC Data'!A74</f>
        <v>0.33333333333333343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</row>
    <row r="73" spans="1:24" x14ac:dyDescent="0.2">
      <c r="A73" s="40">
        <f>'MCC Data'!A75</f>
        <v>0.34375000000000011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</row>
    <row r="74" spans="1:24" ht="12.75" customHeight="1" x14ac:dyDescent="0.2">
      <c r="A74" s="40">
        <f>'MCC Data'!A76</f>
        <v>0.3541666666666668</v>
      </c>
    </row>
    <row r="75" spans="1:24" x14ac:dyDescent="0.2">
      <c r="A75" s="40">
        <f>'MCC Data'!A77</f>
        <v>0.36458333333333348</v>
      </c>
    </row>
    <row r="76" spans="1:24" x14ac:dyDescent="0.2">
      <c r="A76" s="40">
        <f>'MCC Data'!A78</f>
        <v>0.37500000000000017</v>
      </c>
    </row>
    <row r="77" spans="1:24" x14ac:dyDescent="0.2">
      <c r="A77" s="40">
        <f>'MCC Data'!A79</f>
        <v>0.38541666666666685</v>
      </c>
    </row>
    <row r="78" spans="1:24" x14ac:dyDescent="0.2">
      <c r="A78" s="40">
        <f>'MCC Data'!A80</f>
        <v>0.39583333333333354</v>
      </c>
    </row>
    <row r="79" spans="1:24" x14ac:dyDescent="0.2">
      <c r="A79" s="40">
        <f>'MCC Data'!A81</f>
        <v>0.40625000000000022</v>
      </c>
    </row>
    <row r="80" spans="1:24" x14ac:dyDescent="0.2">
      <c r="A80" s="40">
        <f>'MCC Data'!A82</f>
        <v>0.41666666666666691</v>
      </c>
    </row>
    <row r="81" spans="1:1" x14ac:dyDescent="0.2">
      <c r="A81" s="40">
        <f>'MCC Data'!A83</f>
        <v>0.42708333333333359</v>
      </c>
    </row>
    <row r="82" spans="1:1" x14ac:dyDescent="0.2">
      <c r="A82" s="40">
        <f>'MCC Data'!A84</f>
        <v>0.43750000000000028</v>
      </c>
    </row>
    <row r="83" spans="1:1" ht="12.75" customHeight="1" x14ac:dyDescent="0.2">
      <c r="A83" s="40">
        <f>'MCC Data'!A85</f>
        <v>0.44791666666666696</v>
      </c>
    </row>
    <row r="84" spans="1:1" x14ac:dyDescent="0.2">
      <c r="A84" s="40">
        <f>'MCC Data'!A86</f>
        <v>0.45833333333333365</v>
      </c>
    </row>
    <row r="85" spans="1:1" x14ac:dyDescent="0.2">
      <c r="A85" s="40">
        <f>'MCC Data'!A87</f>
        <v>0.46875000000000033</v>
      </c>
    </row>
    <row r="86" spans="1:1" x14ac:dyDescent="0.2">
      <c r="A86" s="40">
        <f>'MCC Data'!A88</f>
        <v>0.47916666666666702</v>
      </c>
    </row>
    <row r="87" spans="1:1" x14ac:dyDescent="0.2">
      <c r="A87" s="40">
        <f>'MCC Data'!A89</f>
        <v>0.4895833333333337</v>
      </c>
    </row>
    <row r="88" spans="1:1" x14ac:dyDescent="0.2">
      <c r="A88" s="40">
        <f>'MCC Data'!A90</f>
        <v>0.50000000000000033</v>
      </c>
    </row>
    <row r="89" spans="1:1" x14ac:dyDescent="0.2">
      <c r="A89" s="40">
        <f>'MCC Data'!A91</f>
        <v>0.51041666666666696</v>
      </c>
    </row>
    <row r="90" spans="1:1" x14ac:dyDescent="0.2">
      <c r="A90" s="40">
        <f>'MCC Data'!A92</f>
        <v>0.52083333333333359</v>
      </c>
    </row>
    <row r="91" spans="1:1" x14ac:dyDescent="0.2">
      <c r="A91" s="40">
        <f>'MCC Data'!A93</f>
        <v>0.53125000000000022</v>
      </c>
    </row>
    <row r="92" spans="1:1" x14ac:dyDescent="0.2">
      <c r="A92" s="40">
        <f>'MCC Data'!A94</f>
        <v>0.54166666666666685</v>
      </c>
    </row>
    <row r="93" spans="1:1" x14ac:dyDescent="0.2">
      <c r="A93" s="40">
        <f>'MCC Data'!A95</f>
        <v>0.55208333333333348</v>
      </c>
    </row>
    <row r="94" spans="1:1" x14ac:dyDescent="0.2">
      <c r="A94" s="40">
        <f>'MCC Data'!A96</f>
        <v>0.56250000000000011</v>
      </c>
    </row>
    <row r="95" spans="1:1" x14ac:dyDescent="0.2">
      <c r="A95" s="40">
        <f>'MCC Data'!A97</f>
        <v>0.57291666666666674</v>
      </c>
    </row>
    <row r="96" spans="1:1" x14ac:dyDescent="0.2">
      <c r="A96" s="40">
        <f>'MCC Data'!A98</f>
        <v>0.58333333333333337</v>
      </c>
    </row>
    <row r="97" spans="1:1" x14ac:dyDescent="0.2">
      <c r="A97" s="40">
        <f>'MCC Data'!A99</f>
        <v>0.59375</v>
      </c>
    </row>
    <row r="98" spans="1:1" x14ac:dyDescent="0.2">
      <c r="A98" s="40">
        <f>'MCC Data'!A100</f>
        <v>0.60416666666666663</v>
      </c>
    </row>
    <row r="99" spans="1:1" x14ac:dyDescent="0.2">
      <c r="A99" s="40">
        <f>'MCC Data'!A101</f>
        <v>0.61458333333333326</v>
      </c>
    </row>
    <row r="100" spans="1:1" x14ac:dyDescent="0.2">
      <c r="A100" s="40">
        <f>'MCC Data'!A102</f>
        <v>0.62499999999999989</v>
      </c>
    </row>
    <row r="101" spans="1:1" x14ac:dyDescent="0.2">
      <c r="A101" s="40">
        <f>'MCC Data'!A103</f>
        <v>0.63541666666666652</v>
      </c>
    </row>
    <row r="102" spans="1:1" x14ac:dyDescent="0.2">
      <c r="A102" s="40">
        <f>'MCC Data'!A104</f>
        <v>0.64583333333333315</v>
      </c>
    </row>
    <row r="103" spans="1:1" x14ac:dyDescent="0.2">
      <c r="A103" s="40">
        <f>'MCC Data'!A105</f>
        <v>0.65624999999999978</v>
      </c>
    </row>
    <row r="104" spans="1:1" x14ac:dyDescent="0.2">
      <c r="A104" s="40">
        <f>'MCC Data'!A106</f>
        <v>0.66666666666666641</v>
      </c>
    </row>
    <row r="105" spans="1:1" x14ac:dyDescent="0.2">
      <c r="A105" s="40">
        <f>'MCC Data'!A107</f>
        <v>0.67708333333333304</v>
      </c>
    </row>
    <row r="106" spans="1:1" x14ac:dyDescent="0.2">
      <c r="A106" s="40">
        <f>'MCC Data'!A108</f>
        <v>0.68749999999999967</v>
      </c>
    </row>
    <row r="107" spans="1:1" x14ac:dyDescent="0.2">
      <c r="A107" s="40">
        <f>'MCC Data'!A109</f>
        <v>0.6979166666666663</v>
      </c>
    </row>
    <row r="108" spans="1:1" x14ac:dyDescent="0.2">
      <c r="A108" s="40">
        <f>'MCC Data'!A110</f>
        <v>0.70833333333333293</v>
      </c>
    </row>
    <row r="109" spans="1:1" x14ac:dyDescent="0.2">
      <c r="A109" s="40">
        <f>'MCC Data'!A111</f>
        <v>0.71874999999999956</v>
      </c>
    </row>
    <row r="110" spans="1:1" x14ac:dyDescent="0.2">
      <c r="A110" s="40">
        <f>'MCC Data'!A112</f>
        <v>0.72916666666666619</v>
      </c>
    </row>
    <row r="111" spans="1:1" x14ac:dyDescent="0.2">
      <c r="A111" s="40">
        <f>'MCC Data'!A113</f>
        <v>0.73958333333333282</v>
      </c>
    </row>
    <row r="112" spans="1:1" x14ac:dyDescent="0.2">
      <c r="A112" s="40">
        <f>'MCC Data'!A114</f>
        <v>0.74999999999999944</v>
      </c>
    </row>
    <row r="113" spans="1:1" x14ac:dyDescent="0.2">
      <c r="A113" s="40">
        <f>'MCC Data'!A115</f>
        <v>0.76041666666666607</v>
      </c>
    </row>
    <row r="114" spans="1:1" x14ac:dyDescent="0.2">
      <c r="A114" s="40">
        <f>'MCC Data'!A116</f>
        <v>0.7708333333333327</v>
      </c>
    </row>
    <row r="115" spans="1:1" x14ac:dyDescent="0.2">
      <c r="A115" s="40">
        <f>'MCC Data'!A117</f>
        <v>0.78124999999999933</v>
      </c>
    </row>
    <row r="116" spans="1:1" x14ac:dyDescent="0.2">
      <c r="A116" s="40">
        <f>'MCC Data'!A118</f>
        <v>0.79166666666666596</v>
      </c>
    </row>
    <row r="117" spans="1:1" x14ac:dyDescent="0.2">
      <c r="A117" s="40">
        <f>'MCC Data'!A119</f>
        <v>0.80208333333333259</v>
      </c>
    </row>
    <row r="118" spans="1:1" x14ac:dyDescent="0.2">
      <c r="A118" s="40">
        <f>'MCC Data'!A120</f>
        <v>0.81249999999999922</v>
      </c>
    </row>
    <row r="119" spans="1:1" x14ac:dyDescent="0.2">
      <c r="A119" s="40">
        <f>'MCC Data'!A121</f>
        <v>0.82291666666666585</v>
      </c>
    </row>
    <row r="120" spans="1:1" x14ac:dyDescent="0.2">
      <c r="A120" s="40">
        <f>'MCC Data'!A122</f>
        <v>0.83333333333333248</v>
      </c>
    </row>
    <row r="121" spans="1:1" x14ac:dyDescent="0.2">
      <c r="A121" s="40">
        <f>'MCC Data'!A123</f>
        <v>0.84374999999999911</v>
      </c>
    </row>
    <row r="122" spans="1:1" x14ac:dyDescent="0.2">
      <c r="A122" s="40">
        <f>'MCC Data'!A124</f>
        <v>0.85416666666666574</v>
      </c>
    </row>
    <row r="123" spans="1:1" x14ac:dyDescent="0.2">
      <c r="A123" s="40">
        <f>'MCC Data'!A125</f>
        <v>0.86458333333333237</v>
      </c>
    </row>
    <row r="124" spans="1:1" x14ac:dyDescent="0.2">
      <c r="A124" s="40">
        <f>'MCC Data'!A126</f>
        <v>0.874999999999999</v>
      </c>
    </row>
    <row r="125" spans="1:1" x14ac:dyDescent="0.2">
      <c r="A125" s="40"/>
    </row>
    <row r="126" spans="1:1" x14ac:dyDescent="0.2">
      <c r="A126" s="40"/>
    </row>
    <row r="127" spans="1:1" x14ac:dyDescent="0.2">
      <c r="A127" s="40"/>
    </row>
    <row r="128" spans="1:1" x14ac:dyDescent="0.2">
      <c r="A128" s="40"/>
    </row>
  </sheetData>
  <dataConsolidate/>
  <customSheetViews>
    <customSheetView guid="{DA2A421B-385D-45AE-B9D7-5ADFC25D5F8F}" scale="80" showPageBreaks="1" fitToPage="1" printArea="1" hiddenColumns="1" view="pageBreakPreview" topLeftCell="B1">
      <selection activeCell="B1" sqref="B1"/>
      <pageMargins left="0.70866141732283472" right="0.70866141732283472" top="0.74803149606299213" bottom="0.74803149606299213" header="0.31496062992125984" footer="0.31496062992125984"/>
      <pageSetup paperSize="9" scale="76" orientation="landscape" r:id="rId1"/>
      <headerFooter>
        <oddFooter>&amp;L&amp;"Tahoma,Bold"www.intelligent-data-collection.com</oddFooter>
      </headerFooter>
    </customSheetView>
    <customSheetView guid="{EB06700F-490A-44FF-B1D0-D1723252C4AD}" scale="80" showPageBreaks="1" fitToPage="1" printArea="1" hiddenColumns="1" view="pageBreakPreview" topLeftCell="B1">
      <selection activeCell="B1" sqref="B1"/>
      <pageMargins left="0.70866141732283472" right="0.70866141732283472" top="0.74803149606299213" bottom="0.74803149606299213" header="0.31496062992125984" footer="0.31496062992125984"/>
      <pageSetup paperSize="9" scale="76" orientation="landscape" r:id="rId2"/>
      <headerFooter>
        <oddFooter>&amp;L&amp;"Tahoma,Bold"www.intelligent-data-collection.com</oddFooter>
      </headerFooter>
    </customSheetView>
    <customSheetView guid="{2B64510E-128B-4246-BC64-B18C09B0EB0B}" scale="80" showPageBreaks="1" fitToPage="1" printArea="1" hiddenColumns="1" view="pageBreakPreview" topLeftCell="B1">
      <selection activeCell="B1" sqref="B1"/>
      <pageMargins left="0.70866141732283472" right="0.70866141732283472" top="0.74803149606299213" bottom="0.74803149606299213" header="0.31496062992125984" footer="0.31496062992125984"/>
      <pageSetup paperSize="9" scale="76" orientation="landscape" r:id="rId3"/>
      <headerFooter>
        <oddFooter>&amp;L&amp;"Tahoma,Bold"www.intelligent-data-collection.com</oddFooter>
      </headerFooter>
    </customSheetView>
    <customSheetView guid="{17FE1D91-3681-4E3F-B8DB-79371402DAF6}" scale="80" showPageBreaks="1" fitToPage="1" printArea="1" hiddenColumns="1" view="pageBreakPreview" topLeftCell="B1">
      <selection activeCell="B1" sqref="B1"/>
      <pageMargins left="0.70866141732283472" right="0.70866141732283472" top="0.74803149606299213" bottom="0.74803149606299213" header="0.31496062992125984" footer="0.31496062992125984"/>
      <pageSetup paperSize="9" scale="76" orientation="landscape" r:id="rId4"/>
      <headerFooter>
        <oddFooter>&amp;L&amp;"Tahoma,Bold"www.intelligent-data-collection.com</oddFooter>
      </headerFooter>
    </customSheetView>
    <customSheetView guid="{48D5C5E0-0E1E-456A-ACA6-3A47AC60C4AF}" scale="80" showPageBreaks="1" fitToPage="1" printArea="1" hiddenColumns="1" view="pageBreakPreview" topLeftCell="B1">
      <selection activeCell="B1" sqref="B1"/>
      <pageMargins left="0.70866141732283472" right="0.70866141732283472" top="0.74803149606299213" bottom="0.74803149606299213" header="0.31496062992125984" footer="0.31496062992125984"/>
      <pageSetup paperSize="9" scale="76" orientation="landscape" r:id="rId5"/>
      <headerFooter>
        <oddFooter>&amp;L&amp;"Tahoma,Bold"www.intelligent-data-collection.com</oddFooter>
      </headerFooter>
    </customSheetView>
  </customSheetViews>
  <mergeCells count="15">
    <mergeCell ref="C40:C43"/>
    <mergeCell ref="L40:L43"/>
    <mergeCell ref="C23:C26"/>
    <mergeCell ref="L23:L26"/>
    <mergeCell ref="E21:H21"/>
    <mergeCell ref="N21:Q21"/>
    <mergeCell ref="E38:H38"/>
    <mergeCell ref="N38:Q38"/>
    <mergeCell ref="F31:G31"/>
    <mergeCell ref="F32:G32"/>
    <mergeCell ref="G10:I10"/>
    <mergeCell ref="F13:G13"/>
    <mergeCell ref="F14:G14"/>
    <mergeCell ref="F15:G15"/>
    <mergeCell ref="F30:G30"/>
  </mergeCells>
  <conditionalFormatting sqref="E23:H26">
    <cfRule type="top10" dxfId="11" priority="12" rank="1"/>
  </conditionalFormatting>
  <conditionalFormatting sqref="I23:I26">
    <cfRule type="top10" dxfId="10" priority="11" rank="1"/>
  </conditionalFormatting>
  <conditionalFormatting sqref="E27:H28">
    <cfRule type="top10" dxfId="9" priority="10" rank="1"/>
  </conditionalFormatting>
  <conditionalFormatting sqref="N23:Q26">
    <cfRule type="top10" dxfId="8" priority="9" rank="1"/>
  </conditionalFormatting>
  <conditionalFormatting sqref="R23:R26">
    <cfRule type="top10" dxfId="7" priority="8" rank="1"/>
  </conditionalFormatting>
  <conditionalFormatting sqref="N27:Q28">
    <cfRule type="top10" dxfId="6" priority="7" rank="1"/>
  </conditionalFormatting>
  <conditionalFormatting sqref="N40:Q43">
    <cfRule type="top10" dxfId="5" priority="6" rank="1"/>
  </conditionalFormatting>
  <conditionalFormatting sqref="N44:Q44">
    <cfRule type="top10" dxfId="4" priority="5" rank="1"/>
  </conditionalFormatting>
  <conditionalFormatting sqref="R40:R43">
    <cfRule type="top10" dxfId="3" priority="4" rank="1"/>
  </conditionalFormatting>
  <conditionalFormatting sqref="E40:H43">
    <cfRule type="top10" dxfId="2" priority="3" rank="1"/>
  </conditionalFormatting>
  <conditionalFormatting sqref="I40:I43">
    <cfRule type="top10" dxfId="1" priority="2" rank="1"/>
  </conditionalFormatting>
  <conditionalFormatting sqref="E44:H44">
    <cfRule type="top10" dxfId="0" priority="1" rank="1"/>
  </conditionalFormatting>
  <dataValidations count="4">
    <dataValidation type="list" allowBlank="1" showInputMessage="1" showErrorMessage="1" sqref="D10" xr:uid="{00000000-0002-0000-0700-000000000000}">
      <formula1>$A$2:$A$3</formula1>
    </dataValidation>
    <dataValidation type="list" allowBlank="1" showInputMessage="1" showErrorMessage="1" sqref="G10" xr:uid="{00000000-0002-0000-0700-000001000000}">
      <formula1>$A$4:$A$6</formula1>
    </dataValidation>
    <dataValidation type="list" allowBlank="1" showInputMessage="1" showErrorMessage="1" sqref="D18" xr:uid="{00000000-0002-0000-0700-000002000000}">
      <formula1>$A$7:$A$66</formula1>
    </dataValidation>
    <dataValidation type="list" allowBlank="1" showInputMessage="1" showErrorMessage="1" sqref="D35" xr:uid="{00000000-0002-0000-0700-000003000000}">
      <formula1>$A$68:$A$124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6"/>
  <headerFooter>
    <oddFooter>&amp;L&amp;"Tahoma,Bold"www.intelligent-data-collection.com</oddFooter>
  </headerFooter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Matthew Mills</cp:lastModifiedBy>
  <cp:lastPrinted>2013-09-10T11:03:19Z</cp:lastPrinted>
  <dcterms:created xsi:type="dcterms:W3CDTF">2007-10-12T16:47:14Z</dcterms:created>
  <dcterms:modified xsi:type="dcterms:W3CDTF">2019-06-18T11:03:26Z</dcterms:modified>
</cp:coreProperties>
</file>