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 tabRatio="595" firstSheet="7" activeTab="11"/>
  </bookViews>
  <sheets>
    <sheet name="2021_Январь" sheetId="8" r:id="rId1"/>
    <sheet name="2021_Февраль" sheetId="9" r:id="rId2"/>
    <sheet name="2021_Март" sheetId="11" r:id="rId3"/>
    <sheet name="2021_Апрель " sheetId="13" r:id="rId4"/>
    <sheet name="2021_МАЙ" sheetId="15" r:id="rId5"/>
    <sheet name="2021_Июнь" sheetId="16" r:id="rId6"/>
    <sheet name="2021_Июль " sheetId="18" r:id="rId7"/>
    <sheet name="2022_Сентября НА ОТДАЧУ " sheetId="28" r:id="rId8"/>
    <sheet name="2022_Сентября" sheetId="26" r:id="rId9"/>
    <sheet name="2022_Октябрь" sheetId="27" r:id="rId10"/>
    <sheet name="2022_Ноябрь" sheetId="29" r:id="rId11"/>
    <sheet name="2022_Декабрь" sheetId="30" r:id="rId12"/>
    <sheet name="Лист1" sheetId="24" r:id="rId13"/>
  </sheets>
  <calcPr calcId="144525"/>
</workbook>
</file>

<file path=xl/calcChain.xml><?xml version="1.0" encoding="utf-8"?>
<calcChain xmlns="http://schemas.openxmlformats.org/spreadsheetml/2006/main">
  <c r="AX22" i="30" l="1"/>
  <c r="AW22" i="30"/>
  <c r="AT22" i="30"/>
  <c r="AR22" i="30"/>
  <c r="AQ22" i="30"/>
  <c r="AK22" i="30"/>
  <c r="AY21" i="30"/>
  <c r="AO21" i="30"/>
  <c r="AM21" i="30"/>
  <c r="AL21" i="30"/>
  <c r="AI21" i="30"/>
  <c r="AP21" i="30" s="1"/>
  <c r="AY20" i="30"/>
  <c r="AO20" i="30"/>
  <c r="AM20" i="30"/>
  <c r="AL20" i="30"/>
  <c r="AI20" i="30"/>
  <c r="AU20" i="30" s="1"/>
  <c r="AV20" i="30" s="1"/>
  <c r="AY19" i="30"/>
  <c r="AO19" i="30"/>
  <c r="AM19" i="30"/>
  <c r="AL19" i="30"/>
  <c r="AI19" i="30"/>
  <c r="AP19" i="30" s="1"/>
  <c r="AY18" i="30"/>
  <c r="AO18" i="30"/>
  <c r="AM18" i="30"/>
  <c r="AL18" i="30"/>
  <c r="AI18" i="30"/>
  <c r="AU18" i="30" s="1"/>
  <c r="AV18" i="30" s="1"/>
  <c r="AY17" i="30"/>
  <c r="AY22" i="30" s="1"/>
  <c r="AO17" i="30"/>
  <c r="AM17" i="30"/>
  <c r="AL17" i="30"/>
  <c r="AI17" i="30"/>
  <c r="AP17" i="30" s="1"/>
  <c r="AO22" i="30" l="1"/>
  <c r="AL22" i="30"/>
  <c r="AM22" i="30"/>
  <c r="AI22" i="30"/>
  <c r="AN17" i="30"/>
  <c r="AS17" i="30" s="1"/>
  <c r="AU17" i="30"/>
  <c r="AP18" i="30"/>
  <c r="AN19" i="30"/>
  <c r="AS19" i="30" s="1"/>
  <c r="AU19" i="30"/>
  <c r="AV19" i="30" s="1"/>
  <c r="AP20" i="30"/>
  <c r="AN21" i="30"/>
  <c r="AS21" i="30" s="1"/>
  <c r="AU21" i="30"/>
  <c r="AV21" i="30" s="1"/>
  <c r="AN18" i="30"/>
  <c r="AS18" i="30" s="1"/>
  <c r="AN20" i="30"/>
  <c r="AS20" i="30" s="1"/>
  <c r="AH17" i="29"/>
  <c r="AP22" i="30" l="1"/>
  <c r="AU22" i="30"/>
  <c r="AV17" i="30"/>
  <c r="AV22" i="30" s="1"/>
  <c r="AS22" i="30"/>
  <c r="AN22" i="30"/>
  <c r="AV21" i="27"/>
  <c r="AV17" i="27"/>
  <c r="AV18" i="27"/>
  <c r="AV19" i="27"/>
  <c r="AV20" i="27"/>
  <c r="AU20" i="27"/>
  <c r="AI21" i="27"/>
  <c r="AI20" i="27"/>
  <c r="AU21" i="27" l="1"/>
  <c r="AU17" i="27"/>
  <c r="AY20" i="27"/>
  <c r="AU18" i="27" l="1"/>
  <c r="AU19" i="27"/>
  <c r="AL17" i="27" l="1"/>
  <c r="AW22" i="29" l="1"/>
  <c r="AV22" i="29"/>
  <c r="AS22" i="29"/>
  <c r="AQ22" i="29"/>
  <c r="AP22" i="29"/>
  <c r="AJ22" i="29"/>
  <c r="AX21" i="29"/>
  <c r="AN21" i="29"/>
  <c r="AL21" i="29"/>
  <c r="AK21" i="29"/>
  <c r="AH21" i="29"/>
  <c r="AX20" i="29"/>
  <c r="AN20" i="29"/>
  <c r="AL20" i="29"/>
  <c r="AK20" i="29"/>
  <c r="AH20" i="29"/>
  <c r="AT20" i="29" s="1"/>
  <c r="AU20" i="29" s="1"/>
  <c r="AX19" i="29"/>
  <c r="AN19" i="29"/>
  <c r="AL19" i="29"/>
  <c r="AK19" i="29"/>
  <c r="AH19" i="29"/>
  <c r="AX18" i="29"/>
  <c r="AN18" i="29"/>
  <c r="AL18" i="29"/>
  <c r="AK18" i="29"/>
  <c r="AH18" i="29"/>
  <c r="AT18" i="29" s="1"/>
  <c r="AU18" i="29" s="1"/>
  <c r="AX17" i="29"/>
  <c r="AN17" i="29"/>
  <c r="AL17" i="29"/>
  <c r="AK17" i="29"/>
  <c r="AO21" i="29" l="1"/>
  <c r="AT21" i="29"/>
  <c r="AU21" i="29" s="1"/>
  <c r="AO19" i="29"/>
  <c r="AT19" i="29"/>
  <c r="AU19" i="29" s="1"/>
  <c r="AO17" i="29"/>
  <c r="AT17" i="29"/>
  <c r="AU17" i="29" s="1"/>
  <c r="AX22" i="29"/>
  <c r="AK22" i="29"/>
  <c r="AN22" i="29"/>
  <c r="AL22" i="29"/>
  <c r="AH22" i="29"/>
  <c r="AM17" i="29"/>
  <c r="AR17" i="29" s="1"/>
  <c r="AO18" i="29"/>
  <c r="AM19" i="29"/>
  <c r="AR19" i="29" s="1"/>
  <c r="AO20" i="29"/>
  <c r="AM21" i="29"/>
  <c r="AR21" i="29" s="1"/>
  <c r="AM18" i="29"/>
  <c r="AR18" i="29" s="1"/>
  <c r="AM20" i="29"/>
  <c r="AR20" i="29" s="1"/>
  <c r="AJ22" i="28"/>
  <c r="AR17" i="28"/>
  <c r="AW22" i="28"/>
  <c r="AV22" i="28"/>
  <c r="AS22" i="28"/>
  <c r="AQ22" i="28"/>
  <c r="AP22" i="28"/>
  <c r="AX21" i="28"/>
  <c r="AN21" i="28"/>
  <c r="AL21" i="28"/>
  <c r="AK21" i="28"/>
  <c r="AH21" i="28"/>
  <c r="AX20" i="28"/>
  <c r="AN20" i="28"/>
  <c r="AL20" i="28"/>
  <c r="AK20" i="28"/>
  <c r="AH20" i="28"/>
  <c r="AX19" i="28"/>
  <c r="AN19" i="28"/>
  <c r="AL19" i="28"/>
  <c r="AK19" i="28"/>
  <c r="AH19" i="28"/>
  <c r="AX18" i="28"/>
  <c r="AN18" i="28"/>
  <c r="AL18" i="28"/>
  <c r="AK18" i="28"/>
  <c r="AH18" i="28"/>
  <c r="AT18" i="28" s="1"/>
  <c r="AU18" i="28" s="1"/>
  <c r="AX17" i="28"/>
  <c r="AN17" i="28"/>
  <c r="AN22" i="28" s="1"/>
  <c r="AL17" i="28"/>
  <c r="AK17" i="28"/>
  <c r="AH17" i="28"/>
  <c r="AH22" i="28" s="1"/>
  <c r="AO22" i="29" l="1"/>
  <c r="AR22" i="29"/>
  <c r="AT22" i="29"/>
  <c r="AU22" i="29"/>
  <c r="AM22" i="29"/>
  <c r="AX22" i="28"/>
  <c r="AK22" i="28"/>
  <c r="AL22" i="28"/>
  <c r="AO19" i="28"/>
  <c r="AM17" i="28"/>
  <c r="AM21" i="28"/>
  <c r="AR21" i="28" s="1"/>
  <c r="AT21" i="28"/>
  <c r="AU21" i="28" s="1"/>
  <c r="AT17" i="28"/>
  <c r="AO18" i="28"/>
  <c r="AM20" i="28"/>
  <c r="AR20" i="28" s="1"/>
  <c r="AT20" i="28"/>
  <c r="AU20" i="28" s="1"/>
  <c r="AO17" i="28"/>
  <c r="AM19" i="28"/>
  <c r="AR19" i="28" s="1"/>
  <c r="AT19" i="28"/>
  <c r="AU19" i="28" s="1"/>
  <c r="AO20" i="28"/>
  <c r="AO21" i="28"/>
  <c r="AM18" i="28"/>
  <c r="AR18" i="28" s="1"/>
  <c r="AK17" i="26"/>
  <c r="AI21" i="26"/>
  <c r="AI17" i="26"/>
  <c r="AH17" i="26"/>
  <c r="AI17" i="27"/>
  <c r="AY17" i="27"/>
  <c r="AY18" i="27"/>
  <c r="AY19" i="27"/>
  <c r="AY21" i="27"/>
  <c r="AX22" i="27"/>
  <c r="AW22" i="27"/>
  <c r="AI18" i="27"/>
  <c r="AI19" i="27"/>
  <c r="AP19" i="27" s="1"/>
  <c r="AT22" i="27"/>
  <c r="AM17" i="27"/>
  <c r="AL18" i="27"/>
  <c r="AM18" i="27"/>
  <c r="AL19" i="27"/>
  <c r="AM19" i="27"/>
  <c r="AL20" i="27"/>
  <c r="AM20" i="27"/>
  <c r="AL21" i="27"/>
  <c r="AM21" i="27"/>
  <c r="AR22" i="27"/>
  <c r="AQ22" i="27"/>
  <c r="AO17" i="27"/>
  <c r="AO18" i="27"/>
  <c r="AO19" i="27"/>
  <c r="AO20" i="27"/>
  <c r="AO21" i="27"/>
  <c r="AH18" i="26"/>
  <c r="AT18" i="26"/>
  <c r="AL17" i="26"/>
  <c r="AH19" i="26"/>
  <c r="AH20" i="26"/>
  <c r="AM20" i="26"/>
  <c r="AH21" i="26"/>
  <c r="AM18" i="26"/>
  <c r="AM19" i="26"/>
  <c r="AM21" i="26"/>
  <c r="AM17" i="26"/>
  <c r="AT17" i="26"/>
  <c r="AN21" i="26"/>
  <c r="AN20" i="26"/>
  <c r="AN19" i="26"/>
  <c r="AN18" i="26"/>
  <c r="AK18" i="26"/>
  <c r="AH22" i="26"/>
  <c r="AI18" i="26"/>
  <c r="AW22" i="26"/>
  <c r="AV22" i="26"/>
  <c r="AS22" i="26"/>
  <c r="AQ22" i="26"/>
  <c r="AP22" i="26"/>
  <c r="AM22" i="26"/>
  <c r="AX21" i="26"/>
  <c r="AL21" i="26"/>
  <c r="AK21" i="26"/>
  <c r="AT21" i="26"/>
  <c r="AX20" i="26"/>
  <c r="AL20" i="26"/>
  <c r="AK20" i="26"/>
  <c r="AT20" i="26"/>
  <c r="AX19" i="26"/>
  <c r="AL19" i="26"/>
  <c r="AK19" i="26"/>
  <c r="AT19" i="26"/>
  <c r="AX18" i="26"/>
  <c r="AU18" i="26"/>
  <c r="AL18" i="26"/>
  <c r="AX17" i="26"/>
  <c r="AU17" i="26"/>
  <c r="AN17" i="26"/>
  <c r="AO18" i="26"/>
  <c r="AR18" i="26"/>
  <c r="AU21" i="26"/>
  <c r="AU20" i="26"/>
  <c r="AU19" i="26"/>
  <c r="AK22" i="26"/>
  <c r="AL22" i="26"/>
  <c r="AN22" i="26"/>
  <c r="AX22" i="26"/>
  <c r="AT22" i="26"/>
  <c r="AI20" i="26"/>
  <c r="AI22" i="26"/>
  <c r="AI19" i="26"/>
  <c r="AR20" i="26"/>
  <c r="AO20" i="26"/>
  <c r="AR19" i="26"/>
  <c r="AO19" i="26"/>
  <c r="AR21" i="26"/>
  <c r="AO21" i="26"/>
  <c r="AO17" i="26"/>
  <c r="AR17" i="26"/>
  <c r="AJ22" i="26"/>
  <c r="AU22" i="26"/>
  <c r="AW20" i="18"/>
  <c r="AV20" i="18"/>
  <c r="AI17" i="18"/>
  <c r="AI15" i="18"/>
  <c r="AI20" i="18"/>
  <c r="AJ20" i="18"/>
  <c r="AI19" i="18"/>
  <c r="AI18" i="18"/>
  <c r="AI16" i="18"/>
  <c r="AU17" i="18"/>
  <c r="AR22" i="26"/>
  <c r="AO22" i="26"/>
  <c r="AU19" i="18"/>
  <c r="AU18" i="18"/>
  <c r="AU15" i="18"/>
  <c r="AU20" i="18"/>
  <c r="AX20" i="18"/>
  <c r="AT20" i="18"/>
  <c r="AS20" i="18"/>
  <c r="AR20" i="18"/>
  <c r="AQ20" i="18"/>
  <c r="AP20" i="18"/>
  <c r="AN20" i="18"/>
  <c r="AY19" i="18"/>
  <c r="AO19" i="18"/>
  <c r="AM19" i="18"/>
  <c r="AL19" i="18"/>
  <c r="AY18" i="18"/>
  <c r="AO18" i="18"/>
  <c r="AM18" i="18"/>
  <c r="AL18" i="18"/>
  <c r="AO17" i="18"/>
  <c r="AM17" i="18"/>
  <c r="AL17" i="18"/>
  <c r="AY16" i="18"/>
  <c r="AO16" i="18"/>
  <c r="AM16" i="18"/>
  <c r="AL16" i="18"/>
  <c r="AY15" i="18"/>
  <c r="AO15" i="18"/>
  <c r="AO20" i="18"/>
  <c r="AM15" i="18"/>
  <c r="AM20" i="18"/>
  <c r="AL15" i="18"/>
  <c r="AL20" i="18"/>
  <c r="AY20" i="18"/>
  <c r="AJ17" i="18"/>
  <c r="AJ19" i="18"/>
  <c r="AJ15" i="18"/>
  <c r="AJ16" i="18"/>
  <c r="AJ18" i="18"/>
  <c r="AX16" i="16"/>
  <c r="AX17" i="16"/>
  <c r="AX18" i="16"/>
  <c r="AX19" i="16"/>
  <c r="AX15" i="16"/>
  <c r="AL17" i="16"/>
  <c r="AK19" i="16"/>
  <c r="AK18" i="16"/>
  <c r="AK17" i="16"/>
  <c r="AK16" i="16"/>
  <c r="AK15" i="16"/>
  <c r="AK21" i="16"/>
  <c r="AH15" i="16"/>
  <c r="AT15" i="16"/>
  <c r="AH16" i="16"/>
  <c r="AT16" i="16"/>
  <c r="AH19" i="16"/>
  <c r="AT19" i="16"/>
  <c r="AH18" i="16"/>
  <c r="AI18" i="16"/>
  <c r="AH17" i="16"/>
  <c r="AT17" i="16"/>
  <c r="AI19" i="16"/>
  <c r="AI15" i="16"/>
  <c r="AT18" i="16"/>
  <c r="AI17" i="16"/>
  <c r="AI16" i="16"/>
  <c r="AL17" i="15"/>
  <c r="AI19" i="15"/>
  <c r="AI18" i="15"/>
  <c r="AU18" i="15"/>
  <c r="AI17" i="15"/>
  <c r="AU17" i="15"/>
  <c r="AI15" i="15"/>
  <c r="AU15" i="15"/>
  <c r="AU19" i="15"/>
  <c r="AX21" i="16"/>
  <c r="AW21" i="16"/>
  <c r="AV21" i="16"/>
  <c r="AU21" i="16"/>
  <c r="AT21" i="16"/>
  <c r="AS21" i="16"/>
  <c r="AR21" i="16"/>
  <c r="AQ21" i="16"/>
  <c r="AP21" i="16"/>
  <c r="AO21" i="16"/>
  <c r="AM21" i="16"/>
  <c r="AN19" i="16"/>
  <c r="AL19" i="16"/>
  <c r="AN18" i="16"/>
  <c r="AL18" i="16"/>
  <c r="AN17" i="16"/>
  <c r="AN16" i="16"/>
  <c r="AL16" i="16"/>
  <c r="AN15" i="16"/>
  <c r="AL15" i="16"/>
  <c r="AL21" i="16"/>
  <c r="AN21" i="16"/>
  <c r="AH21" i="16"/>
  <c r="AI21" i="16"/>
  <c r="AH17" i="13"/>
  <c r="AI17" i="13"/>
  <c r="AH18" i="13"/>
  <c r="AT18" i="13"/>
  <c r="AH15" i="13"/>
  <c r="AH16" i="13"/>
  <c r="AT16" i="13"/>
  <c r="AT15" i="13"/>
  <c r="AT17" i="13"/>
  <c r="AY21" i="15"/>
  <c r="AX21" i="15"/>
  <c r="AW21" i="15"/>
  <c r="AV21" i="15"/>
  <c r="AT21" i="15"/>
  <c r="AS21" i="15"/>
  <c r="AR21" i="15"/>
  <c r="AQ21" i="15"/>
  <c r="AP21" i="15"/>
  <c r="AN21" i="15"/>
  <c r="AO19" i="15"/>
  <c r="AM19" i="15"/>
  <c r="AL19" i="15"/>
  <c r="AJ19" i="15"/>
  <c r="AO18" i="15"/>
  <c r="AM18" i="15"/>
  <c r="AL18" i="15"/>
  <c r="AJ18" i="15"/>
  <c r="AO17" i="15"/>
  <c r="AM17" i="15"/>
  <c r="AJ17" i="15"/>
  <c r="AO16" i="15"/>
  <c r="AM16" i="15"/>
  <c r="AL16" i="15"/>
  <c r="AI16" i="15"/>
  <c r="AO15" i="15"/>
  <c r="AM15" i="15"/>
  <c r="AL15" i="15"/>
  <c r="AJ16" i="15"/>
  <c r="AU16" i="15"/>
  <c r="AU21" i="15"/>
  <c r="AI21" i="15"/>
  <c r="AO21" i="15"/>
  <c r="AJ21" i="15"/>
  <c r="AL21" i="15"/>
  <c r="AM21" i="15"/>
  <c r="AJ15" i="15"/>
  <c r="AO19" i="11"/>
  <c r="AL16" i="11"/>
  <c r="AL17" i="11"/>
  <c r="AL18" i="11"/>
  <c r="AL19" i="11"/>
  <c r="AL15" i="11"/>
  <c r="AJ16" i="11"/>
  <c r="AJ17" i="11"/>
  <c r="AJ18" i="11"/>
  <c r="AJ19" i="11"/>
  <c r="AJ15" i="11"/>
  <c r="AI15" i="11"/>
  <c r="AU15" i="11"/>
  <c r="AI19" i="11"/>
  <c r="AU19" i="11"/>
  <c r="AI18" i="11"/>
  <c r="AU18" i="11"/>
  <c r="AI17" i="11"/>
  <c r="AU17" i="11"/>
  <c r="AI16" i="11"/>
  <c r="AU16" i="11"/>
  <c r="AX21" i="13"/>
  <c r="AW21" i="13"/>
  <c r="AV21" i="13"/>
  <c r="AU21" i="13"/>
  <c r="AS21" i="13"/>
  <c r="AR21" i="13"/>
  <c r="AQ21" i="13"/>
  <c r="AP21" i="13"/>
  <c r="AO21" i="13"/>
  <c r="AM21" i="13"/>
  <c r="AN19" i="13"/>
  <c r="AL19" i="13"/>
  <c r="AK19" i="13"/>
  <c r="AH19" i="13"/>
  <c r="AN18" i="13"/>
  <c r="AL18" i="13"/>
  <c r="AK18" i="13"/>
  <c r="AI18" i="13"/>
  <c r="AN17" i="13"/>
  <c r="AL17" i="13"/>
  <c r="AK17" i="13"/>
  <c r="AN16" i="13"/>
  <c r="AL16" i="13"/>
  <c r="AK16" i="13"/>
  <c r="AI16" i="13"/>
  <c r="AN15" i="13"/>
  <c r="AL15" i="13"/>
  <c r="AK15" i="13"/>
  <c r="AK21" i="13"/>
  <c r="AI19" i="13"/>
  <c r="AT19" i="13"/>
  <c r="AT21" i="13"/>
  <c r="AH21" i="13"/>
  <c r="AL21" i="13"/>
  <c r="AN21" i="13"/>
  <c r="AI21" i="13"/>
  <c r="AI15" i="13"/>
  <c r="AM19" i="11"/>
  <c r="AM18" i="11"/>
  <c r="AM17" i="11"/>
  <c r="AM16" i="11"/>
  <c r="AM15" i="11"/>
  <c r="AO15" i="11"/>
  <c r="AO16" i="11"/>
  <c r="AO17" i="11"/>
  <c r="AO18" i="11"/>
  <c r="AI21" i="11"/>
  <c r="AJ21" i="11"/>
  <c r="AF19" i="9"/>
  <c r="AR19" i="9"/>
  <c r="AF18" i="9"/>
  <c r="AR18" i="9"/>
  <c r="AF17" i="9"/>
  <c r="AR17" i="9"/>
  <c r="AF16" i="9"/>
  <c r="AR16" i="9"/>
  <c r="AF15" i="9"/>
  <c r="AR15" i="9"/>
  <c r="AR21" i="9"/>
  <c r="AY21" i="11"/>
  <c r="AX21" i="11"/>
  <c r="AW21" i="11"/>
  <c r="AV21" i="11"/>
  <c r="AU21" i="11"/>
  <c r="AT21" i="11"/>
  <c r="AS21" i="11"/>
  <c r="AR21" i="11"/>
  <c r="AQ21" i="11"/>
  <c r="AP21" i="11"/>
  <c r="AN21" i="11"/>
  <c r="AO21" i="11"/>
  <c r="AL21" i="11"/>
  <c r="AM21" i="11"/>
  <c r="AV21" i="9"/>
  <c r="AU21" i="9"/>
  <c r="AT21" i="9"/>
  <c r="AS21" i="9"/>
  <c r="AQ21" i="9"/>
  <c r="AP21" i="9"/>
  <c r="AO21" i="9"/>
  <c r="AN21" i="9"/>
  <c r="AM21" i="9"/>
  <c r="AK21" i="9"/>
  <c r="AL19" i="9"/>
  <c r="AJ19" i="9"/>
  <c r="AI19" i="9"/>
  <c r="AG19" i="9"/>
  <c r="AL18" i="9"/>
  <c r="AJ18" i="9"/>
  <c r="AI18" i="9"/>
  <c r="AG18" i="9"/>
  <c r="AL17" i="9"/>
  <c r="AJ17" i="9"/>
  <c r="AI17" i="9"/>
  <c r="AG17" i="9"/>
  <c r="AL16" i="9"/>
  <c r="AJ16" i="9"/>
  <c r="AI16" i="9"/>
  <c r="AG16" i="9"/>
  <c r="AL15" i="9"/>
  <c r="AJ15" i="9"/>
  <c r="AI15" i="9"/>
  <c r="AG15" i="9"/>
  <c r="AI21" i="9"/>
  <c r="AL21" i="9"/>
  <c r="AJ21" i="9"/>
  <c r="AF21" i="9"/>
  <c r="AG21" i="9"/>
  <c r="AU22" i="8"/>
  <c r="AM15" i="8"/>
  <c r="AO20" i="8"/>
  <c r="AL15" i="8"/>
  <c r="AI16" i="8"/>
  <c r="AI15" i="8"/>
  <c r="AY22" i="8"/>
  <c r="AX22" i="8"/>
  <c r="AW22" i="8"/>
  <c r="AV22" i="8"/>
  <c r="AT22" i="8"/>
  <c r="AS22" i="8"/>
  <c r="AR22" i="8"/>
  <c r="AQ22" i="8"/>
  <c r="AP22" i="8"/>
  <c r="AN22" i="8"/>
  <c r="AM20" i="8"/>
  <c r="AL20" i="8"/>
  <c r="AI20" i="8"/>
  <c r="AO19" i="8"/>
  <c r="AM19" i="8"/>
  <c r="AL19" i="8"/>
  <c r="AI19" i="8"/>
  <c r="AO18" i="8"/>
  <c r="AM18" i="8"/>
  <c r="AL18" i="8"/>
  <c r="AI18" i="8"/>
  <c r="AO17" i="8"/>
  <c r="AM17" i="8"/>
  <c r="AL17" i="8"/>
  <c r="AI17" i="8"/>
  <c r="AO16" i="8"/>
  <c r="AM16" i="8"/>
  <c r="AL16" i="8"/>
  <c r="AO15" i="8"/>
  <c r="AI22" i="8"/>
  <c r="AM22" i="8"/>
  <c r="AO22" i="8"/>
  <c r="AL22" i="8"/>
  <c r="AJ22" i="8"/>
  <c r="AJ15" i="8"/>
  <c r="AJ17" i="8"/>
  <c r="AJ19" i="8"/>
  <c r="AJ16" i="8"/>
  <c r="AJ18" i="8"/>
  <c r="AJ20" i="8"/>
  <c r="AY22" i="27" l="1"/>
  <c r="AN20" i="27"/>
  <c r="AS20" i="27" s="1"/>
  <c r="AT22" i="28"/>
  <c r="AU17" i="28"/>
  <c r="AU22" i="28" s="1"/>
  <c r="AO22" i="28"/>
  <c r="AM22" i="28"/>
  <c r="AR22" i="28"/>
  <c r="AP21" i="27"/>
  <c r="AN21" i="27"/>
  <c r="AP20" i="27"/>
  <c r="AN19" i="27"/>
  <c r="AS19" i="27" s="1"/>
  <c r="AL22" i="27"/>
  <c r="AN18" i="27"/>
  <c r="AS18" i="27" s="1"/>
  <c r="AM22" i="27"/>
  <c r="AO22" i="27"/>
  <c r="AP18" i="27"/>
  <c r="AI22" i="27"/>
  <c r="AN17" i="27"/>
  <c r="AS17" i="27" s="1"/>
  <c r="AV22" i="27" l="1"/>
  <c r="AU22" i="27"/>
  <c r="AK22" i="27"/>
  <c r="AS21" i="27"/>
  <c r="AS22" i="27" s="1"/>
  <c r="AN22" i="27"/>
  <c r="AP17" i="27"/>
  <c r="AP22" i="27" s="1"/>
</calcChain>
</file>

<file path=xl/comments1.xml><?xml version="1.0" encoding="utf-8"?>
<comments xmlns="http://schemas.openxmlformats.org/spreadsheetml/2006/main">
  <authors>
    <author>User</author>
  </authors>
  <commentList>
    <comment ref="AK2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1 Табель 
2 Почта + РЕГ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J2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1 Табель 
2 Почта + РЕГ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3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22 Мая на 14 дней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3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Лена на 9 дней отпуск 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7" authorId="0">
      <text>
        <r>
          <rPr>
            <sz val="9"/>
            <color indexed="81"/>
            <rFont val="Tahoma"/>
            <family val="2"/>
            <charset val="204"/>
          </rPr>
          <t xml:space="preserve">приказ 
</t>
        </r>
      </text>
    </comment>
    <comment ref="F18" authorId="0">
      <text>
        <r>
          <rPr>
            <sz val="9"/>
            <color indexed="81"/>
            <rFont val="Tahoma"/>
            <family val="2"/>
            <charset val="204"/>
          </rPr>
          <t xml:space="preserve">Оля выйдет , доделает Холин пероральный 
</t>
        </r>
      </text>
    </comment>
    <comment ref="L3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кто когда выходил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L1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в СУББОТУ ОТРАБОТАТЬ </t>
        </r>
      </text>
    </comment>
    <comment ref="H16" authorId="0">
      <text>
        <r>
          <rPr>
            <sz val="9"/>
            <color indexed="81"/>
            <rFont val="Tahoma"/>
            <family val="2"/>
            <charset val="204"/>
          </rPr>
          <t xml:space="preserve">ВЫХОД В ВЫХОДНОЙ ДЕНЬ
</t>
        </r>
      </text>
    </comment>
    <comment ref="V1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ПРИКАЗ О РАБОТЕ В ВЫХ ДЕНЬ 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За холин Я 
но не будет </t>
        </r>
      </text>
    </comment>
    <comment ref="L3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кто когда выходил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ТАБЕЛЬ
REG 
ПЛАН
ТОПЛИВО
10П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Отзыв из отпуска </t>
        </r>
        <r>
          <rPr>
            <sz val="9"/>
            <color indexed="81"/>
            <rFont val="Tahoma"/>
            <family val="2"/>
            <charset val="204"/>
          </rPr>
          <t xml:space="preserve">
Продление отпуска </t>
        </r>
      </text>
    </comment>
    <comment ref="E18" authorId="0">
      <text>
        <r>
          <rPr>
            <sz val="9"/>
            <color indexed="81"/>
            <rFont val="Tahoma"/>
            <family val="2"/>
            <charset val="204"/>
          </rPr>
          <t xml:space="preserve">viber:01.07.2021 И на завтра за свой счёт хочу попросить уйти,там у папы др на выходных,родные хотят праздновать с пятницы и нужно им помочь
</t>
        </r>
      </text>
    </comment>
    <comment ref="Z18" authorId="0">
      <text>
        <r>
          <rPr>
            <sz val="9"/>
            <color indexed="81"/>
            <rFont val="Tahoma"/>
            <family val="2"/>
            <charset val="204"/>
          </rPr>
          <t xml:space="preserve">Опаздание Жосткое 
</t>
        </r>
      </text>
    </comment>
    <comment ref="AG18" authorId="0">
      <text>
        <r>
          <rPr>
            <sz val="9"/>
            <color indexed="81"/>
            <rFont val="Tahoma"/>
            <family val="2"/>
            <charset val="204"/>
          </rPr>
          <t xml:space="preserve">10 00 
</t>
        </r>
      </text>
    </comment>
    <comment ref="L3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кто когда выходил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P3" authorId="0">
      <text>
        <r>
          <rPr>
            <sz val="9"/>
            <color indexed="81"/>
            <rFont val="Tahoma"/>
            <charset val="1"/>
          </rPr>
          <t xml:space="preserve">1 - 2 Дневника 2x
2 - Комп сайнс 
3 - 
</t>
        </r>
      </text>
    </comment>
    <comment ref="O19" authorId="0">
      <text>
        <r>
          <rPr>
            <sz val="9"/>
            <color indexed="81"/>
            <rFont val="Tahoma"/>
            <charset val="1"/>
          </rPr>
          <t xml:space="preserve">Забрала скорая , наверное больничный 
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P3" authorId="0">
      <text>
        <r>
          <rPr>
            <sz val="9"/>
            <color indexed="81"/>
            <rFont val="Tahoma"/>
            <charset val="1"/>
          </rPr>
          <t xml:space="preserve">1 - урджент 
2 - Комп сайнс 
3 - 
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P3" authorId="0">
      <text>
        <r>
          <rPr>
            <sz val="9"/>
            <color indexed="81"/>
            <rFont val="Tahoma"/>
            <charset val="1"/>
          </rPr>
          <t xml:space="preserve">0 - Дневник 99 / счет 55  
1 - урджент 
2 - табель
3 - письма reg 
4 - DEVoPS
</t>
        </r>
      </text>
    </comment>
  </commentList>
</comments>
</file>

<file path=xl/sharedStrings.xml><?xml version="1.0" encoding="utf-8"?>
<sst xmlns="http://schemas.openxmlformats.org/spreadsheetml/2006/main" count="2473" uniqueCount="120">
  <si>
    <t xml:space="preserve"> </t>
  </si>
  <si>
    <t xml:space="preserve">СП ООО "Фармлэнд" </t>
  </si>
  <si>
    <t>Табель использования  рабочего времени</t>
  </si>
  <si>
    <t xml:space="preserve">            
(должность)
</t>
  </si>
  <si>
    <t>(инициалы,фамилия)</t>
  </si>
  <si>
    <t>(наименование структурного подразделения)</t>
  </si>
  <si>
    <t>"____"____________ 20___</t>
  </si>
  <si>
    <t>за</t>
  </si>
  <si>
    <t xml:space="preserve">месяц </t>
  </si>
  <si>
    <t>№ п/п</t>
  </si>
  <si>
    <t>Фамилия, 
инициалы</t>
  </si>
  <si>
    <t>Профессия, должность</t>
  </si>
  <si>
    <t>Числа месяца</t>
  </si>
  <si>
    <t>Выходные и праздн. дни</t>
  </si>
  <si>
    <t>Трудовой отпуск</t>
  </si>
  <si>
    <t>Отпуск без сохран. зар. платы</t>
  </si>
  <si>
    <t xml:space="preserve">Временная нетрудосп-сть    </t>
  </si>
  <si>
    <t>Прогул</t>
  </si>
  <si>
    <t>День матери</t>
  </si>
  <si>
    <t>День донора</t>
  </si>
  <si>
    <t>Выполнение гос.обязанностей</t>
  </si>
  <si>
    <t>Всего</t>
  </si>
  <si>
    <t>в т.ч.</t>
  </si>
  <si>
    <t>за работу в праздничные и выходные дни</t>
  </si>
  <si>
    <t>по графику</t>
  </si>
  <si>
    <t>сверхурочных</t>
  </si>
  <si>
    <t>работа в ночное время</t>
  </si>
  <si>
    <t>Итого:</t>
  </si>
  <si>
    <t>Табель составил:</t>
  </si>
  <si>
    <t>______________________                            _________________          ___________________</t>
  </si>
  <si>
    <t xml:space="preserve">   (Должность)</t>
  </si>
  <si>
    <t>(Подпись)</t>
  </si>
  <si>
    <t>(Инициалы, Фамилия)</t>
  </si>
  <si>
    <t>Руководитель структурного подразделения:</t>
  </si>
  <si>
    <t>______________________</t>
  </si>
  <si>
    <t>__________________</t>
  </si>
  <si>
    <t>___________________</t>
  </si>
  <si>
    <t xml:space="preserve">      (Подпись)</t>
  </si>
  <si>
    <t xml:space="preserve">    (Инициалы, фамилия)</t>
  </si>
  <si>
    <t>Условные обозначения:</t>
  </si>
  <si>
    <t>В-выходные и праздничные дни;</t>
  </si>
  <si>
    <t>О-трудовой отпуск;</t>
  </si>
  <si>
    <t>А-отпуск без сохрения заработной платы по договоренности между работником и нанимателем;</t>
  </si>
  <si>
    <t>Б-временная нетрудоспособность;</t>
  </si>
  <si>
    <t>П - прогулы и другие неявки без уважительной причины;</t>
  </si>
  <si>
    <t>К - служебная командировка;</t>
  </si>
  <si>
    <t xml:space="preserve">У - учеба; </t>
  </si>
  <si>
    <t>БР- отпуск по беременности и родам;</t>
  </si>
  <si>
    <t>ОЖ - соц. отпуск по уходу за ребенком;</t>
  </si>
  <si>
    <t>Г - выполнение гос. Обязанностей</t>
  </si>
  <si>
    <t>ГП - допризывная подготовка;</t>
  </si>
  <si>
    <t>НН - неявки по невыясненным причинам (до выяснения обстоятельств);</t>
  </si>
  <si>
    <t>ОР - отстранение от работы;</t>
  </si>
  <si>
    <t>МО - медобследование;</t>
  </si>
  <si>
    <t>М - день матери;</t>
  </si>
  <si>
    <t>Д - день донора;</t>
  </si>
  <si>
    <t>в т.ч. выходы в праздничные и выходные дни</t>
  </si>
  <si>
    <t>Приложение</t>
  </si>
  <si>
    <t>к приказу от   ___.08.2020 №___</t>
  </si>
  <si>
    <t>Дни явок на работу, дней**</t>
  </si>
  <si>
    <t>Дни неявок, дней**</t>
  </si>
  <si>
    <t>Количество часов**AT44</t>
  </si>
  <si>
    <t>** - Заполняются колонки, которые участвую при расчете заработной платы. При предоставлении табеля учета использования рабочего времени в отдел бухгалтерского учета пустые (незаполненные) колонки скрыть.</t>
  </si>
  <si>
    <t>УТВЕРЖДАЮ*:</t>
  </si>
  <si>
    <t>* - Гриф утверждение применяется для производства, расположенного в г.Несвиж</t>
  </si>
  <si>
    <t>ТЕХНОЛОГИЧЕСКАЯ ЛАБОРАТОРИЯ (сокр. ТЛ)</t>
  </si>
  <si>
    <t xml:space="preserve">Бакаушин Андрей Владимирович </t>
  </si>
  <si>
    <t xml:space="preserve">Зав ТЛ </t>
  </si>
  <si>
    <t>Клевец Ольга Николаевна</t>
  </si>
  <si>
    <t xml:space="preserve">инженер-технолог ТЛ </t>
  </si>
  <si>
    <t xml:space="preserve">Скотников Максим Геннадьевич </t>
  </si>
  <si>
    <t>ведущий технолог ТЛ</t>
  </si>
  <si>
    <t xml:space="preserve">Шпак Ольга Валерьевна </t>
  </si>
  <si>
    <t xml:space="preserve">Осиюк Дарья Анатольевна </t>
  </si>
  <si>
    <t>инженер-технолог ТЛ</t>
  </si>
  <si>
    <t xml:space="preserve">Уринович Елена Владимировна </t>
  </si>
  <si>
    <t>В</t>
  </si>
  <si>
    <t>Я</t>
  </si>
  <si>
    <t>О</t>
  </si>
  <si>
    <t xml:space="preserve">   (подпись)</t>
  </si>
  <si>
    <t xml:space="preserve">заведующий технологической лабораторией Бакаушин А.В. </t>
  </si>
  <si>
    <t>К</t>
  </si>
  <si>
    <t>Б</t>
  </si>
  <si>
    <t>Командировка</t>
  </si>
  <si>
    <t>А</t>
  </si>
  <si>
    <t>2021__г</t>
  </si>
  <si>
    <t xml:space="preserve">Январь </t>
  </si>
  <si>
    <t>Зам зав  ТЛ</t>
  </si>
  <si>
    <t xml:space="preserve">Февраль </t>
  </si>
  <si>
    <t>A</t>
  </si>
  <si>
    <t xml:space="preserve">А </t>
  </si>
  <si>
    <t xml:space="preserve">Март </t>
  </si>
  <si>
    <t xml:space="preserve">Апрель </t>
  </si>
  <si>
    <t xml:space="preserve">Мая </t>
  </si>
  <si>
    <t>УЧЕБА</t>
  </si>
  <si>
    <t>У</t>
  </si>
  <si>
    <t xml:space="preserve">Июнь </t>
  </si>
  <si>
    <t xml:space="preserve">Июль </t>
  </si>
  <si>
    <t>учеба</t>
  </si>
  <si>
    <t xml:space="preserve">Моисейчик Елена Николаевна </t>
  </si>
  <si>
    <t>Зам. зав ТЛ</t>
  </si>
  <si>
    <t>Генеральный директор</t>
  </si>
  <si>
    <t>А.В. Бакаушин</t>
  </si>
  <si>
    <t>(должность)</t>
  </si>
  <si>
    <t>(расшифровка подписи)</t>
  </si>
  <si>
    <t>_______________</t>
  </si>
  <si>
    <t>Дни явок на работу, дней</t>
  </si>
  <si>
    <t>Дни неявок, дней</t>
  </si>
  <si>
    <t>Количество часов</t>
  </si>
  <si>
    <t>Я - явка на работу (согласно производственного календаря)</t>
  </si>
  <si>
    <t>2022__г</t>
  </si>
  <si>
    <t>Е. Г. Козел</t>
  </si>
  <si>
    <t xml:space="preserve">Леонович Злата Олеговна </t>
  </si>
  <si>
    <t>Г</t>
  </si>
  <si>
    <t>Сентябрь</t>
  </si>
  <si>
    <t>Октябрь</t>
  </si>
  <si>
    <t xml:space="preserve">Г. В. Макеев </t>
  </si>
  <si>
    <t>Ноябрь</t>
  </si>
  <si>
    <t>Г. В. Макеев</t>
  </si>
  <si>
    <t xml:space="preserve">Мойсейчик Елена Николаевна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</si>
</sst>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rgb="FF242424"/>
      <name val="Times New Roman"/>
      <family val="1"/>
      <charset val="204"/>
    </font>
    <font>
      <sz val="11"/>
      <color rgb="FF242424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11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/>
    </xf>
    <xf numFmtId="0" fontId="5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44" fontId="3" fillId="0" borderId="0" xfId="1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44" fontId="2" fillId="0" borderId="0" xfId="1" applyFont="1" applyFill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2" fillId="0" borderId="15" xfId="0" applyFont="1" applyFill="1" applyBorder="1" applyAlignment="1">
      <alignment horizontal="center" vertical="top"/>
    </xf>
    <xf numFmtId="0" fontId="8" fillId="0" borderId="0" xfId="0" applyFont="1" applyFill="1" applyAlignment="1">
      <alignment vertical="top"/>
    </xf>
    <xf numFmtId="0" fontId="9" fillId="0" borderId="3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13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justify" vertical="top" wrapText="1"/>
    </xf>
    <xf numFmtId="0" fontId="2" fillId="5" borderId="3" xfId="0" applyFont="1" applyFill="1" applyBorder="1" applyAlignment="1">
      <alignment horizontal="center" vertical="top"/>
    </xf>
    <xf numFmtId="0" fontId="2" fillId="5" borderId="1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justify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12" xfId="0" applyFont="1" applyFill="1" applyBorder="1" applyAlignment="1">
      <alignment vertical="top" wrapText="1"/>
    </xf>
    <xf numFmtId="0" fontId="2" fillId="0" borderId="12" xfId="0" applyFont="1" applyFill="1" applyBorder="1" applyAlignment="1">
      <alignment vertical="top"/>
    </xf>
    <xf numFmtId="0" fontId="2" fillId="4" borderId="12" xfId="0" applyFont="1" applyFill="1" applyBorder="1" applyAlignment="1">
      <alignment horizontal="center" vertical="top"/>
    </xf>
    <xf numFmtId="0" fontId="2" fillId="3" borderId="12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top"/>
    </xf>
    <xf numFmtId="0" fontId="2" fillId="6" borderId="12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6" borderId="13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justify" vertical="top" wrapText="1"/>
    </xf>
    <xf numFmtId="0" fontId="3" fillId="0" borderId="0" xfId="0" applyFont="1" applyFill="1"/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9" fillId="0" borderId="2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justify" vertical="top" wrapText="1"/>
    </xf>
    <xf numFmtId="0" fontId="9" fillId="0" borderId="13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9" fillId="3" borderId="13" xfId="0" applyFont="1" applyFill="1" applyBorder="1" applyAlignment="1">
      <alignment horizontal="center" vertical="top"/>
    </xf>
    <xf numFmtId="0" fontId="2" fillId="7" borderId="1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justify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9" fillId="0" borderId="2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justify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9" borderId="3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justify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justify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justify" vertical="top" wrapText="1"/>
    </xf>
    <xf numFmtId="0" fontId="2" fillId="0" borderId="0" xfId="0" applyFont="1" applyFill="1" applyAlignment="1">
      <alignment horizontal="center" vertical="top"/>
    </xf>
    <xf numFmtId="0" fontId="3" fillId="0" borderId="0" xfId="0" applyFont="1" applyBorder="1" applyAlignment="1">
      <alignment horizontal="fill" vertical="top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14" fillId="0" borderId="0" xfId="0" applyFont="1" applyFill="1" applyAlignment="1">
      <alignment vertical="top"/>
    </xf>
    <xf numFmtId="44" fontId="14" fillId="0" borderId="0" xfId="1" applyFont="1" applyFill="1" applyAlignment="1">
      <alignment vertical="top"/>
    </xf>
    <xf numFmtId="0" fontId="14" fillId="0" borderId="0" xfId="0" applyFont="1" applyFill="1" applyBorder="1" applyAlignment="1">
      <alignment vertical="top"/>
    </xf>
    <xf numFmtId="0" fontId="15" fillId="0" borderId="0" xfId="0" applyFont="1"/>
    <xf numFmtId="0" fontId="14" fillId="0" borderId="0" xfId="0" applyFont="1" applyFill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44" fontId="14" fillId="0" borderId="0" xfId="1" applyFont="1" applyFill="1" applyAlignment="1">
      <alignment horizontal="center" vertical="top"/>
    </xf>
    <xf numFmtId="0" fontId="14" fillId="0" borderId="0" xfId="0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9" fillId="0" borderId="7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/>
    </xf>
    <xf numFmtId="0" fontId="13" fillId="0" borderId="7" xfId="0" applyFont="1" applyFill="1" applyBorder="1" applyAlignment="1">
      <alignment horizontal="center" vertical="top"/>
    </xf>
    <xf numFmtId="0" fontId="9" fillId="10" borderId="3" xfId="0" applyFont="1" applyFill="1" applyBorder="1" applyAlignment="1">
      <alignment horizontal="center" vertical="top"/>
    </xf>
    <xf numFmtId="0" fontId="2" fillId="10" borderId="13" xfId="0" applyFont="1" applyFill="1" applyBorder="1" applyAlignment="1">
      <alignment horizontal="center" vertical="top"/>
    </xf>
    <xf numFmtId="0" fontId="2" fillId="10" borderId="3" xfId="0" applyFont="1" applyFill="1" applyBorder="1" applyAlignment="1">
      <alignment horizontal="center" vertical="top"/>
    </xf>
    <xf numFmtId="0" fontId="13" fillId="10" borderId="3" xfId="0" applyFont="1" applyFill="1" applyBorder="1" applyAlignment="1">
      <alignment horizontal="center" vertical="top"/>
    </xf>
    <xf numFmtId="0" fontId="2" fillId="10" borderId="12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justify" vertical="top" wrapText="1"/>
    </xf>
    <xf numFmtId="0" fontId="2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9" fillId="10" borderId="7" xfId="0" applyFont="1" applyFill="1" applyBorder="1" applyAlignment="1">
      <alignment horizontal="center" vertical="top"/>
    </xf>
    <xf numFmtId="0" fontId="2" fillId="10" borderId="17" xfId="0" applyFont="1" applyFill="1" applyBorder="1" applyAlignment="1">
      <alignment horizontal="center" vertical="top"/>
    </xf>
    <xf numFmtId="0" fontId="13" fillId="10" borderId="7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justify" vertical="top" wrapText="1"/>
    </xf>
    <xf numFmtId="0" fontId="2" fillId="0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justify" vertical="top" wrapText="1"/>
    </xf>
    <xf numFmtId="0" fontId="2" fillId="0" borderId="0" xfId="0" applyFont="1" applyFill="1" applyAlignment="1">
      <alignment horizontal="left" vertical="top"/>
    </xf>
    <xf numFmtId="0" fontId="2" fillId="0" borderId="1" xfId="0" applyFont="1" applyFill="1" applyBorder="1" applyAlignment="1">
      <alignment vertical="top"/>
    </xf>
    <xf numFmtId="0" fontId="9" fillId="11" borderId="3" xfId="0" applyFont="1" applyFill="1" applyBorder="1" applyAlignment="1">
      <alignment horizontal="center" vertical="top"/>
    </xf>
    <xf numFmtId="0" fontId="2" fillId="11" borderId="3" xfId="0" applyFont="1" applyFill="1" applyBorder="1" applyAlignment="1">
      <alignment horizontal="center" vertical="top"/>
    </xf>
    <xf numFmtId="0" fontId="2" fillId="11" borderId="12" xfId="0" applyFont="1" applyFill="1" applyBorder="1" applyAlignment="1">
      <alignment horizontal="center" vertical="top"/>
    </xf>
    <xf numFmtId="0" fontId="13" fillId="11" borderId="3" xfId="0" applyFont="1" applyFill="1" applyBorder="1" applyAlignment="1">
      <alignment horizontal="center" vertical="top"/>
    </xf>
    <xf numFmtId="0" fontId="2" fillId="11" borderId="13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justify" vertical="top" wrapText="1"/>
    </xf>
    <xf numFmtId="0" fontId="2" fillId="0" borderId="1" xfId="0" applyFont="1" applyFill="1" applyBorder="1" applyAlignment="1">
      <alignment vertical="top"/>
    </xf>
    <xf numFmtId="0" fontId="9" fillId="11" borderId="7" xfId="0" applyFont="1" applyFill="1" applyBorder="1" applyAlignment="1">
      <alignment horizontal="center" vertical="top"/>
    </xf>
    <xf numFmtId="0" fontId="2" fillId="11" borderId="17" xfId="0" applyFont="1" applyFill="1" applyBorder="1" applyAlignment="1">
      <alignment horizontal="center" vertical="top"/>
    </xf>
    <xf numFmtId="0" fontId="13" fillId="11" borderId="7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fill" vertical="top" wrapText="1"/>
    </xf>
    <xf numFmtId="0" fontId="3" fillId="0" borderId="0" xfId="0" applyFont="1" applyAlignment="1">
      <alignment horizontal="fill" vertical="top"/>
    </xf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justify" vertical="top" wrapText="1"/>
    </xf>
    <xf numFmtId="0" fontId="9" fillId="0" borderId="6" xfId="0" applyFont="1" applyFill="1" applyBorder="1" applyAlignment="1">
      <alignment horizontal="center" vertical="center" textRotation="90" wrapText="1"/>
    </xf>
    <xf numFmtId="0" fontId="9" fillId="0" borderId="12" xfId="0" applyFont="1" applyFill="1" applyBorder="1" applyAlignment="1">
      <alignment horizontal="center" vertical="center" textRotation="90" wrapText="1"/>
    </xf>
    <xf numFmtId="0" fontId="9" fillId="0" borderId="13" xfId="0" applyFont="1" applyFill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center" textRotation="90" wrapText="1"/>
    </xf>
    <xf numFmtId="0" fontId="9" fillId="0" borderId="3" xfId="0" applyFont="1" applyFill="1" applyBorder="1" applyAlignment="1">
      <alignment horizontal="center" vertical="center" textRotation="90"/>
    </xf>
    <xf numFmtId="0" fontId="2" fillId="0" borderId="7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9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9" fillId="0" borderId="5" xfId="0" applyFont="1" applyFill="1" applyBorder="1" applyAlignment="1">
      <alignment horizontal="center" vertical="top"/>
    </xf>
    <xf numFmtId="0" fontId="9" fillId="0" borderId="1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11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textRotation="90"/>
    </xf>
    <xf numFmtId="0" fontId="9" fillId="0" borderId="13" xfId="0" applyFont="1" applyFill="1" applyBorder="1" applyAlignment="1">
      <alignment horizontal="center" vertical="center" textRotation="90"/>
    </xf>
    <xf numFmtId="0" fontId="14" fillId="0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14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top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66"/>
  <sheetViews>
    <sheetView topLeftCell="A3" zoomScaleNormal="100" workbookViewId="0">
      <selection activeCell="AI15" sqref="AI15"/>
    </sheetView>
  </sheetViews>
  <sheetFormatPr defaultColWidth="9.140625" defaultRowHeight="15" x14ac:dyDescent="0.25"/>
  <cols>
    <col min="1" max="1" width="7.140625" style="1" customWidth="1"/>
    <col min="2" max="2" width="38.140625" style="1" customWidth="1"/>
    <col min="3" max="3" width="23" style="1" customWidth="1"/>
    <col min="4" max="29" width="3.7109375" style="1" customWidth="1"/>
    <col min="30" max="30" width="3.5703125" style="1" customWidth="1"/>
    <col min="31" max="34" width="3.7109375" style="1" customWidth="1"/>
    <col min="35" max="36" width="6.5703125" style="1" customWidth="1"/>
    <col min="37" max="37" width="6.85546875" style="1" customWidth="1"/>
    <col min="38" max="38" width="4" style="1" customWidth="1"/>
    <col min="39" max="39" width="12.42578125" style="1" bestFit="1" customWidth="1"/>
    <col min="40" max="41" width="4" style="1" customWidth="1"/>
    <col min="42" max="42" width="18.42578125" style="1" customWidth="1"/>
    <col min="43" max="46" width="4" style="1" customWidth="1"/>
    <col min="47" max="47" width="5.5703125" style="1" customWidth="1"/>
    <col min="48" max="51" width="4.7109375" style="1" customWidth="1"/>
    <col min="52" max="52" width="2.28515625" style="1" customWidth="1"/>
    <col min="53" max="53" width="2" style="1" customWidth="1"/>
    <col min="54" max="54" width="2.42578125" style="1" customWidth="1"/>
    <col min="55" max="55" width="2.28515625" style="1" customWidth="1"/>
    <col min="56" max="16384" width="9.140625" style="1"/>
  </cols>
  <sheetData>
    <row r="1" spans="1:6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57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 t="s">
        <v>58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3" t="s">
        <v>80</v>
      </c>
      <c r="AJ6" s="13"/>
      <c r="AK6" s="13"/>
      <c r="AL6" s="13"/>
      <c r="AM6" s="13"/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4" t="s">
        <v>3</v>
      </c>
      <c r="AJ7" s="144"/>
      <c r="AK7" s="144"/>
      <c r="AL7" s="145"/>
      <c r="AM7" s="145"/>
      <c r="AN7" s="145"/>
      <c r="AO7" s="145"/>
      <c r="AP7" s="14" t="s">
        <v>4</v>
      </c>
      <c r="AQ7" s="14"/>
      <c r="AR7" s="14"/>
      <c r="AS7" s="14"/>
      <c r="AT7" s="14"/>
      <c r="AU7" s="14"/>
      <c r="AV7" s="14"/>
      <c r="AW7" s="14"/>
      <c r="AX7" s="14"/>
      <c r="AY7" s="1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 t="s">
        <v>79</v>
      </c>
      <c r="AJ8" s="16"/>
      <c r="AK8" s="16"/>
      <c r="AL8" s="16"/>
      <c r="AM8" s="16"/>
      <c r="AN8" s="17"/>
      <c r="AO8" s="16"/>
      <c r="AP8" s="16"/>
      <c r="AQ8" s="7"/>
      <c r="AR8" s="7"/>
      <c r="AS8" s="7"/>
      <c r="AT8" s="7"/>
      <c r="AU8" s="7"/>
      <c r="AV8" s="7"/>
      <c r="AW8" s="7"/>
      <c r="AX8" s="7"/>
      <c r="AY8" s="7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6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x14ac:dyDescent="0.25">
      <c r="A10" s="34" t="s">
        <v>7</v>
      </c>
      <c r="B10" s="139" t="s">
        <v>86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6"/>
      <c r="AI11" s="151" t="s">
        <v>59</v>
      </c>
      <c r="AJ11" s="151"/>
      <c r="AK11" s="151"/>
      <c r="AL11" s="152" t="s">
        <v>60</v>
      </c>
      <c r="AM11" s="153"/>
      <c r="AN11" s="153"/>
      <c r="AO11" s="153"/>
      <c r="AP11" s="153"/>
      <c r="AQ11" s="153"/>
      <c r="AR11" s="153"/>
      <c r="AS11" s="153"/>
      <c r="AT11" s="154"/>
      <c r="AU11" s="170" t="s">
        <v>61</v>
      </c>
      <c r="AV11" s="171"/>
      <c r="AW11" s="171"/>
      <c r="AX11" s="171"/>
      <c r="AY11" s="172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9"/>
      <c r="AI12" s="173" t="s">
        <v>21</v>
      </c>
      <c r="AJ12" s="148" t="s">
        <v>83</v>
      </c>
      <c r="AK12" s="174" t="s">
        <v>56</v>
      </c>
      <c r="AL12" s="155" t="s">
        <v>13</v>
      </c>
      <c r="AM12" s="155" t="s">
        <v>14</v>
      </c>
      <c r="AN12" s="148" t="s">
        <v>15</v>
      </c>
      <c r="AO12" s="148" t="s">
        <v>16</v>
      </c>
      <c r="AP12" s="148" t="s">
        <v>17</v>
      </c>
      <c r="AQ12" s="148" t="s">
        <v>18</v>
      </c>
      <c r="AR12" s="148" t="s">
        <v>19</v>
      </c>
      <c r="AS12" s="148" t="s">
        <v>20</v>
      </c>
      <c r="AT12" s="148"/>
      <c r="AU12" s="155" t="s">
        <v>21</v>
      </c>
      <c r="AV12" s="161" t="s">
        <v>22</v>
      </c>
      <c r="AW12" s="161"/>
      <c r="AX12" s="161"/>
      <c r="AY12" s="156" t="s">
        <v>23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9"/>
      <c r="AI13" s="174"/>
      <c r="AJ13" s="176"/>
      <c r="AK13" s="174"/>
      <c r="AL13" s="156"/>
      <c r="AM13" s="156"/>
      <c r="AN13" s="149"/>
      <c r="AO13" s="149"/>
      <c r="AP13" s="149"/>
      <c r="AQ13" s="149"/>
      <c r="AR13" s="149"/>
      <c r="AS13" s="149"/>
      <c r="AT13" s="149"/>
      <c r="AU13" s="155"/>
      <c r="AV13" s="155" t="s">
        <v>24</v>
      </c>
      <c r="AW13" s="155" t="s">
        <v>25</v>
      </c>
      <c r="AX13" s="155" t="s">
        <v>26</v>
      </c>
      <c r="AY13" s="15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48" customHeight="1" x14ac:dyDescent="0.25">
      <c r="A14" s="163"/>
      <c r="B14" s="163"/>
      <c r="C14" s="163"/>
      <c r="D14" s="28">
        <v>1</v>
      </c>
      <c r="E14" s="28">
        <v>2</v>
      </c>
      <c r="F14" s="28">
        <v>3</v>
      </c>
      <c r="G14" s="26">
        <v>4</v>
      </c>
      <c r="H14" s="25">
        <v>5</v>
      </c>
      <c r="I14" s="25">
        <v>6</v>
      </c>
      <c r="J14" s="28">
        <v>7</v>
      </c>
      <c r="K14" s="28">
        <v>8</v>
      </c>
      <c r="L14" s="28">
        <v>9</v>
      </c>
      <c r="M14" s="28">
        <v>10</v>
      </c>
      <c r="N14" s="25">
        <v>11</v>
      </c>
      <c r="O14" s="25">
        <v>12</v>
      </c>
      <c r="P14" s="25">
        <v>13</v>
      </c>
      <c r="Q14" s="25">
        <v>14</v>
      </c>
      <c r="R14" s="25">
        <v>15</v>
      </c>
      <c r="S14" s="25">
        <v>16</v>
      </c>
      <c r="T14" s="28">
        <v>17</v>
      </c>
      <c r="U14" s="25">
        <v>18</v>
      </c>
      <c r="V14" s="25">
        <v>19</v>
      </c>
      <c r="W14" s="25">
        <v>20</v>
      </c>
      <c r="X14" s="25">
        <v>21</v>
      </c>
      <c r="Y14" s="25">
        <v>22</v>
      </c>
      <c r="Z14" s="28">
        <v>23</v>
      </c>
      <c r="AA14" s="28">
        <v>24</v>
      </c>
      <c r="AB14" s="25">
        <v>25</v>
      </c>
      <c r="AC14" s="25">
        <v>26</v>
      </c>
      <c r="AD14" s="25">
        <v>27</v>
      </c>
      <c r="AE14" s="25">
        <v>28</v>
      </c>
      <c r="AF14" s="25">
        <v>29</v>
      </c>
      <c r="AG14" s="28">
        <v>30</v>
      </c>
      <c r="AH14" s="28">
        <v>31</v>
      </c>
      <c r="AI14" s="175"/>
      <c r="AJ14" s="177"/>
      <c r="AK14" s="175"/>
      <c r="AL14" s="156"/>
      <c r="AM14" s="156"/>
      <c r="AN14" s="150"/>
      <c r="AO14" s="150"/>
      <c r="AP14" s="150"/>
      <c r="AQ14" s="150"/>
      <c r="AR14" s="150"/>
      <c r="AS14" s="150"/>
      <c r="AT14" s="150"/>
      <c r="AU14" s="155"/>
      <c r="AV14" s="155"/>
      <c r="AW14" s="155"/>
      <c r="AX14" s="155"/>
      <c r="AY14" s="15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9.5" customHeight="1" x14ac:dyDescent="0.25">
      <c r="A15" s="19">
        <v>1</v>
      </c>
      <c r="B15" s="40" t="s">
        <v>66</v>
      </c>
      <c r="C15" s="41" t="s">
        <v>67</v>
      </c>
      <c r="D15" s="42" t="s">
        <v>76</v>
      </c>
      <c r="E15" s="42" t="s">
        <v>76</v>
      </c>
      <c r="F15" s="42" t="s">
        <v>78</v>
      </c>
      <c r="G15" s="43" t="s">
        <v>78</v>
      </c>
      <c r="H15" s="19" t="s">
        <v>78</v>
      </c>
      <c r="I15" s="19" t="s">
        <v>78</v>
      </c>
      <c r="J15" s="42" t="s">
        <v>76</v>
      </c>
      <c r="K15" s="42" t="s">
        <v>78</v>
      </c>
      <c r="L15" s="42" t="s">
        <v>78</v>
      </c>
      <c r="M15" s="42" t="s">
        <v>76</v>
      </c>
      <c r="N15" s="19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76</v>
      </c>
      <c r="T15" s="30" t="s">
        <v>76</v>
      </c>
      <c r="U15" s="20" t="s">
        <v>77</v>
      </c>
      <c r="V15" s="20" t="s">
        <v>77</v>
      </c>
      <c r="W15" s="20" t="s">
        <v>77</v>
      </c>
      <c r="X15" s="20" t="s">
        <v>77</v>
      </c>
      <c r="Y15" s="20" t="s">
        <v>77</v>
      </c>
      <c r="Z15" s="30" t="s">
        <v>76</v>
      </c>
      <c r="AA15" s="30" t="s">
        <v>76</v>
      </c>
      <c r="AB15" s="20" t="s">
        <v>77</v>
      </c>
      <c r="AC15" s="20" t="s">
        <v>77</v>
      </c>
      <c r="AD15" s="20" t="s">
        <v>77</v>
      </c>
      <c r="AE15" s="20" t="s">
        <v>81</v>
      </c>
      <c r="AF15" s="20" t="s">
        <v>77</v>
      </c>
      <c r="AG15" s="30" t="s">
        <v>76</v>
      </c>
      <c r="AH15" s="30" t="s">
        <v>76</v>
      </c>
      <c r="AI15" s="21">
        <f t="shared" ref="AI15:AI20" si="0">COUNTIF(D15:AH15,"=Я")+COUNTIF(D15:AH15,"=К")</f>
        <v>15</v>
      </c>
      <c r="AJ15" s="21">
        <f>COUNTIF(E15:AI15,"=К")</f>
        <v>1</v>
      </c>
      <c r="AK15" s="22"/>
      <c r="AL15" s="20">
        <f t="shared" ref="AL15:AL20" si="1">COUNTIF(D15:AH15,"В")</f>
        <v>10</v>
      </c>
      <c r="AM15" s="20">
        <f t="shared" ref="AM15:AM20" si="2">COUNTIF(D15:AH15,"О")</f>
        <v>6</v>
      </c>
      <c r="AN15" s="20"/>
      <c r="AO15" s="20">
        <f t="shared" ref="AO15:AO20" si="3">COUNTIF(D15:AH15,"Б")</f>
        <v>0</v>
      </c>
      <c r="AP15" s="20"/>
      <c r="AQ15" s="20"/>
      <c r="AR15" s="20"/>
      <c r="AS15" s="20"/>
      <c r="AT15" s="20"/>
      <c r="AU15" s="20">
        <v>120</v>
      </c>
      <c r="AV15" s="20"/>
      <c r="AW15" s="20"/>
      <c r="AX15" s="20"/>
      <c r="AY15" s="18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5">
      <c r="A16" s="18">
        <v>2</v>
      </c>
      <c r="B16" s="2" t="s">
        <v>68</v>
      </c>
      <c r="C16" s="3" t="s">
        <v>71</v>
      </c>
      <c r="D16" s="29" t="s">
        <v>76</v>
      </c>
      <c r="E16" s="29" t="s">
        <v>76</v>
      </c>
      <c r="F16" s="29" t="s">
        <v>76</v>
      </c>
      <c r="G16" s="27" t="s">
        <v>77</v>
      </c>
      <c r="H16" s="18" t="s">
        <v>77</v>
      </c>
      <c r="I16" s="18" t="s">
        <v>77</v>
      </c>
      <c r="J16" s="29" t="s">
        <v>76</v>
      </c>
      <c r="K16" s="29" t="s">
        <v>76</v>
      </c>
      <c r="L16" s="29" t="s">
        <v>76</v>
      </c>
      <c r="M16" s="29" t="s">
        <v>76</v>
      </c>
      <c r="N16" s="18" t="s">
        <v>77</v>
      </c>
      <c r="O16" s="18" t="s">
        <v>77</v>
      </c>
      <c r="P16" s="18" t="s">
        <v>77</v>
      </c>
      <c r="Q16" s="18" t="s">
        <v>81</v>
      </c>
      <c r="R16" s="18" t="s">
        <v>81</v>
      </c>
      <c r="S16" s="18" t="s">
        <v>77</v>
      </c>
      <c r="T16" s="29" t="s">
        <v>76</v>
      </c>
      <c r="U16" s="18" t="s">
        <v>77</v>
      </c>
      <c r="V16" s="18" t="s">
        <v>77</v>
      </c>
      <c r="W16" s="18" t="s">
        <v>77</v>
      </c>
      <c r="X16" s="18" t="s">
        <v>81</v>
      </c>
      <c r="Y16" s="18" t="s">
        <v>77</v>
      </c>
      <c r="Z16" s="29" t="s">
        <v>76</v>
      </c>
      <c r="AA16" s="29" t="s">
        <v>76</v>
      </c>
      <c r="AB16" s="20" t="s">
        <v>77</v>
      </c>
      <c r="AC16" s="20" t="s">
        <v>77</v>
      </c>
      <c r="AD16" s="20" t="s">
        <v>77</v>
      </c>
      <c r="AE16" s="18" t="s">
        <v>77</v>
      </c>
      <c r="AF16" s="18" t="s">
        <v>77</v>
      </c>
      <c r="AG16" s="29" t="s">
        <v>76</v>
      </c>
      <c r="AH16" s="29" t="s">
        <v>76</v>
      </c>
      <c r="AI16" s="21">
        <f t="shared" si="0"/>
        <v>19</v>
      </c>
      <c r="AJ16" s="21">
        <f t="shared" ref="AJ16:AJ22" si="4">COUNTIF(E16:AI16,"=К")</f>
        <v>3</v>
      </c>
      <c r="AK16" s="32"/>
      <c r="AL16" s="20">
        <f t="shared" si="1"/>
        <v>12</v>
      </c>
      <c r="AM16" s="20">
        <f t="shared" si="2"/>
        <v>0</v>
      </c>
      <c r="AN16" s="18"/>
      <c r="AO16" s="20">
        <f t="shared" si="3"/>
        <v>0</v>
      </c>
      <c r="AP16" s="18"/>
      <c r="AQ16" s="18"/>
      <c r="AR16" s="18"/>
      <c r="AS16" s="18"/>
      <c r="AT16" s="18"/>
      <c r="AU16" s="20">
        <v>151</v>
      </c>
      <c r="AV16" s="18"/>
      <c r="AW16" s="18"/>
      <c r="AX16" s="18"/>
      <c r="AY16" s="18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8" customHeight="1" x14ac:dyDescent="0.25">
      <c r="A17" s="18">
        <v>3</v>
      </c>
      <c r="B17" s="2" t="s">
        <v>70</v>
      </c>
      <c r="C17" s="3" t="s">
        <v>87</v>
      </c>
      <c r="D17" s="29" t="s">
        <v>76</v>
      </c>
      <c r="E17" s="29" t="s">
        <v>76</v>
      </c>
      <c r="F17" s="29" t="s">
        <v>76</v>
      </c>
      <c r="G17" s="27" t="s">
        <v>77</v>
      </c>
      <c r="H17" s="18" t="s">
        <v>77</v>
      </c>
      <c r="I17" s="18" t="s">
        <v>77</v>
      </c>
      <c r="J17" s="29" t="s">
        <v>76</v>
      </c>
      <c r="K17" s="29" t="s">
        <v>76</v>
      </c>
      <c r="L17" s="29" t="s">
        <v>76</v>
      </c>
      <c r="M17" s="29" t="s">
        <v>76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29" t="s">
        <v>76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29" t="s">
        <v>76</v>
      </c>
      <c r="AA17" s="29" t="s">
        <v>76</v>
      </c>
      <c r="AB17" s="20" t="s">
        <v>77</v>
      </c>
      <c r="AC17" s="20" t="s">
        <v>77</v>
      </c>
      <c r="AD17" s="20" t="s">
        <v>77</v>
      </c>
      <c r="AE17" s="18" t="s">
        <v>81</v>
      </c>
      <c r="AF17" s="18" t="s">
        <v>77</v>
      </c>
      <c r="AG17" s="29" t="s">
        <v>76</v>
      </c>
      <c r="AH17" s="29" t="s">
        <v>76</v>
      </c>
      <c r="AI17" s="21">
        <f t="shared" si="0"/>
        <v>19</v>
      </c>
      <c r="AJ17" s="21">
        <f t="shared" si="4"/>
        <v>1</v>
      </c>
      <c r="AK17" s="32"/>
      <c r="AL17" s="20">
        <f t="shared" si="1"/>
        <v>12</v>
      </c>
      <c r="AM17" s="20">
        <f t="shared" si="2"/>
        <v>0</v>
      </c>
      <c r="AN17" s="18"/>
      <c r="AO17" s="20">
        <f t="shared" si="3"/>
        <v>0</v>
      </c>
      <c r="AP17" s="18"/>
      <c r="AQ17" s="18"/>
      <c r="AR17" s="18"/>
      <c r="AS17" s="18"/>
      <c r="AT17" s="18"/>
      <c r="AU17" s="20">
        <v>151</v>
      </c>
      <c r="AV17" s="18"/>
      <c r="AW17" s="18"/>
      <c r="AX17" s="18"/>
      <c r="AY17" s="18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18">
        <v>4</v>
      </c>
      <c r="B18" s="4" t="s">
        <v>72</v>
      </c>
      <c r="C18" s="3" t="s">
        <v>69</v>
      </c>
      <c r="D18" s="29" t="s">
        <v>76</v>
      </c>
      <c r="E18" s="29" t="s">
        <v>76</v>
      </c>
      <c r="F18" s="29" t="s">
        <v>76</v>
      </c>
      <c r="G18" s="27" t="s">
        <v>77</v>
      </c>
      <c r="H18" s="18" t="s">
        <v>77</v>
      </c>
      <c r="I18" s="18" t="s">
        <v>77</v>
      </c>
      <c r="J18" s="29" t="s">
        <v>76</v>
      </c>
      <c r="K18" s="29" t="s">
        <v>76</v>
      </c>
      <c r="L18" s="29" t="s">
        <v>76</v>
      </c>
      <c r="M18" s="29" t="s">
        <v>76</v>
      </c>
      <c r="N18" s="18" t="s">
        <v>77</v>
      </c>
      <c r="O18" s="18" t="s">
        <v>77</v>
      </c>
      <c r="P18" s="18" t="s">
        <v>77</v>
      </c>
      <c r="Q18" s="18" t="s">
        <v>77</v>
      </c>
      <c r="R18" s="18" t="s">
        <v>77</v>
      </c>
      <c r="S18" s="18" t="s">
        <v>77</v>
      </c>
      <c r="T18" s="29" t="s">
        <v>76</v>
      </c>
      <c r="U18" s="18" t="s">
        <v>77</v>
      </c>
      <c r="V18" s="18" t="s">
        <v>77</v>
      </c>
      <c r="W18" s="18" t="s">
        <v>77</v>
      </c>
      <c r="X18" s="18" t="s">
        <v>77</v>
      </c>
      <c r="Y18" s="18" t="s">
        <v>77</v>
      </c>
      <c r="Z18" s="29" t="s">
        <v>76</v>
      </c>
      <c r="AA18" s="29" t="s">
        <v>76</v>
      </c>
      <c r="AB18" s="20" t="s">
        <v>77</v>
      </c>
      <c r="AC18" s="20" t="s">
        <v>77</v>
      </c>
      <c r="AD18" s="20" t="s">
        <v>77</v>
      </c>
      <c r="AE18" s="18" t="s">
        <v>77</v>
      </c>
      <c r="AF18" s="18" t="s">
        <v>77</v>
      </c>
      <c r="AG18" s="29" t="s">
        <v>76</v>
      </c>
      <c r="AH18" s="29" t="s">
        <v>76</v>
      </c>
      <c r="AI18" s="21">
        <f t="shared" si="0"/>
        <v>19</v>
      </c>
      <c r="AJ18" s="21">
        <f t="shared" si="4"/>
        <v>0</v>
      </c>
      <c r="AK18" s="32"/>
      <c r="AL18" s="20">
        <f t="shared" si="1"/>
        <v>12</v>
      </c>
      <c r="AM18" s="20">
        <f t="shared" si="2"/>
        <v>0</v>
      </c>
      <c r="AN18" s="18"/>
      <c r="AO18" s="20">
        <f t="shared" si="3"/>
        <v>0</v>
      </c>
      <c r="AP18" s="18"/>
      <c r="AQ18" s="18"/>
      <c r="AR18" s="18"/>
      <c r="AS18" s="18"/>
      <c r="AT18" s="18"/>
      <c r="AU18" s="20">
        <v>151</v>
      </c>
      <c r="AV18" s="18"/>
      <c r="AW18" s="18"/>
      <c r="AX18" s="18"/>
      <c r="AY18" s="18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x14ac:dyDescent="0.25">
      <c r="A19" s="18">
        <v>5</v>
      </c>
      <c r="B19" s="4" t="s">
        <v>73</v>
      </c>
      <c r="C19" s="3" t="s">
        <v>69</v>
      </c>
      <c r="D19" s="29" t="s">
        <v>76</v>
      </c>
      <c r="E19" s="29" t="s">
        <v>76</v>
      </c>
      <c r="F19" s="29" t="s">
        <v>76</v>
      </c>
      <c r="G19" s="18" t="s">
        <v>77</v>
      </c>
      <c r="H19" s="18" t="s">
        <v>77</v>
      </c>
      <c r="I19" s="18" t="s">
        <v>77</v>
      </c>
      <c r="J19" s="29" t="s">
        <v>76</v>
      </c>
      <c r="K19" s="29" t="s">
        <v>76</v>
      </c>
      <c r="L19" s="29" t="s">
        <v>76</v>
      </c>
      <c r="M19" s="29" t="s">
        <v>76</v>
      </c>
      <c r="N19" s="18" t="s">
        <v>84</v>
      </c>
      <c r="O19" s="18" t="s">
        <v>77</v>
      </c>
      <c r="P19" s="18" t="s">
        <v>77</v>
      </c>
      <c r="Q19" s="18" t="s">
        <v>77</v>
      </c>
      <c r="R19" s="18" t="s">
        <v>77</v>
      </c>
      <c r="S19" s="35"/>
      <c r="T19" s="35"/>
      <c r="U19" s="35"/>
      <c r="V19" s="35"/>
      <c r="W19" s="35"/>
      <c r="X19" s="35"/>
      <c r="Y19" s="35"/>
      <c r="Z19" s="35"/>
      <c r="AA19" s="35"/>
      <c r="AB19" s="36"/>
      <c r="AC19" s="36"/>
      <c r="AD19" s="36"/>
      <c r="AE19" s="35"/>
      <c r="AF19" s="35"/>
      <c r="AG19" s="35"/>
      <c r="AH19" s="35"/>
      <c r="AI19" s="21">
        <f t="shared" si="0"/>
        <v>7</v>
      </c>
      <c r="AJ19" s="21">
        <f t="shared" si="4"/>
        <v>0</v>
      </c>
      <c r="AK19" s="32"/>
      <c r="AL19" s="20">
        <f t="shared" si="1"/>
        <v>7</v>
      </c>
      <c r="AM19" s="20">
        <f t="shared" si="2"/>
        <v>0</v>
      </c>
      <c r="AN19" s="18"/>
      <c r="AO19" s="20">
        <f t="shared" si="3"/>
        <v>0</v>
      </c>
      <c r="AP19" s="18"/>
      <c r="AQ19" s="18"/>
      <c r="AR19" s="18"/>
      <c r="AS19" s="18"/>
      <c r="AT19" s="18"/>
      <c r="AU19" s="20">
        <v>55</v>
      </c>
      <c r="AV19" s="18"/>
      <c r="AW19" s="18"/>
      <c r="AX19" s="18"/>
      <c r="AY19" s="18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ht="14.25" customHeight="1" x14ac:dyDescent="0.25">
      <c r="A20" s="18">
        <v>6</v>
      </c>
      <c r="B20" s="4" t="s">
        <v>75</v>
      </c>
      <c r="C20" s="5" t="s">
        <v>74</v>
      </c>
      <c r="D20" s="29" t="s">
        <v>76</v>
      </c>
      <c r="E20" s="29" t="s">
        <v>76</v>
      </c>
      <c r="F20" s="29" t="s">
        <v>76</v>
      </c>
      <c r="G20" s="27" t="s">
        <v>77</v>
      </c>
      <c r="H20" s="18" t="s">
        <v>77</v>
      </c>
      <c r="I20" s="18" t="s">
        <v>77</v>
      </c>
      <c r="J20" s="29" t="s">
        <v>76</v>
      </c>
      <c r="K20" s="29" t="s">
        <v>76</v>
      </c>
      <c r="L20" s="29" t="s">
        <v>76</v>
      </c>
      <c r="M20" s="29" t="s">
        <v>76</v>
      </c>
      <c r="N20" s="18" t="s">
        <v>77</v>
      </c>
      <c r="O20" s="18" t="s">
        <v>77</v>
      </c>
      <c r="P20" s="18" t="s">
        <v>77</v>
      </c>
      <c r="Q20" s="18" t="s">
        <v>77</v>
      </c>
      <c r="R20" s="18" t="s">
        <v>77</v>
      </c>
      <c r="S20" s="18" t="s">
        <v>77</v>
      </c>
      <c r="T20" s="29" t="s">
        <v>76</v>
      </c>
      <c r="U20" s="18" t="s">
        <v>77</v>
      </c>
      <c r="V20" s="18" t="s">
        <v>77</v>
      </c>
      <c r="W20" s="18" t="s">
        <v>77</v>
      </c>
      <c r="X20" s="18" t="s">
        <v>77</v>
      </c>
      <c r="Y20" s="18" t="s">
        <v>77</v>
      </c>
      <c r="Z20" s="29" t="s">
        <v>76</v>
      </c>
      <c r="AA20" s="29" t="s">
        <v>76</v>
      </c>
      <c r="AB20" s="20" t="s">
        <v>77</v>
      </c>
      <c r="AC20" s="20" t="s">
        <v>77</v>
      </c>
      <c r="AD20" s="20" t="s">
        <v>77</v>
      </c>
      <c r="AE20" s="18" t="s">
        <v>82</v>
      </c>
      <c r="AF20" s="18" t="s">
        <v>82</v>
      </c>
      <c r="AG20" s="29" t="s">
        <v>82</v>
      </c>
      <c r="AH20" s="29" t="s">
        <v>82</v>
      </c>
      <c r="AI20" s="21">
        <f t="shared" si="0"/>
        <v>17</v>
      </c>
      <c r="AJ20" s="21">
        <f t="shared" si="4"/>
        <v>0</v>
      </c>
      <c r="AK20" s="32"/>
      <c r="AL20" s="20">
        <f t="shared" si="1"/>
        <v>10</v>
      </c>
      <c r="AM20" s="20">
        <f t="shared" si="2"/>
        <v>0</v>
      </c>
      <c r="AN20" s="18"/>
      <c r="AO20" s="20">
        <f t="shared" si="3"/>
        <v>4</v>
      </c>
      <c r="AP20" s="18"/>
      <c r="AQ20" s="18"/>
      <c r="AR20" s="18"/>
      <c r="AS20" s="18"/>
      <c r="AT20" s="18"/>
      <c r="AU20" s="20">
        <v>135</v>
      </c>
      <c r="AV20" s="18"/>
      <c r="AW20" s="18"/>
      <c r="AX20" s="18"/>
      <c r="AY20" s="18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x14ac:dyDescent="0.25">
      <c r="A21" s="18"/>
      <c r="B21" s="3"/>
      <c r="C21" s="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21"/>
      <c r="AJ21" s="21"/>
      <c r="AK21" s="32"/>
      <c r="AL21" s="18"/>
      <c r="AM21" s="18"/>
      <c r="AN21" s="18"/>
      <c r="AO21" s="18"/>
      <c r="AP21" s="18"/>
      <c r="AQ21" s="18"/>
      <c r="AR21" s="18"/>
      <c r="AS21" s="18"/>
      <c r="AT21" s="18"/>
      <c r="AU21" s="20"/>
      <c r="AV21" s="18"/>
      <c r="AW21" s="18"/>
      <c r="AX21" s="18"/>
      <c r="AY21" s="18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x14ac:dyDescent="0.25">
      <c r="A22" s="157" t="s">
        <v>27</v>
      </c>
      <c r="B22" s="158"/>
      <c r="C22" s="15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23">
        <f>SUM(AI15:AI21)</f>
        <v>96</v>
      </c>
      <c r="AJ22" s="21">
        <f t="shared" si="4"/>
        <v>0</v>
      </c>
      <c r="AK22" s="23"/>
      <c r="AL22" s="23">
        <f t="shared" ref="AL22:AY22" si="5">SUM(AL15:AL21)</f>
        <v>63</v>
      </c>
      <c r="AM22" s="23">
        <f t="shared" si="5"/>
        <v>6</v>
      </c>
      <c r="AN22" s="23">
        <f t="shared" si="5"/>
        <v>0</v>
      </c>
      <c r="AO22" s="23">
        <f t="shared" si="5"/>
        <v>4</v>
      </c>
      <c r="AP22" s="23">
        <f t="shared" si="5"/>
        <v>0</v>
      </c>
      <c r="AQ22" s="23">
        <f t="shared" si="5"/>
        <v>0</v>
      </c>
      <c r="AR22" s="23">
        <f t="shared" si="5"/>
        <v>0</v>
      </c>
      <c r="AS22" s="23">
        <f t="shared" si="5"/>
        <v>0</v>
      </c>
      <c r="AT22" s="23">
        <f t="shared" si="5"/>
        <v>0</v>
      </c>
      <c r="AU22" s="23">
        <f>SUM(AU15:AU21)</f>
        <v>763</v>
      </c>
      <c r="AV22" s="23">
        <f t="shared" si="5"/>
        <v>0</v>
      </c>
      <c r="AW22" s="23">
        <f t="shared" si="5"/>
        <v>0</v>
      </c>
      <c r="AX22" s="23">
        <f t="shared" si="5"/>
        <v>0</v>
      </c>
      <c r="AY22" s="23">
        <f t="shared" si="5"/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7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x14ac:dyDescent="0.25">
      <c r="A47" s="7"/>
      <c r="B47" s="33" t="s">
        <v>51</v>
      </c>
      <c r="C47" s="33"/>
      <c r="D47" s="33"/>
      <c r="E47" s="33"/>
      <c r="F47" s="33"/>
      <c r="G47" s="33"/>
      <c r="H47" s="33"/>
      <c r="I47" s="33"/>
      <c r="J47" s="33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x14ac:dyDescent="0.25">
      <c r="A48" s="7"/>
      <c r="B48" s="33" t="s">
        <v>52</v>
      </c>
      <c r="C48" s="33"/>
      <c r="D48" s="33"/>
      <c r="E48" s="33"/>
      <c r="F48" s="33"/>
      <c r="G48" s="33"/>
      <c r="H48" s="33"/>
      <c r="I48" s="33"/>
      <c r="J48" s="33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</sheetData>
  <mergeCells count="35">
    <mergeCell ref="A22:C22"/>
    <mergeCell ref="B40:J40"/>
    <mergeCell ref="AU12:AU14"/>
    <mergeCell ref="AV12:AX12"/>
    <mergeCell ref="AY12:AY14"/>
    <mergeCell ref="AV13:AV14"/>
    <mergeCell ref="AW13:AW14"/>
    <mergeCell ref="AX13:AX14"/>
    <mergeCell ref="A11:A14"/>
    <mergeCell ref="B11:B14"/>
    <mergeCell ref="C11:C14"/>
    <mergeCell ref="D11:AH13"/>
    <mergeCell ref="AU11:AY11"/>
    <mergeCell ref="AI12:AI14"/>
    <mergeCell ref="AJ12:AJ14"/>
    <mergeCell ref="AK12:AK14"/>
    <mergeCell ref="AQ12:AQ14"/>
    <mergeCell ref="AI11:AK11"/>
    <mergeCell ref="AL11:AT11"/>
    <mergeCell ref="AR12:AR14"/>
    <mergeCell ref="AS12:AS14"/>
    <mergeCell ref="AT12:AT14"/>
    <mergeCell ref="AL12:AL14"/>
    <mergeCell ref="AM12:AM14"/>
    <mergeCell ref="AN12:AN14"/>
    <mergeCell ref="AO12:AO14"/>
    <mergeCell ref="AP12:AP14"/>
    <mergeCell ref="B10:C10"/>
    <mergeCell ref="D10:E10"/>
    <mergeCell ref="F10:H10"/>
    <mergeCell ref="A7:L7"/>
    <mergeCell ref="AI7:AO7"/>
    <mergeCell ref="A8:D8"/>
    <mergeCell ref="A9:D9"/>
    <mergeCell ref="E9:F9"/>
  </mergeCells>
  <pageMargins left="0.39370078740157483" right="0.31496062992125984" top="0.35433070866141736" bottom="0.35433070866141736" header="0.31496062992125984" footer="0.31496062992125984"/>
  <pageSetup paperSize="9" scale="4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65"/>
  <sheetViews>
    <sheetView zoomScaleNormal="100" workbookViewId="0">
      <selection activeCell="AI17" sqref="AI17"/>
    </sheetView>
  </sheetViews>
  <sheetFormatPr defaultColWidth="9.140625" defaultRowHeight="15" x14ac:dyDescent="0.25"/>
  <cols>
    <col min="1" max="1" width="3.5703125" style="1" customWidth="1"/>
    <col min="2" max="2" width="30.85546875" style="1" customWidth="1"/>
    <col min="3" max="3" width="20.28515625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4" width="3.5703125" style="1" customWidth="1"/>
    <col min="35" max="35" width="4.42578125" style="1" customWidth="1"/>
    <col min="36" max="36" width="0.140625" style="1" hidden="1" customWidth="1"/>
    <col min="37" max="37" width="5.28515625" style="1" customWidth="1"/>
    <col min="38" max="38" width="4" style="1" customWidth="1"/>
    <col min="39" max="39" width="5.7109375" style="1" customWidth="1"/>
    <col min="40" max="40" width="4.7109375" style="1" customWidth="1"/>
    <col min="41" max="41" width="4" style="1" customWidth="1"/>
    <col min="42" max="42" width="4.28515625" style="1" customWidth="1"/>
    <col min="43" max="44" width="4" style="1" hidden="1" customWidth="1"/>
    <col min="45" max="46" width="4" style="1" customWidth="1"/>
    <col min="47" max="47" width="5.5703125" style="1" customWidth="1"/>
    <col min="48" max="48" width="4.7109375" style="1" customWidth="1"/>
    <col min="49" max="49" width="3.28515625" style="1" customWidth="1"/>
    <col min="50" max="50" width="4.7109375" style="1" hidden="1" customWidth="1"/>
    <col min="51" max="51" width="4.7109375" style="1" customWidth="1"/>
    <col min="52" max="16384" width="9.140625" style="1"/>
  </cols>
  <sheetData>
    <row r="1" spans="1:54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</row>
    <row r="2" spans="1:5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</row>
    <row r="3" spans="1:5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</row>
    <row r="4" spans="1:5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</row>
    <row r="5" spans="1:54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</row>
    <row r="6" spans="1:5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79" t="s">
        <v>101</v>
      </c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7"/>
      <c r="AW6" s="7"/>
      <c r="AX6" s="7"/>
      <c r="AY6" s="7"/>
      <c r="AZ6" s="6"/>
      <c r="BA6" s="6"/>
      <c r="BB6" s="6"/>
    </row>
    <row r="7" spans="1:54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180" t="s">
        <v>103</v>
      </c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7"/>
      <c r="AW7" s="82"/>
      <c r="AX7" s="82"/>
      <c r="AY7" s="82"/>
      <c r="AZ7" s="6"/>
      <c r="BA7" s="6"/>
      <c r="BB7" s="6"/>
    </row>
    <row r="8" spans="1:54" x14ac:dyDescent="0.25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181"/>
      <c r="AJ8" s="181"/>
      <c r="AK8" s="181"/>
      <c r="AL8" s="181"/>
      <c r="AM8" s="83"/>
      <c r="AN8" s="182" t="s">
        <v>116</v>
      </c>
      <c r="AO8" s="182"/>
      <c r="AP8" s="182"/>
      <c r="AQ8" s="182"/>
      <c r="AR8" s="182"/>
      <c r="AS8" s="182"/>
      <c r="AT8" s="182"/>
      <c r="AU8" s="182"/>
      <c r="AV8" s="31"/>
      <c r="AW8" s="82"/>
      <c r="AX8" s="82"/>
      <c r="AY8" s="82"/>
      <c r="AZ8" s="6"/>
      <c r="BA8" s="6"/>
      <c r="BB8" s="6"/>
    </row>
    <row r="9" spans="1:54" x14ac:dyDescent="0.25">
      <c r="A9" s="146" t="s">
        <v>65</v>
      </c>
      <c r="B9" s="146"/>
      <c r="C9" s="146"/>
      <c r="D9" s="146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78" t="s">
        <v>79</v>
      </c>
      <c r="AJ9" s="178"/>
      <c r="AK9" s="178"/>
      <c r="AL9" s="178"/>
      <c r="AM9" s="17"/>
      <c r="AN9" s="178" t="s">
        <v>104</v>
      </c>
      <c r="AO9" s="178"/>
      <c r="AP9" s="178"/>
      <c r="AQ9" s="178"/>
      <c r="AR9" s="178"/>
      <c r="AS9" s="178"/>
      <c r="AT9" s="178"/>
      <c r="AU9" s="178"/>
      <c r="AV9" s="7"/>
      <c r="AW9" s="7"/>
      <c r="AX9" s="7"/>
      <c r="AY9" s="7"/>
      <c r="AZ9" s="6"/>
      <c r="BA9" s="6"/>
      <c r="BB9" s="6"/>
    </row>
    <row r="10" spans="1:54" x14ac:dyDescent="0.25">
      <c r="A10" s="147" t="s">
        <v>5</v>
      </c>
      <c r="B10" s="147"/>
      <c r="C10" s="147"/>
      <c r="D10" s="147"/>
      <c r="E10" s="147"/>
      <c r="F10" s="1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 t="s">
        <v>6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6"/>
      <c r="BA10" s="6"/>
      <c r="BB10" s="6"/>
    </row>
    <row r="11" spans="1:54" x14ac:dyDescent="0.25">
      <c r="A11" s="107" t="s">
        <v>7</v>
      </c>
      <c r="B11" s="186" t="s">
        <v>115</v>
      </c>
      <c r="C11" s="140"/>
      <c r="D11" s="141" t="s">
        <v>8</v>
      </c>
      <c r="E11" s="141"/>
      <c r="F11" s="142" t="s">
        <v>110</v>
      </c>
      <c r="G11" s="141"/>
      <c r="H11" s="141"/>
      <c r="I11" s="7"/>
      <c r="J11" s="7"/>
      <c r="K11" s="7"/>
      <c r="L11" s="7"/>
      <c r="M11" s="7"/>
      <c r="N11" s="7"/>
      <c r="O11" s="7"/>
      <c r="P11" s="7"/>
      <c r="Q11" s="7"/>
      <c r="R11" s="7"/>
      <c r="S11" s="1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6"/>
      <c r="BA11" s="6"/>
      <c r="BB11" s="6"/>
    </row>
    <row r="12" spans="1:54" x14ac:dyDescent="0.25">
      <c r="A12" s="107"/>
      <c r="B12" s="104"/>
      <c r="C12" s="105"/>
      <c r="D12" s="84"/>
      <c r="E12" s="84"/>
      <c r="F12" s="85"/>
      <c r="G12" s="84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1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6"/>
      <c r="BA12" s="6"/>
      <c r="BB12" s="6"/>
    </row>
    <row r="13" spans="1:54" ht="29.25" customHeight="1" x14ac:dyDescent="0.25">
      <c r="A13" s="162" t="s">
        <v>9</v>
      </c>
      <c r="B13" s="162" t="s">
        <v>10</v>
      </c>
      <c r="C13" s="162" t="s">
        <v>11</v>
      </c>
      <c r="D13" s="164" t="s">
        <v>12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51" t="s">
        <v>106</v>
      </c>
      <c r="AJ13" s="151"/>
      <c r="AK13" s="151"/>
      <c r="AL13" s="163" t="s">
        <v>107</v>
      </c>
      <c r="AM13" s="163"/>
      <c r="AN13" s="163"/>
      <c r="AO13" s="163"/>
      <c r="AP13" s="163"/>
      <c r="AQ13" s="163"/>
      <c r="AR13" s="163"/>
      <c r="AS13" s="163"/>
      <c r="AT13" s="163"/>
      <c r="AU13" s="151" t="s">
        <v>108</v>
      </c>
      <c r="AV13" s="151"/>
      <c r="AW13" s="151"/>
      <c r="AX13" s="151"/>
      <c r="AY13" s="151"/>
      <c r="AZ13" s="6"/>
      <c r="BA13" s="6"/>
      <c r="BB13" s="6"/>
    </row>
    <row r="14" spans="1:54" ht="35.25" customHeight="1" x14ac:dyDescent="0.25">
      <c r="A14" s="163"/>
      <c r="B14" s="163"/>
      <c r="C14" s="163"/>
      <c r="D14" s="167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83" t="s">
        <v>21</v>
      </c>
      <c r="AJ14" s="155"/>
      <c r="AK14" s="183" t="s">
        <v>56</v>
      </c>
      <c r="AL14" s="155" t="s">
        <v>13</v>
      </c>
      <c r="AM14" s="155" t="s">
        <v>14</v>
      </c>
      <c r="AN14" s="155" t="s">
        <v>15</v>
      </c>
      <c r="AO14" s="155" t="s">
        <v>16</v>
      </c>
      <c r="AP14" s="155" t="s">
        <v>17</v>
      </c>
      <c r="AQ14" s="155" t="s">
        <v>18</v>
      </c>
      <c r="AR14" s="155" t="s">
        <v>19</v>
      </c>
      <c r="AS14" s="155" t="s">
        <v>20</v>
      </c>
      <c r="AT14" s="155"/>
      <c r="AU14" s="155" t="s">
        <v>21</v>
      </c>
      <c r="AV14" s="161" t="s">
        <v>22</v>
      </c>
      <c r="AW14" s="161"/>
      <c r="AX14" s="161"/>
      <c r="AY14" s="156" t="s">
        <v>23</v>
      </c>
      <c r="AZ14" s="6"/>
      <c r="BA14" s="6"/>
      <c r="BB14" s="6"/>
    </row>
    <row r="15" spans="1:54" ht="48.75" customHeight="1" x14ac:dyDescent="0.25">
      <c r="A15" s="163"/>
      <c r="B15" s="163"/>
      <c r="C15" s="163"/>
      <c r="D15" s="167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83"/>
      <c r="AJ15" s="156"/>
      <c r="AK15" s="183"/>
      <c r="AL15" s="156"/>
      <c r="AM15" s="156"/>
      <c r="AN15" s="155"/>
      <c r="AO15" s="155"/>
      <c r="AP15" s="155"/>
      <c r="AQ15" s="155"/>
      <c r="AR15" s="155"/>
      <c r="AS15" s="155"/>
      <c r="AT15" s="155"/>
      <c r="AU15" s="155"/>
      <c r="AV15" s="155" t="s">
        <v>24</v>
      </c>
      <c r="AW15" s="155" t="s">
        <v>25</v>
      </c>
      <c r="AX15" s="155" t="s">
        <v>26</v>
      </c>
      <c r="AY15" s="156"/>
      <c r="AZ15" s="6"/>
      <c r="BA15" s="6"/>
      <c r="BB15" s="6"/>
    </row>
    <row r="16" spans="1:54" ht="63.75" customHeight="1" x14ac:dyDescent="0.25">
      <c r="A16" s="163"/>
      <c r="B16" s="163"/>
      <c r="C16" s="163"/>
      <c r="D16" s="99">
        <v>1</v>
      </c>
      <c r="E16" s="99">
        <v>2</v>
      </c>
      <c r="F16" s="25">
        <v>3</v>
      </c>
      <c r="G16" s="25">
        <v>4</v>
      </c>
      <c r="H16" s="25">
        <v>5</v>
      </c>
      <c r="I16" s="25">
        <v>6</v>
      </c>
      <c r="J16" s="25">
        <v>7</v>
      </c>
      <c r="K16" s="99">
        <v>8</v>
      </c>
      <c r="L16" s="99">
        <v>9</v>
      </c>
      <c r="M16" s="25">
        <v>10</v>
      </c>
      <c r="N16" s="25">
        <v>11</v>
      </c>
      <c r="O16" s="25">
        <v>12</v>
      </c>
      <c r="P16" s="25">
        <v>13</v>
      </c>
      <c r="Q16" s="25">
        <v>14</v>
      </c>
      <c r="R16" s="99">
        <v>15</v>
      </c>
      <c r="S16" s="99">
        <v>16</v>
      </c>
      <c r="T16" s="25">
        <v>17</v>
      </c>
      <c r="U16" s="25">
        <v>18</v>
      </c>
      <c r="V16" s="25">
        <v>19</v>
      </c>
      <c r="W16" s="25">
        <v>20</v>
      </c>
      <c r="X16" s="25">
        <v>21</v>
      </c>
      <c r="Y16" s="99">
        <v>22</v>
      </c>
      <c r="Z16" s="99">
        <v>23</v>
      </c>
      <c r="AA16" s="25">
        <v>24</v>
      </c>
      <c r="AB16" s="25">
        <v>25</v>
      </c>
      <c r="AC16" s="25">
        <v>26</v>
      </c>
      <c r="AD16" s="25">
        <v>27</v>
      </c>
      <c r="AE16" s="25">
        <v>28</v>
      </c>
      <c r="AF16" s="99">
        <v>29</v>
      </c>
      <c r="AG16" s="110">
        <v>30</v>
      </c>
      <c r="AH16" s="95">
        <v>31</v>
      </c>
      <c r="AI16" s="183"/>
      <c r="AJ16" s="156"/>
      <c r="AK16" s="183"/>
      <c r="AL16" s="156"/>
      <c r="AM16" s="156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6"/>
      <c r="BA16" s="6"/>
      <c r="BB16" s="6"/>
    </row>
    <row r="17" spans="1:54" ht="15.75" customHeight="1" x14ac:dyDescent="0.25">
      <c r="A17" s="19">
        <v>1</v>
      </c>
      <c r="B17" s="40" t="s">
        <v>66</v>
      </c>
      <c r="C17" s="41" t="s">
        <v>67</v>
      </c>
      <c r="D17" s="101" t="s">
        <v>76</v>
      </c>
      <c r="E17" s="101" t="s">
        <v>76</v>
      </c>
      <c r="F17" s="18">
        <v>8</v>
      </c>
      <c r="G17" s="18">
        <v>8</v>
      </c>
      <c r="H17" s="18">
        <v>8</v>
      </c>
      <c r="I17" s="18">
        <v>8</v>
      </c>
      <c r="J17" s="18">
        <v>8</v>
      </c>
      <c r="K17" s="101" t="s">
        <v>76</v>
      </c>
      <c r="L17" s="101" t="s">
        <v>76</v>
      </c>
      <c r="M17" s="18">
        <v>8</v>
      </c>
      <c r="N17" s="18">
        <v>8</v>
      </c>
      <c r="O17" s="18">
        <v>8</v>
      </c>
      <c r="P17" s="18">
        <v>8</v>
      </c>
      <c r="Q17" s="18">
        <v>8</v>
      </c>
      <c r="R17" s="101" t="s">
        <v>76</v>
      </c>
      <c r="S17" s="100" t="s">
        <v>76</v>
      </c>
      <c r="T17" s="18">
        <v>8</v>
      </c>
      <c r="U17" s="18">
        <v>8</v>
      </c>
      <c r="V17" s="20">
        <v>8</v>
      </c>
      <c r="W17" s="18">
        <v>8</v>
      </c>
      <c r="X17" s="18">
        <v>8</v>
      </c>
      <c r="Y17" s="100" t="s">
        <v>76</v>
      </c>
      <c r="Z17" s="100" t="s">
        <v>76</v>
      </c>
      <c r="AA17" s="20">
        <v>8</v>
      </c>
      <c r="AB17" s="20">
        <v>8</v>
      </c>
      <c r="AC17" s="20">
        <v>8</v>
      </c>
      <c r="AD17" s="18">
        <v>8</v>
      </c>
      <c r="AE17" s="18">
        <v>8</v>
      </c>
      <c r="AF17" s="100" t="s">
        <v>76</v>
      </c>
      <c r="AG17" s="111" t="s">
        <v>76</v>
      </c>
      <c r="AH17" s="96">
        <v>8</v>
      </c>
      <c r="AI17" s="18">
        <f>COUNTIF(D17:AH17,"=8")+COUNTIF(D17:AH17,"=К")</f>
        <v>21</v>
      </c>
      <c r="AJ17" s="18"/>
      <c r="AK17" s="18">
        <v>0</v>
      </c>
      <c r="AL17" s="18">
        <f>COUNTIF(D17:AH17,"В")</f>
        <v>10</v>
      </c>
      <c r="AM17" s="18">
        <f>COUNTIF(D17:AH17,"О")</f>
        <v>0</v>
      </c>
      <c r="AN17" s="18">
        <f>COUNTIF(E17:AI17,"А")</f>
        <v>0</v>
      </c>
      <c r="AO17" s="18">
        <f>COUNTIF(D17:AH17,"Б")</f>
        <v>0</v>
      </c>
      <c r="AP17" s="18">
        <f>COUNTIF(G17:AK17,"П")</f>
        <v>0</v>
      </c>
      <c r="AQ17" s="18"/>
      <c r="AR17" s="18"/>
      <c r="AS17" s="18">
        <f>COUNTIF(J17:AN17,"Г")</f>
        <v>0</v>
      </c>
      <c r="AT17" s="18"/>
      <c r="AU17" s="18">
        <f>8*AI17+AW17</f>
        <v>168</v>
      </c>
      <c r="AV17" s="18">
        <f t="shared" ref="AV17:AV19" si="0">AU17-AY17-AW17</f>
        <v>168</v>
      </c>
      <c r="AW17" s="18"/>
      <c r="AX17" s="18"/>
      <c r="AY17" s="18">
        <f>AK17*8</f>
        <v>0</v>
      </c>
      <c r="AZ17" s="6"/>
      <c r="BA17" s="6"/>
      <c r="BB17" s="6"/>
    </row>
    <row r="18" spans="1:54" x14ac:dyDescent="0.25">
      <c r="A18" s="18">
        <v>2</v>
      </c>
      <c r="B18" s="2" t="s">
        <v>68</v>
      </c>
      <c r="C18" s="3" t="s">
        <v>100</v>
      </c>
      <c r="D18" s="101" t="s">
        <v>76</v>
      </c>
      <c r="E18" s="101" t="s">
        <v>76</v>
      </c>
      <c r="F18" s="18" t="s">
        <v>81</v>
      </c>
      <c r="G18" s="18">
        <v>8</v>
      </c>
      <c r="H18" s="18">
        <v>8</v>
      </c>
      <c r="I18" s="18">
        <v>8</v>
      </c>
      <c r="J18" s="18">
        <v>8</v>
      </c>
      <c r="K18" s="101" t="s">
        <v>76</v>
      </c>
      <c r="L18" s="101" t="s">
        <v>76</v>
      </c>
      <c r="M18" s="18">
        <v>8</v>
      </c>
      <c r="N18" s="18">
        <v>8</v>
      </c>
      <c r="O18" s="18">
        <v>8</v>
      </c>
      <c r="P18" s="18">
        <v>8</v>
      </c>
      <c r="Q18" s="18">
        <v>8</v>
      </c>
      <c r="R18" s="101" t="s">
        <v>76</v>
      </c>
      <c r="S18" s="101" t="s">
        <v>76</v>
      </c>
      <c r="T18" s="18">
        <v>8</v>
      </c>
      <c r="U18" s="18">
        <v>8</v>
      </c>
      <c r="V18" s="18">
        <v>8</v>
      </c>
      <c r="W18" s="18">
        <v>8</v>
      </c>
      <c r="X18" s="18">
        <v>8</v>
      </c>
      <c r="Y18" s="101" t="s">
        <v>76</v>
      </c>
      <c r="Z18" s="101" t="s">
        <v>76</v>
      </c>
      <c r="AA18" s="18">
        <v>8</v>
      </c>
      <c r="AB18" s="18">
        <v>8</v>
      </c>
      <c r="AC18" s="18">
        <v>8</v>
      </c>
      <c r="AD18" s="18" t="s">
        <v>81</v>
      </c>
      <c r="AE18" s="18">
        <v>8</v>
      </c>
      <c r="AF18" s="101" t="s">
        <v>76</v>
      </c>
      <c r="AG18" s="101" t="s">
        <v>76</v>
      </c>
      <c r="AH18" s="18" t="s">
        <v>78</v>
      </c>
      <c r="AI18" s="18">
        <f>COUNTIF(D18:AH18,"=8")+COUNTIF(D18:AH18,"=К")</f>
        <v>20</v>
      </c>
      <c r="AJ18" s="18"/>
      <c r="AK18" s="18">
        <v>0</v>
      </c>
      <c r="AL18" s="18">
        <f>COUNTIF(D18:AH18,"В")</f>
        <v>10</v>
      </c>
      <c r="AM18" s="18">
        <f>COUNTIF(D18:AH18,"О")</f>
        <v>1</v>
      </c>
      <c r="AN18" s="18">
        <f t="shared" ref="AN18:AN21" si="1">COUNTIF(E18:AI18,"А")</f>
        <v>0</v>
      </c>
      <c r="AO18" s="18">
        <f>COUNTIF(D18:AH18,"Б")</f>
        <v>0</v>
      </c>
      <c r="AP18" s="18">
        <f t="shared" ref="AP18:AP21" si="2">COUNTIF(G18:AK18,"П")</f>
        <v>0</v>
      </c>
      <c r="AQ18" s="18"/>
      <c r="AR18" s="18"/>
      <c r="AS18" s="18">
        <f t="shared" ref="AS18:AS21" si="3">COUNTIF(J18:AN18,"Г")</f>
        <v>0</v>
      </c>
      <c r="AT18" s="18"/>
      <c r="AU18" s="18">
        <f>8*AI18+AW18</f>
        <v>160</v>
      </c>
      <c r="AV18" s="18">
        <f t="shared" si="0"/>
        <v>160</v>
      </c>
      <c r="AW18" s="18"/>
      <c r="AX18" s="18"/>
      <c r="AY18" s="18">
        <f>AK18*8</f>
        <v>0</v>
      </c>
      <c r="AZ18" s="6"/>
      <c r="BA18" s="6"/>
      <c r="BB18" s="6"/>
    </row>
    <row r="19" spans="1:54" ht="14.25" customHeight="1" x14ac:dyDescent="0.25">
      <c r="A19" s="18">
        <v>5</v>
      </c>
      <c r="B19" s="4" t="s">
        <v>75</v>
      </c>
      <c r="C19" s="5" t="s">
        <v>74</v>
      </c>
      <c r="D19" s="101" t="s">
        <v>76</v>
      </c>
      <c r="E19" s="101" t="s">
        <v>76</v>
      </c>
      <c r="F19" s="18">
        <v>8</v>
      </c>
      <c r="G19" s="18">
        <v>8</v>
      </c>
      <c r="H19" s="18">
        <v>8</v>
      </c>
      <c r="I19" s="18">
        <v>8</v>
      </c>
      <c r="J19" s="18">
        <v>8</v>
      </c>
      <c r="K19" s="101" t="s">
        <v>76</v>
      </c>
      <c r="L19" s="101" t="s">
        <v>76</v>
      </c>
      <c r="M19" s="18">
        <v>8</v>
      </c>
      <c r="N19" s="18">
        <v>8</v>
      </c>
      <c r="O19" s="27" t="s">
        <v>82</v>
      </c>
      <c r="P19" s="18" t="s">
        <v>82</v>
      </c>
      <c r="Q19" s="18" t="s">
        <v>82</v>
      </c>
      <c r="R19" s="101" t="s">
        <v>82</v>
      </c>
      <c r="S19" s="101" t="s">
        <v>82</v>
      </c>
      <c r="T19" s="18" t="s">
        <v>82</v>
      </c>
      <c r="U19" s="18" t="s">
        <v>82</v>
      </c>
      <c r="V19" s="18" t="s">
        <v>78</v>
      </c>
      <c r="W19" s="18" t="s">
        <v>78</v>
      </c>
      <c r="X19" s="18" t="s">
        <v>78</v>
      </c>
      <c r="Y19" s="101" t="s">
        <v>78</v>
      </c>
      <c r="Z19" s="101" t="s">
        <v>78</v>
      </c>
      <c r="AA19" s="18" t="s">
        <v>78</v>
      </c>
      <c r="AB19" s="18" t="s">
        <v>78</v>
      </c>
      <c r="AC19" s="18" t="s">
        <v>78</v>
      </c>
      <c r="AD19" s="18" t="s">
        <v>78</v>
      </c>
      <c r="AE19" s="18" t="s">
        <v>78</v>
      </c>
      <c r="AF19" s="101" t="s">
        <v>78</v>
      </c>
      <c r="AG19" s="101" t="s">
        <v>78</v>
      </c>
      <c r="AH19" s="18" t="s">
        <v>78</v>
      </c>
      <c r="AI19" s="18">
        <f t="shared" ref="AI19" si="4">COUNTIF(D19:AH19,"=8")+COUNTIF(D19:AH19,"=К")</f>
        <v>7</v>
      </c>
      <c r="AJ19" s="18"/>
      <c r="AK19" s="18">
        <v>0</v>
      </c>
      <c r="AL19" s="18">
        <f>COUNTIF(D19:AH19,"В")</f>
        <v>4</v>
      </c>
      <c r="AM19" s="18">
        <f>COUNTIF(D19:AH19,"О")</f>
        <v>13</v>
      </c>
      <c r="AN19" s="18">
        <f t="shared" si="1"/>
        <v>0</v>
      </c>
      <c r="AO19" s="18">
        <f>COUNTIF(D19:AH19,"Б")</f>
        <v>7</v>
      </c>
      <c r="AP19" s="18">
        <f t="shared" si="2"/>
        <v>0</v>
      </c>
      <c r="AQ19" s="18"/>
      <c r="AR19" s="18"/>
      <c r="AS19" s="18">
        <f t="shared" si="3"/>
        <v>0</v>
      </c>
      <c r="AT19" s="18"/>
      <c r="AU19" s="18">
        <f>8*AI19+AW19</f>
        <v>56</v>
      </c>
      <c r="AV19" s="18">
        <f t="shared" si="0"/>
        <v>56</v>
      </c>
      <c r="AW19" s="18"/>
      <c r="AX19" s="18"/>
      <c r="AY19" s="18">
        <f>AK19*8</f>
        <v>0</v>
      </c>
      <c r="AZ19" s="6"/>
      <c r="BA19" s="6"/>
      <c r="BB19" s="6"/>
    </row>
    <row r="20" spans="1:54" ht="14.25" customHeight="1" x14ac:dyDescent="0.25">
      <c r="A20" s="18">
        <v>6</v>
      </c>
      <c r="B20" s="4" t="s">
        <v>99</v>
      </c>
      <c r="C20" s="5" t="s">
        <v>74</v>
      </c>
      <c r="D20" s="101" t="s">
        <v>76</v>
      </c>
      <c r="E20" s="101" t="s">
        <v>76</v>
      </c>
      <c r="F20" s="18">
        <v>8</v>
      </c>
      <c r="G20" s="18">
        <v>8</v>
      </c>
      <c r="H20" s="18">
        <v>8</v>
      </c>
      <c r="I20" s="18">
        <v>8</v>
      </c>
      <c r="J20" s="18">
        <v>8</v>
      </c>
      <c r="K20" s="101" t="s">
        <v>76</v>
      </c>
      <c r="L20" s="101" t="s">
        <v>76</v>
      </c>
      <c r="M20" s="18">
        <v>8</v>
      </c>
      <c r="N20" s="18">
        <v>8</v>
      </c>
      <c r="O20" s="18">
        <v>8</v>
      </c>
      <c r="P20" s="18">
        <v>8</v>
      </c>
      <c r="Q20" s="18">
        <v>8</v>
      </c>
      <c r="R20" s="101" t="s">
        <v>76</v>
      </c>
      <c r="S20" s="101" t="s">
        <v>76</v>
      </c>
      <c r="T20" s="18">
        <v>8</v>
      </c>
      <c r="U20" s="18" t="s">
        <v>81</v>
      </c>
      <c r="V20" s="18">
        <v>8</v>
      </c>
      <c r="W20" s="18">
        <v>8</v>
      </c>
      <c r="X20" s="18">
        <v>8</v>
      </c>
      <c r="Y20" s="101" t="s">
        <v>76</v>
      </c>
      <c r="Z20" s="101" t="s">
        <v>76</v>
      </c>
      <c r="AA20" s="18">
        <v>8</v>
      </c>
      <c r="AB20" s="18">
        <v>8</v>
      </c>
      <c r="AC20" s="18">
        <v>8</v>
      </c>
      <c r="AD20" s="18" t="s">
        <v>81</v>
      </c>
      <c r="AE20" s="18">
        <v>8</v>
      </c>
      <c r="AF20" s="101">
        <v>8</v>
      </c>
      <c r="AG20" s="101" t="s">
        <v>76</v>
      </c>
      <c r="AH20" s="18">
        <v>8</v>
      </c>
      <c r="AI20" s="18">
        <f>COUNTIF(D20:AH20,"=8")+COUNTIF(D20:AH20,"=К")-1</f>
        <v>21</v>
      </c>
      <c r="AJ20" s="18"/>
      <c r="AK20" s="27">
        <v>1</v>
      </c>
      <c r="AL20" s="18">
        <f>COUNTIF(D20:AH20,"В")</f>
        <v>9</v>
      </c>
      <c r="AM20" s="18">
        <f>COUNTIF(D20:AH20,"О")</f>
        <v>0</v>
      </c>
      <c r="AN20" s="18">
        <f t="shared" si="1"/>
        <v>0</v>
      </c>
      <c r="AO20" s="18">
        <f>COUNTIF(D20:AH20,"Б")</f>
        <v>0</v>
      </c>
      <c r="AP20" s="18">
        <f t="shared" si="2"/>
        <v>0</v>
      </c>
      <c r="AQ20" s="18"/>
      <c r="AR20" s="18"/>
      <c r="AS20" s="18">
        <f t="shared" si="3"/>
        <v>0</v>
      </c>
      <c r="AT20" s="18"/>
      <c r="AU20" s="18">
        <f>8*AI20+AW20+AY20</f>
        <v>180</v>
      </c>
      <c r="AV20" s="18">
        <f>AU20-AY20-AW20</f>
        <v>168</v>
      </c>
      <c r="AW20" s="18">
        <v>4</v>
      </c>
      <c r="AX20" s="18"/>
      <c r="AY20" s="18">
        <f>AK20*8</f>
        <v>8</v>
      </c>
      <c r="AZ20" s="6"/>
      <c r="BA20" s="6"/>
      <c r="BB20" s="6"/>
    </row>
    <row r="21" spans="1:54" x14ac:dyDescent="0.25">
      <c r="A21" s="18">
        <v>7</v>
      </c>
      <c r="B21" s="4" t="s">
        <v>112</v>
      </c>
      <c r="C21" s="5" t="s">
        <v>74</v>
      </c>
      <c r="D21" s="103" t="s">
        <v>78</v>
      </c>
      <c r="E21" s="103" t="s">
        <v>78</v>
      </c>
      <c r="F21" s="19" t="s">
        <v>78</v>
      </c>
      <c r="G21" s="19" t="s">
        <v>78</v>
      </c>
      <c r="H21" s="19" t="s">
        <v>78</v>
      </c>
      <c r="I21" s="19" t="s">
        <v>78</v>
      </c>
      <c r="J21" s="19" t="s">
        <v>78</v>
      </c>
      <c r="K21" s="103" t="s">
        <v>78</v>
      </c>
      <c r="L21" s="103" t="s">
        <v>78</v>
      </c>
      <c r="M21" s="19" t="s">
        <v>78</v>
      </c>
      <c r="N21" s="19" t="s">
        <v>78</v>
      </c>
      <c r="O21" s="19" t="s">
        <v>78</v>
      </c>
      <c r="P21" s="19">
        <v>8</v>
      </c>
      <c r="Q21" s="19">
        <v>8</v>
      </c>
      <c r="R21" s="103" t="s">
        <v>76</v>
      </c>
      <c r="S21" s="100" t="s">
        <v>76</v>
      </c>
      <c r="T21" s="18">
        <v>8</v>
      </c>
      <c r="U21" s="19" t="s">
        <v>81</v>
      </c>
      <c r="V21" s="20">
        <v>8</v>
      </c>
      <c r="W21" s="19">
        <v>8</v>
      </c>
      <c r="X21" s="19">
        <v>8</v>
      </c>
      <c r="Y21" s="100" t="s">
        <v>76</v>
      </c>
      <c r="Z21" s="100" t="s">
        <v>76</v>
      </c>
      <c r="AA21" s="20">
        <v>8</v>
      </c>
      <c r="AB21" s="18">
        <v>8</v>
      </c>
      <c r="AC21" s="18" t="s">
        <v>81</v>
      </c>
      <c r="AD21" s="19">
        <v>8</v>
      </c>
      <c r="AE21" s="19">
        <v>8</v>
      </c>
      <c r="AF21" s="101">
        <v>8</v>
      </c>
      <c r="AG21" s="101" t="s">
        <v>76</v>
      </c>
      <c r="AH21" s="18">
        <v>8</v>
      </c>
      <c r="AI21" s="18">
        <f>COUNTIF(D21:AH21,"=8")+COUNTIF(D21:AH21,"=К")-1</f>
        <v>13</v>
      </c>
      <c r="AJ21" s="18"/>
      <c r="AK21" s="27">
        <v>1</v>
      </c>
      <c r="AL21" s="18">
        <f>COUNTIF(D21:AH21,"В")</f>
        <v>5</v>
      </c>
      <c r="AM21" s="18">
        <f>COUNTIF(D21:AH21,"О")</f>
        <v>12</v>
      </c>
      <c r="AN21" s="18">
        <f t="shared" si="1"/>
        <v>0</v>
      </c>
      <c r="AO21" s="18">
        <f>COUNTIF(D21:AH21,"Б")</f>
        <v>0</v>
      </c>
      <c r="AP21" s="18">
        <f t="shared" si="2"/>
        <v>0</v>
      </c>
      <c r="AQ21" s="18"/>
      <c r="AR21" s="18"/>
      <c r="AS21" s="18">
        <f t="shared" si="3"/>
        <v>0</v>
      </c>
      <c r="AT21" s="18"/>
      <c r="AU21" s="18">
        <f>8*AI21+AW21+AY21</f>
        <v>112</v>
      </c>
      <c r="AV21" s="18">
        <f>AU21-AY21-AW21</f>
        <v>104</v>
      </c>
      <c r="AW21" s="18"/>
      <c r="AX21" s="18"/>
      <c r="AY21" s="18">
        <f>AK21*8</f>
        <v>8</v>
      </c>
      <c r="AZ21" s="6"/>
      <c r="BA21" s="6"/>
      <c r="BB21" s="6"/>
    </row>
    <row r="22" spans="1:54" x14ac:dyDescent="0.25">
      <c r="A22" s="157" t="s">
        <v>27</v>
      </c>
      <c r="B22" s="158"/>
      <c r="C22" s="159"/>
      <c r="D22" s="101"/>
      <c r="E22" s="102"/>
      <c r="F22" s="97"/>
      <c r="G22" s="97"/>
      <c r="H22" s="97"/>
      <c r="I22" s="97"/>
      <c r="J22" s="97"/>
      <c r="K22" s="102"/>
      <c r="L22" s="102"/>
      <c r="M22" s="97"/>
      <c r="N22" s="97"/>
      <c r="O22" s="97"/>
      <c r="P22" s="97"/>
      <c r="Q22" s="97"/>
      <c r="R22" s="102"/>
      <c r="S22" s="102"/>
      <c r="T22" s="20"/>
      <c r="U22" s="97"/>
      <c r="V22" s="97"/>
      <c r="W22" s="97"/>
      <c r="X22" s="97"/>
      <c r="Y22" s="102"/>
      <c r="Z22" s="102"/>
      <c r="AA22" s="97"/>
      <c r="AB22" s="97"/>
      <c r="AC22" s="97"/>
      <c r="AD22" s="97"/>
      <c r="AE22" s="97"/>
      <c r="AF22" s="102"/>
      <c r="AG22" s="112"/>
      <c r="AH22" s="98"/>
      <c r="AI22" s="18">
        <f>SUM(AI17:AI21)</f>
        <v>82</v>
      </c>
      <c r="AJ22" s="18"/>
      <c r="AK22" s="18">
        <f>SUM(AJ17:AJ21)</f>
        <v>0</v>
      </c>
      <c r="AL22" s="18">
        <f>SUM(AL17:AL21)</f>
        <v>38</v>
      </c>
      <c r="AM22" s="18">
        <f t="shared" ref="AM22:AY22" si="5">SUM(AM17:AM21)</f>
        <v>26</v>
      </c>
      <c r="AN22" s="18">
        <f t="shared" si="5"/>
        <v>0</v>
      </c>
      <c r="AO22" s="18">
        <f t="shared" si="5"/>
        <v>7</v>
      </c>
      <c r="AP22" s="18">
        <f>SUM(AP17:AP21)</f>
        <v>0</v>
      </c>
      <c r="AQ22" s="18">
        <f t="shared" si="5"/>
        <v>0</v>
      </c>
      <c r="AR22" s="18">
        <f t="shared" si="5"/>
        <v>0</v>
      </c>
      <c r="AS22" s="18">
        <f>SUM(AS17:AS21)</f>
        <v>0</v>
      </c>
      <c r="AT22" s="18">
        <f t="shared" si="5"/>
        <v>0</v>
      </c>
      <c r="AU22" s="18">
        <f>SUM(AU17:AU21)</f>
        <v>676</v>
      </c>
      <c r="AV22" s="18">
        <f t="shared" si="5"/>
        <v>656</v>
      </c>
      <c r="AW22" s="18">
        <f t="shared" si="5"/>
        <v>4</v>
      </c>
      <c r="AX22" s="18">
        <f t="shared" si="5"/>
        <v>0</v>
      </c>
      <c r="AY22" s="18">
        <f t="shared" si="5"/>
        <v>16</v>
      </c>
      <c r="AZ22" s="6"/>
      <c r="BA22" s="6"/>
      <c r="BB22" s="6"/>
    </row>
    <row r="23" spans="1:5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6"/>
      <c r="BA23" s="6"/>
      <c r="BB23" s="6"/>
    </row>
    <row r="24" spans="1:54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</row>
    <row r="25" spans="1:54" ht="23.25" customHeight="1" x14ac:dyDescent="0.25">
      <c r="A25" s="7"/>
      <c r="B25" s="109"/>
      <c r="C25" s="91" t="s">
        <v>105</v>
      </c>
      <c r="D25" s="8"/>
      <c r="E25" s="184" t="s">
        <v>102</v>
      </c>
      <c r="F25" s="184"/>
      <c r="G25" s="184"/>
      <c r="H25" s="184"/>
      <c r="I25" s="184"/>
      <c r="J25" s="184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7"/>
      <c r="AZ25" s="6"/>
      <c r="BA25" s="6"/>
      <c r="BB25" s="6"/>
    </row>
    <row r="26" spans="1:54" s="94" customFormat="1" ht="11.25" x14ac:dyDescent="0.2">
      <c r="A26" s="90"/>
      <c r="B26" s="90" t="s">
        <v>30</v>
      </c>
      <c r="C26" s="90" t="s">
        <v>31</v>
      </c>
      <c r="D26" s="90"/>
      <c r="E26" s="178" t="s">
        <v>32</v>
      </c>
      <c r="F26" s="178"/>
      <c r="G26" s="178"/>
      <c r="H26" s="178"/>
      <c r="I26" s="178"/>
      <c r="J26" s="178"/>
      <c r="K26" s="90"/>
      <c r="L26" s="90"/>
      <c r="M26" s="90"/>
      <c r="N26" s="90"/>
      <c r="O26" s="92"/>
      <c r="P26" s="90"/>
      <c r="Q26" s="90"/>
      <c r="R26" s="90"/>
      <c r="S26" s="92"/>
      <c r="T26" s="90"/>
      <c r="U26" s="90"/>
      <c r="V26" s="90"/>
      <c r="W26" s="90"/>
      <c r="X26" s="90"/>
      <c r="Y26" s="90"/>
      <c r="Z26" s="93"/>
      <c r="AA26" s="93" t="s">
        <v>0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</row>
    <row r="27" spans="1:54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7"/>
      <c r="B30" s="7" t="s">
        <v>34</v>
      </c>
      <c r="C30" s="109"/>
      <c r="D30" s="17"/>
      <c r="E30" s="185" t="s">
        <v>102</v>
      </c>
      <c r="F30" s="185"/>
      <c r="G30" s="185"/>
      <c r="H30" s="185"/>
      <c r="I30" s="185"/>
      <c r="J30" s="185"/>
      <c r="K30" s="17"/>
      <c r="L30" s="17"/>
      <c r="M30" s="17"/>
      <c r="N30" s="17"/>
      <c r="O30" s="1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s="89" customFormat="1" ht="11.25" x14ac:dyDescent="0.2">
      <c r="A31" s="86"/>
      <c r="B31" s="90" t="s">
        <v>30</v>
      </c>
      <c r="C31" s="90" t="s">
        <v>37</v>
      </c>
      <c r="D31" s="86"/>
      <c r="E31" s="86" t="s">
        <v>38</v>
      </c>
      <c r="F31" s="86"/>
      <c r="G31" s="86"/>
      <c r="H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8"/>
      <c r="AA31" s="88"/>
      <c r="AB31" s="88"/>
      <c r="AC31" s="86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</row>
    <row r="32" spans="1:54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</row>
    <row r="33" spans="1:54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</row>
    <row r="34" spans="1:54" ht="6" customHeight="1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</row>
    <row r="35" spans="1:54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6"/>
      <c r="BA35" s="6"/>
      <c r="BB35" s="6"/>
    </row>
    <row r="36" spans="1:54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</row>
    <row r="37" spans="1:54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</row>
    <row r="38" spans="1:54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</row>
    <row r="39" spans="1:54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</row>
    <row r="40" spans="1:54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6"/>
      <c r="BA40" s="6"/>
      <c r="BB40" s="6"/>
    </row>
    <row r="41" spans="1:54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</row>
    <row r="42" spans="1:54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6"/>
      <c r="BA42" s="6"/>
      <c r="BB42" s="6"/>
    </row>
    <row r="43" spans="1:54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</row>
    <row r="44" spans="1:54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</row>
    <row r="45" spans="1:54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</row>
    <row r="46" spans="1:54" x14ac:dyDescent="0.25">
      <c r="A46" s="7"/>
      <c r="B46" s="108" t="s">
        <v>51</v>
      </c>
      <c r="C46" s="108"/>
      <c r="D46" s="108"/>
      <c r="E46" s="108"/>
      <c r="F46" s="108"/>
      <c r="G46" s="108"/>
      <c r="H46" s="108"/>
      <c r="I46" s="108"/>
      <c r="J46" s="108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</row>
    <row r="47" spans="1:54" x14ac:dyDescent="0.25">
      <c r="A47" s="7"/>
      <c r="B47" s="108" t="s">
        <v>52</v>
      </c>
      <c r="C47" s="108"/>
      <c r="D47" s="108"/>
      <c r="E47" s="108"/>
      <c r="F47" s="108"/>
      <c r="G47" s="108"/>
      <c r="H47" s="108"/>
      <c r="I47" s="108"/>
      <c r="J47" s="108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</row>
    <row r="48" spans="1:54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</row>
    <row r="49" spans="1:54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</row>
    <row r="50" spans="1:54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</row>
    <row r="51" spans="1:54" x14ac:dyDescent="0.25">
      <c r="A51" s="7"/>
      <c r="B51" s="7" t="s">
        <v>109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</row>
    <row r="52" spans="1:54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</row>
    <row r="53" spans="1:54" x14ac:dyDescent="0.25">
      <c r="A53" s="7"/>
      <c r="B53" s="7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</row>
    <row r="54" spans="1:54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</row>
    <row r="55" spans="1:54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</row>
    <row r="56" spans="1:54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</row>
    <row r="57" spans="1:54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</row>
    <row r="58" spans="1:54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</row>
    <row r="59" spans="1:54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</row>
    <row r="60" spans="1:54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</row>
    <row r="61" spans="1:54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</row>
    <row r="62" spans="1:54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</row>
    <row r="63" spans="1:54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</row>
    <row r="64" spans="1:54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</row>
    <row r="65" spans="1:54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</row>
    <row r="66" spans="1:54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</row>
    <row r="67" spans="1:54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</row>
    <row r="68" spans="1:54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</row>
    <row r="69" spans="1:54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</row>
    <row r="70" spans="1:54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</row>
    <row r="71" spans="1:54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</row>
    <row r="72" spans="1:54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</row>
    <row r="73" spans="1:54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</row>
    <row r="74" spans="1:54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</row>
    <row r="75" spans="1:54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</row>
    <row r="76" spans="1:54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</row>
    <row r="77" spans="1:54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</row>
    <row r="78" spans="1:54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</row>
    <row r="79" spans="1:54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</row>
    <row r="80" spans="1:54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</row>
    <row r="81" spans="1:54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</row>
    <row r="82" spans="1:54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</row>
    <row r="83" spans="1:54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</row>
    <row r="84" spans="1:54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</row>
    <row r="85" spans="1:54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</row>
    <row r="86" spans="1:54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</row>
    <row r="87" spans="1:54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</row>
    <row r="88" spans="1:54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</row>
    <row r="89" spans="1:54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</row>
    <row r="90" spans="1:54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</row>
    <row r="91" spans="1:54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</row>
    <row r="92" spans="1:54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</row>
    <row r="93" spans="1:54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</row>
    <row r="94" spans="1:54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</row>
    <row r="95" spans="1:54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</row>
    <row r="96" spans="1:54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</row>
    <row r="97" spans="1:54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</row>
    <row r="98" spans="1:54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</row>
    <row r="99" spans="1:54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</row>
    <row r="100" spans="1:54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</row>
    <row r="101" spans="1:54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</row>
    <row r="102" spans="1:54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</row>
    <row r="103" spans="1:54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</row>
    <row r="104" spans="1:54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</row>
    <row r="105" spans="1:54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</row>
    <row r="106" spans="1:54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</row>
    <row r="107" spans="1:54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</row>
    <row r="108" spans="1:54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</row>
    <row r="109" spans="1:54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</row>
    <row r="110" spans="1:54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</row>
    <row r="111" spans="1:54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</row>
    <row r="112" spans="1:54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</row>
    <row r="113" spans="1:54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</row>
    <row r="114" spans="1:54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</row>
    <row r="115" spans="1:54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</row>
    <row r="116" spans="1:54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</row>
    <row r="117" spans="1:54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</row>
    <row r="118" spans="1:54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</row>
    <row r="119" spans="1:54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</row>
    <row r="120" spans="1:54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</row>
    <row r="121" spans="1:54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</row>
    <row r="122" spans="1:54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</row>
    <row r="123" spans="1:54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</row>
    <row r="124" spans="1:54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</row>
    <row r="125" spans="1:54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</row>
    <row r="126" spans="1:54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</row>
    <row r="127" spans="1:54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</row>
    <row r="128" spans="1:54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</row>
    <row r="129" spans="1:54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</row>
    <row r="130" spans="1:54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</row>
    <row r="131" spans="1:54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</row>
    <row r="132" spans="1:54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</row>
    <row r="133" spans="1:54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</row>
    <row r="134" spans="1:54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</row>
    <row r="135" spans="1:54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</row>
    <row r="136" spans="1:54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</row>
    <row r="137" spans="1:54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</row>
    <row r="138" spans="1:54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</row>
    <row r="139" spans="1:54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</row>
    <row r="140" spans="1:54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</row>
    <row r="141" spans="1:54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</row>
    <row r="142" spans="1:54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</row>
    <row r="143" spans="1:54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</row>
    <row r="144" spans="1:54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</row>
    <row r="145" spans="1:54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</row>
    <row r="146" spans="1:54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</row>
    <row r="147" spans="1:54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</row>
    <row r="148" spans="1:54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</row>
    <row r="149" spans="1:54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</row>
    <row r="150" spans="1:54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</row>
    <row r="151" spans="1:54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</row>
    <row r="152" spans="1:54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</row>
    <row r="153" spans="1:54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</row>
    <row r="154" spans="1:54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</row>
    <row r="155" spans="1:54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</row>
    <row r="156" spans="1:54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</row>
    <row r="157" spans="1:54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</row>
    <row r="158" spans="1:54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</row>
    <row r="159" spans="1:54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</row>
    <row r="160" spans="1:54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</row>
    <row r="161" spans="1:54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</row>
    <row r="162" spans="1:54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</row>
    <row r="163" spans="1:54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</row>
    <row r="164" spans="1:54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</row>
    <row r="165" spans="1:54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</sheetData>
  <mergeCells count="43">
    <mergeCell ref="A9:D9"/>
    <mergeCell ref="AI9:AL9"/>
    <mergeCell ref="AN9:AU9"/>
    <mergeCell ref="AI6:AU6"/>
    <mergeCell ref="A7:L7"/>
    <mergeCell ref="AI7:AU7"/>
    <mergeCell ref="AI8:AL8"/>
    <mergeCell ref="AN8:AU8"/>
    <mergeCell ref="A10:D10"/>
    <mergeCell ref="E10:F10"/>
    <mergeCell ref="B11:C11"/>
    <mergeCell ref="D11:E11"/>
    <mergeCell ref="F11:H11"/>
    <mergeCell ref="AU13:AY13"/>
    <mergeCell ref="AI14:AI16"/>
    <mergeCell ref="AJ14:AJ16"/>
    <mergeCell ref="AK14:AK16"/>
    <mergeCell ref="AL14:AL16"/>
    <mergeCell ref="AM14:AM16"/>
    <mergeCell ref="AN14:AN16"/>
    <mergeCell ref="AO14:AO16"/>
    <mergeCell ref="AY14:AY16"/>
    <mergeCell ref="AV15:AV16"/>
    <mergeCell ref="AW15:AW16"/>
    <mergeCell ref="AX15:AX16"/>
    <mergeCell ref="AT14:AT16"/>
    <mergeCell ref="AU14:AU16"/>
    <mergeCell ref="E25:J25"/>
    <mergeCell ref="E26:J26"/>
    <mergeCell ref="E30:J30"/>
    <mergeCell ref="B39:J39"/>
    <mergeCell ref="AV14:AX14"/>
    <mergeCell ref="A22:C22"/>
    <mergeCell ref="AP14:AP16"/>
    <mergeCell ref="AQ14:AQ16"/>
    <mergeCell ref="AR14:AR16"/>
    <mergeCell ref="AS14:AS16"/>
    <mergeCell ref="A13:A16"/>
    <mergeCell ref="B13:B16"/>
    <mergeCell ref="C13:C16"/>
    <mergeCell ref="D13:AH15"/>
    <mergeCell ref="AI13:AK13"/>
    <mergeCell ref="AL13:AT13"/>
  </mergeCells>
  <pageMargins left="0.39370078740157483" right="0.31496062992125984" top="0.35433070866141736" bottom="0.35433070866141736" header="0.31496062992125984" footer="0.31496062992125984"/>
  <pageSetup paperSize="9" scale="61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165"/>
  <sheetViews>
    <sheetView topLeftCell="A10" zoomScale="90" zoomScaleNormal="90" workbookViewId="0">
      <selection activeCell="AE26" sqref="AE26"/>
    </sheetView>
  </sheetViews>
  <sheetFormatPr defaultColWidth="9.140625" defaultRowHeight="15" x14ac:dyDescent="0.25"/>
  <cols>
    <col min="1" max="1" width="5.140625" style="1" customWidth="1"/>
    <col min="2" max="2" width="30.85546875" style="1" customWidth="1"/>
    <col min="3" max="3" width="20.28515625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3" width="3.5703125" style="1" customWidth="1"/>
    <col min="34" max="34" width="6.5703125" style="1" customWidth="1"/>
    <col min="35" max="35" width="0.140625" style="1" customWidth="1"/>
    <col min="36" max="36" width="5.28515625" style="1" customWidth="1"/>
    <col min="37" max="37" width="4" style="1" customWidth="1"/>
    <col min="38" max="38" width="5.7109375" style="1" customWidth="1"/>
    <col min="39" max="39" width="4.7109375" style="1" customWidth="1"/>
    <col min="40" max="40" width="4" style="1" customWidth="1"/>
    <col min="41" max="41" width="4.28515625" style="1" customWidth="1"/>
    <col min="42" max="43" width="4" style="1" hidden="1" customWidth="1"/>
    <col min="44" max="45" width="4" style="1" customWidth="1"/>
    <col min="46" max="46" width="5.5703125" style="1" customWidth="1"/>
    <col min="47" max="48" width="4.7109375" style="1" customWidth="1"/>
    <col min="49" max="49" width="4.7109375" style="1" hidden="1" customWidth="1"/>
    <col min="50" max="50" width="4.7109375" style="1" customWidth="1"/>
    <col min="51" max="16384" width="9.140625" style="1"/>
  </cols>
  <sheetData>
    <row r="1" spans="1:5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6"/>
      <c r="AZ1" s="6"/>
      <c r="BA1" s="6"/>
    </row>
    <row r="2" spans="1:5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6"/>
      <c r="AZ2" s="6"/>
      <c r="BA2" s="6"/>
    </row>
    <row r="3" spans="1:5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6"/>
      <c r="AZ3" s="6"/>
      <c r="BA3" s="6"/>
    </row>
    <row r="4" spans="1:5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6"/>
      <c r="BA4" s="6"/>
    </row>
    <row r="5" spans="1:53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63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6"/>
      <c r="AZ5" s="6"/>
      <c r="BA5" s="6"/>
    </row>
    <row r="6" spans="1:5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79" t="s">
        <v>101</v>
      </c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7"/>
      <c r="AV6" s="7"/>
      <c r="AW6" s="7"/>
      <c r="AX6" s="7"/>
      <c r="AY6" s="6"/>
      <c r="AZ6" s="6"/>
      <c r="BA6" s="6"/>
    </row>
    <row r="7" spans="1:53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180" t="s">
        <v>103</v>
      </c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7"/>
      <c r="AV7" s="82"/>
      <c r="AW7" s="82"/>
      <c r="AX7" s="82"/>
      <c r="AY7" s="6"/>
      <c r="AZ7" s="6"/>
      <c r="BA7" s="6"/>
    </row>
    <row r="8" spans="1:53" x14ac:dyDescent="0.2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181"/>
      <c r="AI8" s="181"/>
      <c r="AJ8" s="181"/>
      <c r="AK8" s="181"/>
      <c r="AL8" s="83"/>
      <c r="AM8" s="182" t="s">
        <v>118</v>
      </c>
      <c r="AN8" s="182"/>
      <c r="AO8" s="182"/>
      <c r="AP8" s="182"/>
      <c r="AQ8" s="182"/>
      <c r="AR8" s="182"/>
      <c r="AS8" s="182"/>
      <c r="AT8" s="182"/>
      <c r="AU8" s="31"/>
      <c r="AV8" s="82"/>
      <c r="AW8" s="82"/>
      <c r="AX8" s="82"/>
      <c r="AY8" s="6"/>
      <c r="AZ8" s="6"/>
      <c r="BA8" s="6"/>
    </row>
    <row r="9" spans="1:53" x14ac:dyDescent="0.25">
      <c r="A9" s="146" t="s">
        <v>65</v>
      </c>
      <c r="B9" s="146"/>
      <c r="C9" s="146"/>
      <c r="D9" s="146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178" t="s">
        <v>79</v>
      </c>
      <c r="AI9" s="178"/>
      <c r="AJ9" s="178"/>
      <c r="AK9" s="178"/>
      <c r="AL9" s="17"/>
      <c r="AM9" s="178" t="s">
        <v>104</v>
      </c>
      <c r="AN9" s="178"/>
      <c r="AO9" s="178"/>
      <c r="AP9" s="178"/>
      <c r="AQ9" s="178"/>
      <c r="AR9" s="178"/>
      <c r="AS9" s="178"/>
      <c r="AT9" s="178"/>
      <c r="AU9" s="7"/>
      <c r="AV9" s="7"/>
      <c r="AW9" s="7"/>
      <c r="AX9" s="7"/>
      <c r="AY9" s="6"/>
      <c r="AZ9" s="6"/>
      <c r="BA9" s="6"/>
    </row>
    <row r="10" spans="1:53" x14ac:dyDescent="0.25">
      <c r="A10" s="147" t="s">
        <v>5</v>
      </c>
      <c r="B10" s="147"/>
      <c r="C10" s="147"/>
      <c r="D10" s="147"/>
      <c r="E10" s="147"/>
      <c r="F10" s="1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 t="s">
        <v>6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"/>
      <c r="AZ10" s="6"/>
      <c r="BA10" s="6"/>
    </row>
    <row r="11" spans="1:53" x14ac:dyDescent="0.25">
      <c r="A11" s="122" t="s">
        <v>7</v>
      </c>
      <c r="B11" s="139" t="s">
        <v>117</v>
      </c>
      <c r="C11" s="140"/>
      <c r="D11" s="141" t="s">
        <v>8</v>
      </c>
      <c r="E11" s="141"/>
      <c r="F11" s="142" t="s">
        <v>110</v>
      </c>
      <c r="G11" s="141"/>
      <c r="H11" s="141"/>
      <c r="I11" s="7"/>
      <c r="J11" s="7"/>
      <c r="K11" s="7"/>
      <c r="L11" s="7"/>
      <c r="M11" s="7"/>
      <c r="N11" s="7"/>
      <c r="O11" s="7"/>
      <c r="P11" s="7"/>
      <c r="Q11" s="7"/>
      <c r="R11" s="7"/>
      <c r="S11" s="1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6"/>
      <c r="AZ11" s="6"/>
      <c r="BA11" s="6"/>
    </row>
    <row r="12" spans="1:53" x14ac:dyDescent="0.25">
      <c r="A12" s="122"/>
      <c r="B12" s="119"/>
      <c r="C12" s="120"/>
      <c r="D12" s="84"/>
      <c r="E12" s="84"/>
      <c r="F12" s="85"/>
      <c r="G12" s="84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1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"/>
      <c r="AZ12" s="6"/>
      <c r="BA12" s="6"/>
    </row>
    <row r="13" spans="1:53" ht="29.25" customHeight="1" x14ac:dyDescent="0.25">
      <c r="A13" s="162" t="s">
        <v>9</v>
      </c>
      <c r="B13" s="162" t="s">
        <v>10</v>
      </c>
      <c r="C13" s="162" t="s">
        <v>11</v>
      </c>
      <c r="D13" s="164" t="s">
        <v>12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51" t="s">
        <v>106</v>
      </c>
      <c r="AI13" s="151"/>
      <c r="AJ13" s="151"/>
      <c r="AK13" s="163" t="s">
        <v>107</v>
      </c>
      <c r="AL13" s="163"/>
      <c r="AM13" s="163"/>
      <c r="AN13" s="163"/>
      <c r="AO13" s="163"/>
      <c r="AP13" s="163"/>
      <c r="AQ13" s="163"/>
      <c r="AR13" s="163"/>
      <c r="AS13" s="163"/>
      <c r="AT13" s="151" t="s">
        <v>108</v>
      </c>
      <c r="AU13" s="151"/>
      <c r="AV13" s="151"/>
      <c r="AW13" s="151"/>
      <c r="AX13" s="151"/>
      <c r="AY13" s="6"/>
      <c r="AZ13" s="6"/>
      <c r="BA13" s="6"/>
    </row>
    <row r="14" spans="1:53" ht="35.25" customHeight="1" x14ac:dyDescent="0.25">
      <c r="A14" s="163"/>
      <c r="B14" s="163"/>
      <c r="C14" s="163"/>
      <c r="D14" s="167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83" t="s">
        <v>21</v>
      </c>
      <c r="AI14" s="155"/>
      <c r="AJ14" s="183" t="s">
        <v>56</v>
      </c>
      <c r="AK14" s="155" t="s">
        <v>13</v>
      </c>
      <c r="AL14" s="155" t="s">
        <v>14</v>
      </c>
      <c r="AM14" s="155" t="s">
        <v>15</v>
      </c>
      <c r="AN14" s="155" t="s">
        <v>16</v>
      </c>
      <c r="AO14" s="155" t="s">
        <v>17</v>
      </c>
      <c r="AP14" s="155" t="s">
        <v>18</v>
      </c>
      <c r="AQ14" s="155" t="s">
        <v>19</v>
      </c>
      <c r="AR14" s="155" t="s">
        <v>20</v>
      </c>
      <c r="AS14" s="155"/>
      <c r="AT14" s="155" t="s">
        <v>21</v>
      </c>
      <c r="AU14" s="161" t="s">
        <v>22</v>
      </c>
      <c r="AV14" s="161"/>
      <c r="AW14" s="161"/>
      <c r="AX14" s="156" t="s">
        <v>23</v>
      </c>
      <c r="AY14" s="6"/>
      <c r="AZ14" s="6"/>
      <c r="BA14" s="6"/>
    </row>
    <row r="15" spans="1:53" ht="48.75" customHeight="1" x14ac:dyDescent="0.25">
      <c r="A15" s="163"/>
      <c r="B15" s="163"/>
      <c r="C15" s="163"/>
      <c r="D15" s="167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83"/>
      <c r="AI15" s="156"/>
      <c r="AJ15" s="183"/>
      <c r="AK15" s="156"/>
      <c r="AL15" s="156"/>
      <c r="AM15" s="155"/>
      <c r="AN15" s="155"/>
      <c r="AO15" s="155"/>
      <c r="AP15" s="155"/>
      <c r="AQ15" s="155"/>
      <c r="AR15" s="155"/>
      <c r="AS15" s="155"/>
      <c r="AT15" s="155"/>
      <c r="AU15" s="155" t="s">
        <v>24</v>
      </c>
      <c r="AV15" s="155" t="s">
        <v>25</v>
      </c>
      <c r="AW15" s="155" t="s">
        <v>26</v>
      </c>
      <c r="AX15" s="156"/>
      <c r="AY15" s="6"/>
      <c r="AZ15" s="6"/>
      <c r="BA15" s="6"/>
    </row>
    <row r="16" spans="1:53" ht="63.75" customHeight="1" x14ac:dyDescent="0.25">
      <c r="A16" s="163"/>
      <c r="B16" s="163"/>
      <c r="C16" s="163"/>
      <c r="D16" s="25">
        <v>1</v>
      </c>
      <c r="E16" s="25">
        <v>2</v>
      </c>
      <c r="F16" s="25">
        <v>3</v>
      </c>
      <c r="G16" s="25">
        <v>4</v>
      </c>
      <c r="H16" s="125">
        <v>5</v>
      </c>
      <c r="I16" s="125">
        <v>6</v>
      </c>
      <c r="J16" s="125">
        <v>7</v>
      </c>
      <c r="K16" s="25">
        <v>8</v>
      </c>
      <c r="L16" s="25">
        <v>9</v>
      </c>
      <c r="M16" s="25">
        <v>10</v>
      </c>
      <c r="N16" s="25">
        <v>11</v>
      </c>
      <c r="O16" s="125">
        <v>12</v>
      </c>
      <c r="P16" s="125">
        <v>13</v>
      </c>
      <c r="Q16" s="25">
        <v>14</v>
      </c>
      <c r="R16" s="25">
        <v>15</v>
      </c>
      <c r="S16" s="25">
        <v>16</v>
      </c>
      <c r="T16" s="25">
        <v>17</v>
      </c>
      <c r="U16" s="25">
        <v>18</v>
      </c>
      <c r="V16" s="125">
        <v>19</v>
      </c>
      <c r="W16" s="125">
        <v>20</v>
      </c>
      <c r="X16" s="25">
        <v>21</v>
      </c>
      <c r="Y16" s="25">
        <v>22</v>
      </c>
      <c r="Z16" s="25">
        <v>23</v>
      </c>
      <c r="AA16" s="25">
        <v>24</v>
      </c>
      <c r="AB16" s="25">
        <v>25</v>
      </c>
      <c r="AC16" s="125">
        <v>26</v>
      </c>
      <c r="AD16" s="125">
        <v>27</v>
      </c>
      <c r="AE16" s="25">
        <v>28</v>
      </c>
      <c r="AF16" s="25">
        <v>29</v>
      </c>
      <c r="AG16" s="95">
        <v>30</v>
      </c>
      <c r="AH16" s="183"/>
      <c r="AI16" s="156"/>
      <c r="AJ16" s="183"/>
      <c r="AK16" s="156"/>
      <c r="AL16" s="156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6"/>
      <c r="AY16" s="6"/>
      <c r="AZ16" s="6"/>
      <c r="BA16" s="6"/>
    </row>
    <row r="17" spans="1:53" ht="15.75" customHeight="1" x14ac:dyDescent="0.25">
      <c r="A17" s="19">
        <v>1</v>
      </c>
      <c r="B17" s="40" t="s">
        <v>66</v>
      </c>
      <c r="C17" s="41" t="s">
        <v>67</v>
      </c>
      <c r="D17" s="18">
        <v>8</v>
      </c>
      <c r="E17" s="18">
        <v>8</v>
      </c>
      <c r="F17" s="18">
        <v>8</v>
      </c>
      <c r="G17" s="18">
        <v>8</v>
      </c>
      <c r="H17" s="126" t="s">
        <v>76</v>
      </c>
      <c r="I17" s="126" t="s">
        <v>76</v>
      </c>
      <c r="J17" s="126" t="s">
        <v>76</v>
      </c>
      <c r="K17" s="18">
        <v>8</v>
      </c>
      <c r="L17" s="18">
        <v>8</v>
      </c>
      <c r="M17" s="18">
        <v>8</v>
      </c>
      <c r="N17" s="18">
        <v>8</v>
      </c>
      <c r="O17" s="126" t="s">
        <v>76</v>
      </c>
      <c r="P17" s="126" t="s">
        <v>76</v>
      </c>
      <c r="Q17" s="18">
        <v>8</v>
      </c>
      <c r="R17" s="18">
        <v>8</v>
      </c>
      <c r="S17" s="20">
        <v>8</v>
      </c>
      <c r="T17" s="18">
        <v>8</v>
      </c>
      <c r="U17" s="18">
        <v>8</v>
      </c>
      <c r="V17" s="129" t="s">
        <v>76</v>
      </c>
      <c r="W17" s="126" t="s">
        <v>76</v>
      </c>
      <c r="X17" s="18">
        <v>8</v>
      </c>
      <c r="Y17" s="20" t="s">
        <v>81</v>
      </c>
      <c r="Z17" s="20" t="s">
        <v>81</v>
      </c>
      <c r="AA17" s="20" t="s">
        <v>81</v>
      </c>
      <c r="AB17" s="20">
        <v>8</v>
      </c>
      <c r="AC17" s="129" t="s">
        <v>76</v>
      </c>
      <c r="AD17" s="126" t="s">
        <v>76</v>
      </c>
      <c r="AE17" s="18">
        <v>8</v>
      </c>
      <c r="AF17" s="20">
        <v>8</v>
      </c>
      <c r="AG17" s="96">
        <v>8</v>
      </c>
      <c r="AH17" s="18">
        <f>COUNTIF(D17:AG17,"=8")+COUNTIF(D17:AG17,"=К")</f>
        <v>21</v>
      </c>
      <c r="AI17" s="18"/>
      <c r="AJ17" s="18">
        <v>0</v>
      </c>
      <c r="AK17" s="18">
        <f>COUNTIF(D17:AG17,"В")</f>
        <v>9</v>
      </c>
      <c r="AL17" s="18">
        <f>COUNTIF(D17:AG17,"О")</f>
        <v>0</v>
      </c>
      <c r="AM17" s="18">
        <f>COUNTIF(E17:AH17,"А")</f>
        <v>0</v>
      </c>
      <c r="AN17" s="18">
        <f>COUNTIF(D17:AG17,"Б")</f>
        <v>0</v>
      </c>
      <c r="AO17" s="18">
        <f>COUNTIF(G17:AJ17,"П")</f>
        <v>0</v>
      </c>
      <c r="AP17" s="18"/>
      <c r="AQ17" s="18"/>
      <c r="AR17" s="18">
        <f>COUNTIF(J17:AM17,"Г")</f>
        <v>0</v>
      </c>
      <c r="AS17" s="18"/>
      <c r="AT17" s="18">
        <f>8*AH17+AV17+AX17</f>
        <v>168</v>
      </c>
      <c r="AU17" s="18">
        <f>AT17-AX17-AV17</f>
        <v>168</v>
      </c>
      <c r="AV17" s="18"/>
      <c r="AW17" s="18"/>
      <c r="AX17" s="18">
        <f>AJ17*8</f>
        <v>0</v>
      </c>
      <c r="AY17" s="6"/>
      <c r="AZ17" s="6"/>
      <c r="BA17" s="6"/>
    </row>
    <row r="18" spans="1:53" x14ac:dyDescent="0.25">
      <c r="A18" s="18">
        <v>2</v>
      </c>
      <c r="B18" s="2" t="s">
        <v>68</v>
      </c>
      <c r="C18" s="3" t="s">
        <v>100</v>
      </c>
      <c r="D18" s="18" t="s">
        <v>78</v>
      </c>
      <c r="E18" s="18" t="s">
        <v>78</v>
      </c>
      <c r="F18" s="18" t="s">
        <v>78</v>
      </c>
      <c r="G18" s="18" t="s">
        <v>78</v>
      </c>
      <c r="H18" s="126" t="s">
        <v>78</v>
      </c>
      <c r="I18" s="126" t="s">
        <v>78</v>
      </c>
      <c r="J18" s="126" t="s">
        <v>76</v>
      </c>
      <c r="K18" s="18" t="s">
        <v>78</v>
      </c>
      <c r="L18" s="18" t="s">
        <v>78</v>
      </c>
      <c r="M18" s="18" t="s">
        <v>78</v>
      </c>
      <c r="N18" s="18" t="s">
        <v>78</v>
      </c>
      <c r="O18" s="126" t="s">
        <v>78</v>
      </c>
      <c r="P18" s="126" t="s">
        <v>78</v>
      </c>
      <c r="Q18" s="18" t="s">
        <v>78</v>
      </c>
      <c r="R18" s="18" t="s">
        <v>78</v>
      </c>
      <c r="S18" s="18">
        <v>8</v>
      </c>
      <c r="T18" s="18">
        <v>8</v>
      </c>
      <c r="U18" s="18" t="s">
        <v>81</v>
      </c>
      <c r="V18" s="126" t="s">
        <v>76</v>
      </c>
      <c r="W18" s="126" t="s">
        <v>76</v>
      </c>
      <c r="X18" s="18">
        <v>8</v>
      </c>
      <c r="Y18" s="18">
        <v>8</v>
      </c>
      <c r="Z18" s="18">
        <v>8</v>
      </c>
      <c r="AA18" s="18">
        <v>8</v>
      </c>
      <c r="AB18" s="18">
        <v>8</v>
      </c>
      <c r="AC18" s="126" t="s">
        <v>76</v>
      </c>
      <c r="AD18" s="126" t="s">
        <v>76</v>
      </c>
      <c r="AE18" s="18">
        <v>8</v>
      </c>
      <c r="AF18" s="18">
        <v>8</v>
      </c>
      <c r="AG18" s="18">
        <v>8</v>
      </c>
      <c r="AH18" s="18">
        <f>COUNTIF(D18:AG18,"=8")+COUNTIF(D18:AG18,"=К")</f>
        <v>11</v>
      </c>
      <c r="AI18" s="18"/>
      <c r="AJ18" s="18">
        <v>0</v>
      </c>
      <c r="AK18" s="18">
        <f>COUNTIF(D18:AG18,"В")</f>
        <v>5</v>
      </c>
      <c r="AL18" s="18">
        <f>COUNTIF(D18:AG18,"О")</f>
        <v>14</v>
      </c>
      <c r="AM18" s="18">
        <f>COUNTIF(E18:AH18,"А")</f>
        <v>0</v>
      </c>
      <c r="AN18" s="18">
        <f>COUNTIF(D18:AG18,"Б")</f>
        <v>0</v>
      </c>
      <c r="AO18" s="18">
        <f>COUNTIF(G18:AJ18,"П")</f>
        <v>0</v>
      </c>
      <c r="AP18" s="18"/>
      <c r="AQ18" s="18"/>
      <c r="AR18" s="18">
        <f>COUNTIF(J18:AM18,"Г")</f>
        <v>0</v>
      </c>
      <c r="AS18" s="18"/>
      <c r="AT18" s="18">
        <f t="shared" ref="AT18:AT21" si="0">8*AH18+AV18+AX18</f>
        <v>88</v>
      </c>
      <c r="AU18" s="18">
        <f t="shared" ref="AU18:AU21" si="1">AT18-AX18-AV18</f>
        <v>88</v>
      </c>
      <c r="AV18" s="18"/>
      <c r="AW18" s="18"/>
      <c r="AX18" s="18">
        <f>AJ18*8</f>
        <v>0</v>
      </c>
      <c r="AY18" s="6"/>
      <c r="AZ18" s="6"/>
      <c r="BA18" s="6"/>
    </row>
    <row r="19" spans="1:53" ht="14.25" customHeight="1" x14ac:dyDescent="0.25">
      <c r="A19" s="18">
        <v>5</v>
      </c>
      <c r="B19" s="4" t="s">
        <v>75</v>
      </c>
      <c r="C19" s="5" t="s">
        <v>74</v>
      </c>
      <c r="D19" s="18" t="s">
        <v>78</v>
      </c>
      <c r="E19" s="18" t="s">
        <v>78</v>
      </c>
      <c r="F19" s="18" t="s">
        <v>78</v>
      </c>
      <c r="G19" s="18">
        <v>8</v>
      </c>
      <c r="H19" s="126" t="s">
        <v>76</v>
      </c>
      <c r="I19" s="126" t="s">
        <v>76</v>
      </c>
      <c r="J19" s="126" t="s">
        <v>76</v>
      </c>
      <c r="K19" s="18">
        <v>8</v>
      </c>
      <c r="L19" s="18">
        <v>8</v>
      </c>
      <c r="M19" s="18">
        <v>8</v>
      </c>
      <c r="N19" s="18">
        <v>8</v>
      </c>
      <c r="O19" s="126" t="s">
        <v>76</v>
      </c>
      <c r="P19" s="126" t="s">
        <v>76</v>
      </c>
      <c r="Q19" s="18" t="s">
        <v>82</v>
      </c>
      <c r="R19" s="18" t="s">
        <v>82</v>
      </c>
      <c r="S19" s="18" t="s">
        <v>82</v>
      </c>
      <c r="T19" s="18" t="s">
        <v>82</v>
      </c>
      <c r="U19" s="18" t="s">
        <v>82</v>
      </c>
      <c r="V19" s="126" t="s">
        <v>82</v>
      </c>
      <c r="W19" s="126" t="s">
        <v>82</v>
      </c>
      <c r="X19" s="18" t="s">
        <v>82</v>
      </c>
      <c r="Y19" s="18">
        <v>8</v>
      </c>
      <c r="Z19" s="18">
        <v>8</v>
      </c>
      <c r="AA19" s="18">
        <v>8</v>
      </c>
      <c r="AB19" s="18" t="s">
        <v>82</v>
      </c>
      <c r="AC19" s="126" t="s">
        <v>82</v>
      </c>
      <c r="AD19" s="126" t="s">
        <v>82</v>
      </c>
      <c r="AE19" s="18" t="s">
        <v>82</v>
      </c>
      <c r="AF19" s="18" t="s">
        <v>82</v>
      </c>
      <c r="AG19" s="18" t="s">
        <v>82</v>
      </c>
      <c r="AH19" s="18">
        <f>COUNTIF(D19:AG19,"=8")+COUNTIF(D19:AG19,"=К")</f>
        <v>8</v>
      </c>
      <c r="AI19" s="18"/>
      <c r="AJ19" s="18">
        <v>0</v>
      </c>
      <c r="AK19" s="18">
        <f>COUNTIF(D19:AG19,"В")</f>
        <v>5</v>
      </c>
      <c r="AL19" s="18">
        <f>COUNTIF(D19:AG19,"О")</f>
        <v>3</v>
      </c>
      <c r="AM19" s="18">
        <f>COUNTIF(E19:AH19,"А")</f>
        <v>0</v>
      </c>
      <c r="AN19" s="18">
        <f>COUNTIF(D19:AG19,"Б")</f>
        <v>14</v>
      </c>
      <c r="AO19" s="18">
        <f>COUNTIF(G19:AJ19,"П")</f>
        <v>0</v>
      </c>
      <c r="AP19" s="18"/>
      <c r="AQ19" s="18"/>
      <c r="AR19" s="18">
        <f>COUNTIF(J19:AM19,"Г")</f>
        <v>0</v>
      </c>
      <c r="AS19" s="18"/>
      <c r="AT19" s="18">
        <f t="shared" si="0"/>
        <v>64</v>
      </c>
      <c r="AU19" s="18">
        <f t="shared" si="1"/>
        <v>64</v>
      </c>
      <c r="AV19" s="18"/>
      <c r="AW19" s="18"/>
      <c r="AX19" s="18">
        <f>AJ19*8</f>
        <v>0</v>
      </c>
      <c r="AY19" s="6"/>
      <c r="AZ19" s="6"/>
      <c r="BA19" s="6"/>
    </row>
    <row r="20" spans="1:53" ht="14.25" customHeight="1" x14ac:dyDescent="0.25">
      <c r="A20" s="18">
        <v>6</v>
      </c>
      <c r="B20" s="4" t="s">
        <v>119</v>
      </c>
      <c r="C20" s="5" t="s">
        <v>74</v>
      </c>
      <c r="D20" s="18">
        <v>8</v>
      </c>
      <c r="E20" s="18">
        <v>8</v>
      </c>
      <c r="F20" s="18">
        <v>8</v>
      </c>
      <c r="G20" s="18">
        <v>8</v>
      </c>
      <c r="H20" s="126" t="s">
        <v>76</v>
      </c>
      <c r="I20" s="126" t="s">
        <v>76</v>
      </c>
      <c r="J20" s="126" t="s">
        <v>76</v>
      </c>
      <c r="K20" s="18" t="s">
        <v>81</v>
      </c>
      <c r="L20" s="18">
        <v>8</v>
      </c>
      <c r="M20" s="18">
        <v>8</v>
      </c>
      <c r="N20" s="18">
        <v>8</v>
      </c>
      <c r="O20" s="126" t="s">
        <v>76</v>
      </c>
      <c r="P20" s="126" t="s">
        <v>76</v>
      </c>
      <c r="Q20" s="18">
        <v>8</v>
      </c>
      <c r="R20" s="18">
        <v>8</v>
      </c>
      <c r="S20" s="18" t="s">
        <v>81</v>
      </c>
      <c r="T20" s="18" t="s">
        <v>81</v>
      </c>
      <c r="U20" s="18">
        <v>8</v>
      </c>
      <c r="V20" s="126" t="s">
        <v>76</v>
      </c>
      <c r="W20" s="126" t="s">
        <v>76</v>
      </c>
      <c r="X20" s="18">
        <v>8</v>
      </c>
      <c r="Y20" s="18">
        <v>8</v>
      </c>
      <c r="Z20" s="18">
        <v>8</v>
      </c>
      <c r="AA20" s="18">
        <v>8</v>
      </c>
      <c r="AB20" s="18" t="s">
        <v>81</v>
      </c>
      <c r="AC20" s="126" t="s">
        <v>76</v>
      </c>
      <c r="AD20" s="126" t="s">
        <v>76</v>
      </c>
      <c r="AE20" s="18">
        <v>8</v>
      </c>
      <c r="AF20" s="18">
        <v>8</v>
      </c>
      <c r="AG20" s="18">
        <v>8</v>
      </c>
      <c r="AH20" s="18">
        <f>COUNTIF(D20:AG20,"=8")+COUNTIF(D20:AG20,"=К")</f>
        <v>21</v>
      </c>
      <c r="AI20" s="18"/>
      <c r="AJ20" s="18">
        <v>0</v>
      </c>
      <c r="AK20" s="18">
        <f>COUNTIF(D20:AG20,"В")</f>
        <v>9</v>
      </c>
      <c r="AL20" s="18">
        <f>COUNTIF(D20:AG20,"О")</f>
        <v>0</v>
      </c>
      <c r="AM20" s="18">
        <f>COUNTIF(E20:AH20,"А")</f>
        <v>0</v>
      </c>
      <c r="AN20" s="18">
        <f>COUNTIF(D20:AG20,"Б")</f>
        <v>0</v>
      </c>
      <c r="AO20" s="18">
        <f>COUNTIF(G20:AJ20,"П")</f>
        <v>0</v>
      </c>
      <c r="AP20" s="18"/>
      <c r="AQ20" s="18"/>
      <c r="AR20" s="18">
        <f>COUNTIF(J20:AM20,"Г")</f>
        <v>0</v>
      </c>
      <c r="AS20" s="18"/>
      <c r="AT20" s="18">
        <f t="shared" si="0"/>
        <v>168</v>
      </c>
      <c r="AU20" s="18">
        <f t="shared" si="1"/>
        <v>168</v>
      </c>
      <c r="AV20" s="18"/>
      <c r="AW20" s="18"/>
      <c r="AX20" s="18">
        <f>AJ20*8</f>
        <v>0</v>
      </c>
      <c r="AY20" s="6"/>
      <c r="AZ20" s="6"/>
      <c r="BA20" s="6"/>
    </row>
    <row r="21" spans="1:53" x14ac:dyDescent="0.25">
      <c r="A21" s="18">
        <v>7</v>
      </c>
      <c r="B21" s="4" t="s">
        <v>112</v>
      </c>
      <c r="C21" s="5" t="s">
        <v>74</v>
      </c>
      <c r="D21" s="19">
        <v>8</v>
      </c>
      <c r="E21" s="19">
        <v>8</v>
      </c>
      <c r="F21" s="19">
        <v>8</v>
      </c>
      <c r="G21" s="19">
        <v>8</v>
      </c>
      <c r="H21" s="127" t="s">
        <v>76</v>
      </c>
      <c r="I21" s="127" t="s">
        <v>76</v>
      </c>
      <c r="J21" s="127" t="s">
        <v>76</v>
      </c>
      <c r="K21" s="19" t="s">
        <v>81</v>
      </c>
      <c r="L21" s="19">
        <v>8</v>
      </c>
      <c r="M21" s="19">
        <v>8</v>
      </c>
      <c r="N21" s="19">
        <v>8</v>
      </c>
      <c r="O21" s="127" t="s">
        <v>76</v>
      </c>
      <c r="P21" s="127" t="s">
        <v>76</v>
      </c>
      <c r="Q21" s="19">
        <v>8</v>
      </c>
      <c r="R21" s="19">
        <v>8</v>
      </c>
      <c r="S21" s="20" t="s">
        <v>81</v>
      </c>
      <c r="T21" s="18">
        <v>8</v>
      </c>
      <c r="U21" s="19">
        <v>8</v>
      </c>
      <c r="V21" s="129" t="s">
        <v>76</v>
      </c>
      <c r="W21" s="127" t="s">
        <v>76</v>
      </c>
      <c r="X21" s="19">
        <v>8</v>
      </c>
      <c r="Y21" s="20">
        <v>8</v>
      </c>
      <c r="Z21" s="20">
        <v>8</v>
      </c>
      <c r="AA21" s="20">
        <v>8</v>
      </c>
      <c r="AB21" s="18" t="s">
        <v>81</v>
      </c>
      <c r="AC21" s="126" t="s">
        <v>76</v>
      </c>
      <c r="AD21" s="127" t="s">
        <v>76</v>
      </c>
      <c r="AE21" s="19">
        <v>8</v>
      </c>
      <c r="AF21" s="18">
        <v>8</v>
      </c>
      <c r="AG21" s="18">
        <v>8</v>
      </c>
      <c r="AH21" s="18">
        <f>COUNTIF(D21:AG21,"=8")+COUNTIF(D21:AG21,"=К")</f>
        <v>21</v>
      </c>
      <c r="AI21" s="18"/>
      <c r="AJ21" s="18">
        <v>0</v>
      </c>
      <c r="AK21" s="18">
        <f>COUNTIF(D21:AG21,"В")</f>
        <v>9</v>
      </c>
      <c r="AL21" s="18">
        <f>COUNTIF(D21:AG21,"О")</f>
        <v>0</v>
      </c>
      <c r="AM21" s="18">
        <f>COUNTIF(E21:AH21,"А")</f>
        <v>0</v>
      </c>
      <c r="AN21" s="18">
        <f>COUNTIF(D21:AG21,"Б")</f>
        <v>0</v>
      </c>
      <c r="AO21" s="18">
        <f>COUNTIF(G21:AJ21,"П")</f>
        <v>0</v>
      </c>
      <c r="AP21" s="18"/>
      <c r="AQ21" s="18"/>
      <c r="AR21" s="18">
        <f>COUNTIF(J21:AM21,"Г")</f>
        <v>0</v>
      </c>
      <c r="AS21" s="18"/>
      <c r="AT21" s="18">
        <f t="shared" si="0"/>
        <v>168</v>
      </c>
      <c r="AU21" s="18">
        <f t="shared" si="1"/>
        <v>168</v>
      </c>
      <c r="AV21" s="18"/>
      <c r="AW21" s="18"/>
      <c r="AX21" s="18">
        <f>AJ21*8</f>
        <v>0</v>
      </c>
      <c r="AY21" s="6"/>
      <c r="AZ21" s="6"/>
      <c r="BA21" s="6"/>
    </row>
    <row r="22" spans="1:53" x14ac:dyDescent="0.25">
      <c r="A22" s="157" t="s">
        <v>27</v>
      </c>
      <c r="B22" s="158"/>
      <c r="C22" s="159"/>
      <c r="D22" s="18"/>
      <c r="E22" s="97"/>
      <c r="F22" s="97"/>
      <c r="G22" s="97"/>
      <c r="H22" s="128"/>
      <c r="I22" s="128"/>
      <c r="J22" s="128"/>
      <c r="K22" s="97"/>
      <c r="L22" s="97"/>
      <c r="M22" s="97"/>
      <c r="N22" s="97"/>
      <c r="O22" s="128"/>
      <c r="P22" s="128"/>
      <c r="Q22" s="97"/>
      <c r="R22" s="97"/>
      <c r="S22" s="97"/>
      <c r="T22" s="20"/>
      <c r="U22" s="97"/>
      <c r="V22" s="128"/>
      <c r="W22" s="128"/>
      <c r="X22" s="97"/>
      <c r="Y22" s="97"/>
      <c r="Z22" s="97"/>
      <c r="AA22" s="97"/>
      <c r="AB22" s="97"/>
      <c r="AC22" s="128"/>
      <c r="AD22" s="128"/>
      <c r="AE22" s="97"/>
      <c r="AF22" s="97"/>
      <c r="AG22" s="98"/>
      <c r="AH22" s="18">
        <f>SUM(AH17:AH21)</f>
        <v>82</v>
      </c>
      <c r="AI22" s="18"/>
      <c r="AJ22" s="18">
        <f>SUM(AI17:AI21)</f>
        <v>0</v>
      </c>
      <c r="AK22" s="18">
        <f>SUM(AK17:AK21)</f>
        <v>37</v>
      </c>
      <c r="AL22" s="18">
        <f t="shared" ref="AL22:AX22" si="2">SUM(AL17:AL21)</f>
        <v>17</v>
      </c>
      <c r="AM22" s="18">
        <f t="shared" si="2"/>
        <v>0</v>
      </c>
      <c r="AN22" s="18">
        <f t="shared" si="2"/>
        <v>14</v>
      </c>
      <c r="AO22" s="18">
        <f>SUM(AO17:AO21)</f>
        <v>0</v>
      </c>
      <c r="AP22" s="18">
        <f t="shared" si="2"/>
        <v>0</v>
      </c>
      <c r="AQ22" s="18">
        <f t="shared" si="2"/>
        <v>0</v>
      </c>
      <c r="AR22" s="18">
        <f>SUM(AR17:AR21)</f>
        <v>0</v>
      </c>
      <c r="AS22" s="18">
        <f t="shared" si="2"/>
        <v>0</v>
      </c>
      <c r="AT22" s="18">
        <f>SUM(AT17:AT21)</f>
        <v>656</v>
      </c>
      <c r="AU22" s="18">
        <f t="shared" si="2"/>
        <v>656</v>
      </c>
      <c r="AV22" s="18">
        <f t="shared" si="2"/>
        <v>0</v>
      </c>
      <c r="AW22" s="18">
        <f t="shared" si="2"/>
        <v>0</v>
      </c>
      <c r="AX22" s="18">
        <f t="shared" si="2"/>
        <v>0</v>
      </c>
      <c r="AY22" s="6"/>
      <c r="AZ22" s="6"/>
      <c r="BA22" s="6"/>
    </row>
    <row r="23" spans="1:53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6"/>
      <c r="AZ23" s="6"/>
      <c r="BA23" s="6"/>
    </row>
    <row r="24" spans="1:53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7"/>
      <c r="AY24" s="6"/>
      <c r="AZ24" s="6"/>
      <c r="BA24" s="6"/>
    </row>
    <row r="25" spans="1:53" ht="23.25" customHeight="1" x14ac:dyDescent="0.25">
      <c r="A25" s="7"/>
      <c r="B25" s="124"/>
      <c r="C25" s="91" t="s">
        <v>105</v>
      </c>
      <c r="D25" s="8"/>
      <c r="E25" s="184"/>
      <c r="F25" s="184"/>
      <c r="G25" s="184"/>
      <c r="H25" s="184"/>
      <c r="I25" s="184"/>
      <c r="J25" s="184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7"/>
      <c r="AY25" s="6"/>
      <c r="AZ25" s="6"/>
      <c r="BA25" s="6"/>
    </row>
    <row r="26" spans="1:53" s="94" customFormat="1" ht="11.25" x14ac:dyDescent="0.2">
      <c r="A26" s="90"/>
      <c r="B26" s="90" t="s">
        <v>30</v>
      </c>
      <c r="C26" s="90" t="s">
        <v>31</v>
      </c>
      <c r="D26" s="90"/>
      <c r="E26" s="178" t="s">
        <v>32</v>
      </c>
      <c r="F26" s="178"/>
      <c r="G26" s="178"/>
      <c r="H26" s="178"/>
      <c r="I26" s="178"/>
      <c r="J26" s="178"/>
      <c r="K26" s="90"/>
      <c r="L26" s="90"/>
      <c r="M26" s="90"/>
      <c r="N26" s="90"/>
      <c r="O26" s="92"/>
      <c r="P26" s="90"/>
      <c r="Q26" s="90"/>
      <c r="R26" s="90"/>
      <c r="S26" s="92"/>
      <c r="T26" s="90"/>
      <c r="U26" s="90"/>
      <c r="V26" s="90"/>
      <c r="W26" s="90"/>
      <c r="X26" s="90"/>
      <c r="Y26" s="90"/>
      <c r="Z26" s="93"/>
      <c r="AA26" s="93" t="s">
        <v>0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</row>
    <row r="27" spans="1:53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"/>
      <c r="AZ27" s="6"/>
      <c r="BA27" s="6"/>
    </row>
    <row r="28" spans="1:53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"/>
      <c r="AZ28" s="6"/>
      <c r="BA28" s="6"/>
    </row>
    <row r="29" spans="1:53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"/>
      <c r="AZ29" s="6"/>
      <c r="BA29" s="6"/>
    </row>
    <row r="30" spans="1:53" x14ac:dyDescent="0.25">
      <c r="A30" s="7"/>
      <c r="B30" s="7" t="s">
        <v>34</v>
      </c>
      <c r="C30" s="124"/>
      <c r="D30" s="17"/>
      <c r="E30" s="185" t="s">
        <v>102</v>
      </c>
      <c r="F30" s="185"/>
      <c r="G30" s="185"/>
      <c r="H30" s="185"/>
      <c r="I30" s="185"/>
      <c r="J30" s="185"/>
      <c r="K30" s="17"/>
      <c r="L30" s="17"/>
      <c r="M30" s="17"/>
      <c r="N30" s="17"/>
      <c r="O30" s="1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"/>
      <c r="AZ30" s="6"/>
      <c r="BA30" s="6"/>
    </row>
    <row r="31" spans="1:53" s="89" customFormat="1" ht="11.25" x14ac:dyDescent="0.2">
      <c r="A31" s="86"/>
      <c r="B31" s="90" t="s">
        <v>30</v>
      </c>
      <c r="C31" s="90" t="s">
        <v>37</v>
      </c>
      <c r="D31" s="86"/>
      <c r="E31" s="86" t="s">
        <v>38</v>
      </c>
      <c r="F31" s="86"/>
      <c r="G31" s="86"/>
      <c r="H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8"/>
      <c r="AA31" s="88"/>
      <c r="AB31" s="88"/>
      <c r="AC31" s="86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</row>
    <row r="32" spans="1:53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"/>
      <c r="AZ32" s="6"/>
      <c r="BA32" s="6"/>
    </row>
    <row r="33" spans="1:53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"/>
      <c r="AZ33" s="6"/>
      <c r="BA33" s="6"/>
    </row>
    <row r="34" spans="1:53" ht="6" customHeight="1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"/>
      <c r="AZ34" s="6"/>
      <c r="BA34" s="6"/>
    </row>
    <row r="35" spans="1:53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6"/>
      <c r="AZ35" s="6"/>
      <c r="BA35" s="6"/>
    </row>
    <row r="36" spans="1:53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6"/>
      <c r="AZ36" s="6"/>
      <c r="BA36" s="6"/>
    </row>
    <row r="37" spans="1:53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6"/>
      <c r="AZ37" s="6"/>
      <c r="BA37" s="6"/>
    </row>
    <row r="38" spans="1:53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6"/>
      <c r="AZ38" s="6"/>
      <c r="BA38" s="6"/>
    </row>
    <row r="39" spans="1:53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6"/>
      <c r="AZ39" s="6"/>
      <c r="BA39" s="6"/>
    </row>
    <row r="40" spans="1:53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6"/>
      <c r="AZ40" s="6"/>
      <c r="BA40" s="6"/>
    </row>
    <row r="41" spans="1:53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"/>
      <c r="AZ41" s="6"/>
      <c r="BA41" s="6"/>
    </row>
    <row r="42" spans="1:53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6"/>
      <c r="AZ42" s="6"/>
      <c r="BA42" s="6"/>
    </row>
    <row r="43" spans="1:53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6"/>
      <c r="AZ43" s="6"/>
      <c r="BA43" s="6"/>
    </row>
    <row r="44" spans="1:53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6"/>
      <c r="AZ44" s="6"/>
      <c r="BA44" s="6"/>
    </row>
    <row r="45" spans="1:53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6"/>
      <c r="AZ45" s="6"/>
      <c r="BA45" s="6"/>
    </row>
    <row r="46" spans="1:53" x14ac:dyDescent="0.25">
      <c r="A46" s="7"/>
      <c r="B46" s="123" t="s">
        <v>51</v>
      </c>
      <c r="C46" s="123"/>
      <c r="D46" s="123"/>
      <c r="E46" s="123"/>
      <c r="F46" s="123"/>
      <c r="G46" s="123"/>
      <c r="H46" s="123"/>
      <c r="I46" s="123"/>
      <c r="J46" s="123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6"/>
      <c r="AZ46" s="6"/>
      <c r="BA46" s="6"/>
    </row>
    <row r="47" spans="1:53" x14ac:dyDescent="0.25">
      <c r="A47" s="7"/>
      <c r="B47" s="123" t="s">
        <v>52</v>
      </c>
      <c r="C47" s="123"/>
      <c r="D47" s="123"/>
      <c r="E47" s="123"/>
      <c r="F47" s="123"/>
      <c r="G47" s="123"/>
      <c r="H47" s="123"/>
      <c r="I47" s="123"/>
      <c r="J47" s="123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6"/>
      <c r="AZ47" s="6"/>
      <c r="BA47" s="6"/>
    </row>
    <row r="48" spans="1:53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6"/>
      <c r="AZ48" s="6"/>
      <c r="BA48" s="6"/>
    </row>
    <row r="49" spans="1:53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6"/>
      <c r="AZ49" s="6"/>
      <c r="BA49" s="6"/>
    </row>
    <row r="50" spans="1:53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6"/>
      <c r="AZ50" s="6"/>
      <c r="BA50" s="6"/>
    </row>
    <row r="51" spans="1:53" x14ac:dyDescent="0.25">
      <c r="A51" s="7"/>
      <c r="B51" s="7" t="s">
        <v>109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6"/>
      <c r="AZ51" s="6"/>
      <c r="BA51" s="6"/>
    </row>
    <row r="52" spans="1:53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6"/>
      <c r="AZ52" s="6"/>
      <c r="BA52" s="6"/>
    </row>
    <row r="53" spans="1:53" x14ac:dyDescent="0.25">
      <c r="A53" s="7"/>
      <c r="B53" s="7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6"/>
      <c r="AZ53" s="6"/>
      <c r="BA53" s="6"/>
    </row>
    <row r="54" spans="1:53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6"/>
      <c r="AZ54" s="6"/>
      <c r="BA54" s="6"/>
    </row>
    <row r="55" spans="1:53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6"/>
      <c r="AZ55" s="6"/>
      <c r="BA55" s="6"/>
    </row>
    <row r="56" spans="1:53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6"/>
      <c r="AZ56" s="6"/>
      <c r="BA56" s="6"/>
    </row>
    <row r="57" spans="1:53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6"/>
      <c r="AZ57" s="6"/>
      <c r="BA57" s="6"/>
    </row>
    <row r="58" spans="1:53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6"/>
      <c r="AZ58" s="6"/>
      <c r="BA58" s="6"/>
    </row>
    <row r="59" spans="1:53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6"/>
      <c r="AZ59" s="6"/>
      <c r="BA59" s="6"/>
    </row>
    <row r="60" spans="1:53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6"/>
      <c r="AZ60" s="6"/>
      <c r="BA60" s="6"/>
    </row>
    <row r="61" spans="1:53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6"/>
      <c r="AZ61" s="6"/>
      <c r="BA61" s="6"/>
    </row>
    <row r="62" spans="1:53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6"/>
      <c r="AZ62" s="6"/>
      <c r="BA62" s="6"/>
    </row>
    <row r="63" spans="1:53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6"/>
      <c r="AZ63" s="6"/>
      <c r="BA63" s="6"/>
    </row>
    <row r="64" spans="1:53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6"/>
      <c r="AZ64" s="6"/>
      <c r="BA64" s="6"/>
    </row>
    <row r="65" spans="1:53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6"/>
      <c r="AZ65" s="6"/>
      <c r="BA65" s="6"/>
    </row>
    <row r="66" spans="1:53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6"/>
      <c r="AZ66" s="6"/>
      <c r="BA66" s="6"/>
    </row>
    <row r="67" spans="1:53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6"/>
      <c r="AZ67" s="6"/>
      <c r="BA67" s="6"/>
    </row>
    <row r="68" spans="1:53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6"/>
      <c r="AZ68" s="6"/>
      <c r="BA68" s="6"/>
    </row>
    <row r="69" spans="1:53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6"/>
      <c r="AZ69" s="6"/>
      <c r="BA69" s="6"/>
    </row>
    <row r="70" spans="1:53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6"/>
      <c r="AZ70" s="6"/>
      <c r="BA70" s="6"/>
    </row>
    <row r="71" spans="1:53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6"/>
      <c r="AZ71" s="6"/>
      <c r="BA71" s="6"/>
    </row>
    <row r="72" spans="1:53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6"/>
      <c r="AZ72" s="6"/>
      <c r="BA72" s="6"/>
    </row>
    <row r="73" spans="1:53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6"/>
      <c r="AZ73" s="6"/>
      <c r="BA73" s="6"/>
    </row>
    <row r="74" spans="1:53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6"/>
      <c r="AZ74" s="6"/>
      <c r="BA74" s="6"/>
    </row>
    <row r="75" spans="1:53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6"/>
      <c r="AZ75" s="6"/>
      <c r="BA75" s="6"/>
    </row>
    <row r="76" spans="1:53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6"/>
      <c r="AZ76" s="6"/>
      <c r="BA76" s="6"/>
    </row>
    <row r="77" spans="1:53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6"/>
      <c r="AZ77" s="6"/>
      <c r="BA77" s="6"/>
    </row>
    <row r="78" spans="1:53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6"/>
      <c r="AZ78" s="6"/>
      <c r="BA78" s="6"/>
    </row>
    <row r="79" spans="1:53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6"/>
      <c r="AZ79" s="6"/>
      <c r="BA79" s="6"/>
    </row>
    <row r="80" spans="1:53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6"/>
      <c r="AZ80" s="6"/>
      <c r="BA80" s="6"/>
    </row>
    <row r="81" spans="1:53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6"/>
      <c r="AZ81" s="6"/>
      <c r="BA81" s="6"/>
    </row>
    <row r="82" spans="1:53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6"/>
      <c r="AZ82" s="6"/>
      <c r="BA82" s="6"/>
    </row>
    <row r="83" spans="1:53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6"/>
      <c r="AZ83" s="6"/>
      <c r="BA83" s="6"/>
    </row>
    <row r="84" spans="1:53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6"/>
      <c r="AZ84" s="6"/>
      <c r="BA84" s="6"/>
    </row>
    <row r="85" spans="1:53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6"/>
      <c r="AZ85" s="6"/>
      <c r="BA85" s="6"/>
    </row>
    <row r="86" spans="1:53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6"/>
      <c r="AZ86" s="6"/>
      <c r="BA86" s="6"/>
    </row>
    <row r="87" spans="1:53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6"/>
      <c r="AZ87" s="6"/>
      <c r="BA87" s="6"/>
    </row>
    <row r="88" spans="1:53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6"/>
      <c r="AZ88" s="6"/>
      <c r="BA88" s="6"/>
    </row>
    <row r="89" spans="1:53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6"/>
      <c r="AZ89" s="6"/>
      <c r="BA89" s="6"/>
    </row>
    <row r="90" spans="1:53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6"/>
      <c r="AZ90" s="6"/>
      <c r="BA90" s="6"/>
    </row>
    <row r="91" spans="1:53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6"/>
      <c r="AZ91" s="6"/>
      <c r="BA91" s="6"/>
    </row>
    <row r="92" spans="1:53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6"/>
      <c r="AZ92" s="6"/>
      <c r="BA92" s="6"/>
    </row>
    <row r="93" spans="1:53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6"/>
      <c r="AZ93" s="6"/>
      <c r="BA93" s="6"/>
    </row>
    <row r="94" spans="1:53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6"/>
      <c r="AZ94" s="6"/>
      <c r="BA94" s="6"/>
    </row>
    <row r="95" spans="1:53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6"/>
      <c r="AZ95" s="6"/>
      <c r="BA95" s="6"/>
    </row>
    <row r="96" spans="1:53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6"/>
      <c r="AZ96" s="6"/>
      <c r="BA96" s="6"/>
    </row>
    <row r="97" spans="1:53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6"/>
      <c r="AZ97" s="6"/>
      <c r="BA97" s="6"/>
    </row>
    <row r="98" spans="1:53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6"/>
      <c r="AZ98" s="6"/>
      <c r="BA98" s="6"/>
    </row>
    <row r="99" spans="1:53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6"/>
      <c r="AZ99" s="6"/>
      <c r="BA99" s="6"/>
    </row>
    <row r="100" spans="1:53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6"/>
      <c r="AZ100" s="6"/>
      <c r="BA100" s="6"/>
    </row>
    <row r="101" spans="1:53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6"/>
      <c r="AZ101" s="6"/>
      <c r="BA101" s="6"/>
    </row>
    <row r="102" spans="1:53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6"/>
      <c r="AZ102" s="6"/>
      <c r="BA102" s="6"/>
    </row>
    <row r="103" spans="1:53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6"/>
      <c r="AZ103" s="6"/>
      <c r="BA103" s="6"/>
    </row>
    <row r="104" spans="1:53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6"/>
      <c r="AZ104" s="6"/>
      <c r="BA104" s="6"/>
    </row>
    <row r="105" spans="1:53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6"/>
      <c r="AZ105" s="6"/>
      <c r="BA105" s="6"/>
    </row>
    <row r="106" spans="1:53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6"/>
      <c r="AZ106" s="6"/>
      <c r="BA106" s="6"/>
    </row>
    <row r="107" spans="1:53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6"/>
      <c r="AZ107" s="6"/>
      <c r="BA107" s="6"/>
    </row>
    <row r="108" spans="1:53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6"/>
      <c r="AZ108" s="6"/>
      <c r="BA108" s="6"/>
    </row>
    <row r="109" spans="1:53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6"/>
      <c r="AZ109" s="6"/>
      <c r="BA109" s="6"/>
    </row>
    <row r="110" spans="1:53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6"/>
      <c r="AZ110" s="6"/>
      <c r="BA110" s="6"/>
    </row>
    <row r="111" spans="1:53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6"/>
      <c r="AZ111" s="6"/>
      <c r="BA111" s="6"/>
    </row>
    <row r="112" spans="1:53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6"/>
      <c r="AZ112" s="6"/>
      <c r="BA112" s="6"/>
    </row>
    <row r="113" spans="1:53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6"/>
      <c r="AZ113" s="6"/>
      <c r="BA113" s="6"/>
    </row>
    <row r="114" spans="1:53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6"/>
      <c r="AZ114" s="6"/>
      <c r="BA114" s="6"/>
    </row>
    <row r="115" spans="1:53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6"/>
      <c r="AZ115" s="6"/>
      <c r="BA115" s="6"/>
    </row>
    <row r="116" spans="1:53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6"/>
      <c r="AZ116" s="6"/>
      <c r="BA116" s="6"/>
    </row>
    <row r="117" spans="1:53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6"/>
      <c r="AZ117" s="6"/>
      <c r="BA117" s="6"/>
    </row>
    <row r="118" spans="1:53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6"/>
      <c r="AZ118" s="6"/>
      <c r="BA118" s="6"/>
    </row>
    <row r="119" spans="1:53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6"/>
      <c r="AZ119" s="6"/>
      <c r="BA119" s="6"/>
    </row>
    <row r="120" spans="1:53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6"/>
      <c r="AZ120" s="6"/>
      <c r="BA120" s="6"/>
    </row>
    <row r="121" spans="1:53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6"/>
      <c r="AZ121" s="6"/>
      <c r="BA121" s="6"/>
    </row>
    <row r="122" spans="1:53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6"/>
      <c r="AZ122" s="6"/>
      <c r="BA122" s="6"/>
    </row>
    <row r="123" spans="1:53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6"/>
      <c r="AZ123" s="6"/>
      <c r="BA123" s="6"/>
    </row>
    <row r="124" spans="1:53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6"/>
      <c r="AZ124" s="6"/>
      <c r="BA124" s="6"/>
    </row>
    <row r="125" spans="1:53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6"/>
      <c r="AZ125" s="6"/>
      <c r="BA125" s="6"/>
    </row>
    <row r="126" spans="1:53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6"/>
      <c r="AZ126" s="6"/>
      <c r="BA126" s="6"/>
    </row>
    <row r="127" spans="1:53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6"/>
      <c r="AZ127" s="6"/>
      <c r="BA127" s="6"/>
    </row>
    <row r="128" spans="1:53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6"/>
      <c r="AZ128" s="6"/>
      <c r="BA128" s="6"/>
    </row>
    <row r="129" spans="1:53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6"/>
      <c r="AZ129" s="6"/>
      <c r="BA129" s="6"/>
    </row>
    <row r="130" spans="1:53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6"/>
      <c r="AZ130" s="6"/>
      <c r="BA130" s="6"/>
    </row>
    <row r="131" spans="1:53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6"/>
      <c r="AZ131" s="6"/>
      <c r="BA131" s="6"/>
    </row>
    <row r="132" spans="1:53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6"/>
      <c r="AZ132" s="6"/>
      <c r="BA132" s="6"/>
    </row>
    <row r="133" spans="1:53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6"/>
      <c r="AZ133" s="6"/>
      <c r="BA133" s="6"/>
    </row>
    <row r="134" spans="1:53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6"/>
      <c r="AZ134" s="6"/>
      <c r="BA134" s="6"/>
    </row>
    <row r="135" spans="1:53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6"/>
      <c r="AZ135" s="6"/>
      <c r="BA135" s="6"/>
    </row>
    <row r="136" spans="1:53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6"/>
      <c r="AZ136" s="6"/>
      <c r="BA136" s="6"/>
    </row>
    <row r="137" spans="1:53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6"/>
      <c r="AZ137" s="6"/>
      <c r="BA137" s="6"/>
    </row>
    <row r="138" spans="1:53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6"/>
      <c r="AZ138" s="6"/>
      <c r="BA138" s="6"/>
    </row>
    <row r="139" spans="1:53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6"/>
      <c r="AZ139" s="6"/>
      <c r="BA139" s="6"/>
    </row>
    <row r="140" spans="1:53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6"/>
      <c r="AZ140" s="6"/>
      <c r="BA140" s="6"/>
    </row>
    <row r="141" spans="1:53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6"/>
      <c r="AZ141" s="6"/>
      <c r="BA141" s="6"/>
    </row>
    <row r="142" spans="1:53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6"/>
      <c r="AZ142" s="6"/>
      <c r="BA142" s="6"/>
    </row>
    <row r="143" spans="1:53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6"/>
      <c r="AZ143" s="6"/>
      <c r="BA143" s="6"/>
    </row>
    <row r="144" spans="1:53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6"/>
      <c r="AZ144" s="6"/>
      <c r="BA144" s="6"/>
    </row>
    <row r="145" spans="1:53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6"/>
      <c r="AZ145" s="6"/>
      <c r="BA145" s="6"/>
    </row>
    <row r="146" spans="1:53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6"/>
      <c r="AZ146" s="6"/>
      <c r="BA146" s="6"/>
    </row>
    <row r="147" spans="1:53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6"/>
      <c r="AZ147" s="6"/>
      <c r="BA147" s="6"/>
    </row>
    <row r="148" spans="1:53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6"/>
      <c r="AZ148" s="6"/>
      <c r="BA148" s="6"/>
    </row>
    <row r="149" spans="1:53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6"/>
      <c r="AZ149" s="6"/>
      <c r="BA149" s="6"/>
    </row>
    <row r="150" spans="1:53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6"/>
      <c r="AZ150" s="6"/>
      <c r="BA150" s="6"/>
    </row>
    <row r="151" spans="1:53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6"/>
      <c r="AZ151" s="6"/>
      <c r="BA151" s="6"/>
    </row>
    <row r="152" spans="1:53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6"/>
      <c r="AZ152" s="6"/>
      <c r="BA152" s="6"/>
    </row>
    <row r="153" spans="1:53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6"/>
      <c r="AZ153" s="6"/>
      <c r="BA153" s="6"/>
    </row>
    <row r="154" spans="1:53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6"/>
      <c r="AZ154" s="6"/>
      <c r="BA154" s="6"/>
    </row>
    <row r="155" spans="1:53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6"/>
      <c r="AZ155" s="6"/>
      <c r="BA155" s="6"/>
    </row>
    <row r="156" spans="1:53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6"/>
      <c r="AZ156" s="6"/>
      <c r="BA156" s="6"/>
    </row>
    <row r="157" spans="1:53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6"/>
      <c r="AZ157" s="6"/>
      <c r="BA157" s="6"/>
    </row>
    <row r="158" spans="1:53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6"/>
      <c r="AZ158" s="6"/>
      <c r="BA158" s="6"/>
    </row>
    <row r="159" spans="1:53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6"/>
      <c r="AZ159" s="6"/>
      <c r="BA159" s="6"/>
    </row>
    <row r="160" spans="1:53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6"/>
      <c r="AZ160" s="6"/>
      <c r="BA160" s="6"/>
    </row>
    <row r="161" spans="1:53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6"/>
      <c r="AZ161" s="6"/>
      <c r="BA161" s="6"/>
    </row>
    <row r="162" spans="1:53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6"/>
      <c r="AZ162" s="6"/>
      <c r="BA162" s="6"/>
    </row>
    <row r="163" spans="1:53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6"/>
      <c r="AZ163" s="6"/>
      <c r="BA163" s="6"/>
    </row>
    <row r="164" spans="1:53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6"/>
      <c r="AZ164" s="6"/>
      <c r="BA164" s="6"/>
    </row>
    <row r="165" spans="1:53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</sheetData>
  <mergeCells count="43">
    <mergeCell ref="A9:D9"/>
    <mergeCell ref="AH9:AK9"/>
    <mergeCell ref="AM9:AT9"/>
    <mergeCell ref="AH6:AT6"/>
    <mergeCell ref="A7:L7"/>
    <mergeCell ref="AH7:AT7"/>
    <mergeCell ref="AH8:AK8"/>
    <mergeCell ref="AM8:AT8"/>
    <mergeCell ref="A10:D10"/>
    <mergeCell ref="E10:F10"/>
    <mergeCell ref="B11:C11"/>
    <mergeCell ref="D11:E11"/>
    <mergeCell ref="F11:H11"/>
    <mergeCell ref="AT13:AX13"/>
    <mergeCell ref="AH14:AH16"/>
    <mergeCell ref="AI14:AI16"/>
    <mergeCell ref="AJ14:AJ16"/>
    <mergeCell ref="AK14:AK16"/>
    <mergeCell ref="AL14:AL16"/>
    <mergeCell ref="AM14:AM16"/>
    <mergeCell ref="AN14:AN16"/>
    <mergeCell ref="AX14:AX16"/>
    <mergeCell ref="AU15:AU16"/>
    <mergeCell ref="AV15:AV16"/>
    <mergeCell ref="AW15:AW16"/>
    <mergeCell ref="AS14:AS16"/>
    <mergeCell ref="AT14:AT16"/>
    <mergeCell ref="E25:J25"/>
    <mergeCell ref="E26:J26"/>
    <mergeCell ref="E30:J30"/>
    <mergeCell ref="B39:J39"/>
    <mergeCell ref="AU14:AW14"/>
    <mergeCell ref="A22:C22"/>
    <mergeCell ref="AO14:AO16"/>
    <mergeCell ref="AP14:AP16"/>
    <mergeCell ref="AQ14:AQ16"/>
    <mergeCell ref="AR14:AR16"/>
    <mergeCell ref="A13:A16"/>
    <mergeCell ref="B13:B16"/>
    <mergeCell ref="C13:C16"/>
    <mergeCell ref="D13:AG15"/>
    <mergeCell ref="AH13:AJ13"/>
    <mergeCell ref="AK13:AS13"/>
  </mergeCells>
  <pageMargins left="0.39370078740157483" right="0.31496062992125984" top="0.35433070866141736" bottom="0.35433070866141736" header="0.31496062992125984" footer="0.31496062992125984"/>
  <pageSetup paperSize="9" scale="60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65"/>
  <sheetViews>
    <sheetView tabSelected="1" zoomScale="90" zoomScaleNormal="90" workbookViewId="0">
      <selection activeCell="AG23" sqref="AG23"/>
    </sheetView>
  </sheetViews>
  <sheetFormatPr defaultColWidth="9.140625" defaultRowHeight="15" x14ac:dyDescent="0.25"/>
  <cols>
    <col min="1" max="1" width="5.140625" style="1" customWidth="1"/>
    <col min="2" max="2" width="30.85546875" style="1" customWidth="1"/>
    <col min="3" max="3" width="20.28515625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4" width="3.5703125" style="1" customWidth="1"/>
    <col min="35" max="35" width="6.5703125" style="1" customWidth="1"/>
    <col min="36" max="36" width="0.140625" style="1" customWidth="1"/>
    <col min="37" max="37" width="5.28515625" style="1" customWidth="1"/>
    <col min="38" max="38" width="4" style="1" customWidth="1"/>
    <col min="39" max="39" width="5.7109375" style="1" customWidth="1"/>
    <col min="40" max="40" width="4.7109375" style="1" customWidth="1"/>
    <col min="41" max="41" width="4" style="1" customWidth="1"/>
    <col min="42" max="42" width="4.28515625" style="1" customWidth="1"/>
    <col min="43" max="44" width="4" style="1" hidden="1" customWidth="1"/>
    <col min="45" max="46" width="4" style="1" customWidth="1"/>
    <col min="47" max="47" width="5.5703125" style="1" customWidth="1"/>
    <col min="48" max="49" width="4.7109375" style="1" customWidth="1"/>
    <col min="50" max="50" width="4.7109375" style="1" hidden="1" customWidth="1"/>
    <col min="51" max="51" width="4.7109375" style="1" customWidth="1"/>
    <col min="52" max="16384" width="9.140625" style="1"/>
  </cols>
  <sheetData>
    <row r="1" spans="1:54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</row>
    <row r="2" spans="1:5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</row>
    <row r="3" spans="1:5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</row>
    <row r="4" spans="1:5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</row>
    <row r="5" spans="1:54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</row>
    <row r="6" spans="1:5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79" t="s">
        <v>101</v>
      </c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7"/>
      <c r="AW6" s="7"/>
      <c r="AX6" s="7"/>
      <c r="AY6" s="7"/>
      <c r="AZ6" s="6"/>
      <c r="BA6" s="6"/>
      <c r="BB6" s="6"/>
    </row>
    <row r="7" spans="1:54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180" t="s">
        <v>103</v>
      </c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7"/>
      <c r="AW7" s="82"/>
      <c r="AX7" s="82"/>
      <c r="AY7" s="82"/>
      <c r="AZ7" s="6"/>
      <c r="BA7" s="6"/>
      <c r="BB7" s="6"/>
    </row>
    <row r="8" spans="1:54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181"/>
      <c r="AJ8" s="181"/>
      <c r="AK8" s="181"/>
      <c r="AL8" s="181"/>
      <c r="AM8" s="83"/>
      <c r="AN8" s="182" t="s">
        <v>118</v>
      </c>
      <c r="AO8" s="182"/>
      <c r="AP8" s="182"/>
      <c r="AQ8" s="182"/>
      <c r="AR8" s="182"/>
      <c r="AS8" s="182"/>
      <c r="AT8" s="182"/>
      <c r="AU8" s="182"/>
      <c r="AV8" s="31"/>
      <c r="AW8" s="82"/>
      <c r="AX8" s="82"/>
      <c r="AY8" s="82"/>
      <c r="AZ8" s="6"/>
      <c r="BA8" s="6"/>
      <c r="BB8" s="6"/>
    </row>
    <row r="9" spans="1:54" x14ac:dyDescent="0.25">
      <c r="A9" s="146" t="s">
        <v>65</v>
      </c>
      <c r="B9" s="146"/>
      <c r="C9" s="146"/>
      <c r="D9" s="146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78" t="s">
        <v>79</v>
      </c>
      <c r="AJ9" s="178"/>
      <c r="AK9" s="178"/>
      <c r="AL9" s="178"/>
      <c r="AM9" s="17"/>
      <c r="AN9" s="178" t="s">
        <v>104</v>
      </c>
      <c r="AO9" s="178"/>
      <c r="AP9" s="178"/>
      <c r="AQ9" s="178"/>
      <c r="AR9" s="178"/>
      <c r="AS9" s="178"/>
      <c r="AT9" s="178"/>
      <c r="AU9" s="178"/>
      <c r="AV9" s="7"/>
      <c r="AW9" s="7"/>
      <c r="AX9" s="7"/>
      <c r="AY9" s="7"/>
      <c r="AZ9" s="6"/>
      <c r="BA9" s="6"/>
      <c r="BB9" s="6"/>
    </row>
    <row r="10" spans="1:54" x14ac:dyDescent="0.25">
      <c r="A10" s="147" t="s">
        <v>5</v>
      </c>
      <c r="B10" s="147"/>
      <c r="C10" s="147"/>
      <c r="D10" s="147"/>
      <c r="E10" s="147"/>
      <c r="F10" s="1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 t="s">
        <v>6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6"/>
      <c r="BA10" s="6"/>
      <c r="BB10" s="6"/>
    </row>
    <row r="11" spans="1:54" x14ac:dyDescent="0.25">
      <c r="A11" s="134" t="s">
        <v>7</v>
      </c>
      <c r="B11" s="139" t="s">
        <v>117</v>
      </c>
      <c r="C11" s="140"/>
      <c r="D11" s="141" t="s">
        <v>8</v>
      </c>
      <c r="E11" s="141"/>
      <c r="F11" s="142" t="s">
        <v>110</v>
      </c>
      <c r="G11" s="141"/>
      <c r="H11" s="141"/>
      <c r="I11" s="7"/>
      <c r="J11" s="7"/>
      <c r="K11" s="7"/>
      <c r="L11" s="7"/>
      <c r="M11" s="7"/>
      <c r="N11" s="7"/>
      <c r="O11" s="7"/>
      <c r="P11" s="7"/>
      <c r="Q11" s="7"/>
      <c r="R11" s="7"/>
      <c r="S11" s="1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6"/>
      <c r="BA11" s="6"/>
      <c r="BB11" s="6"/>
    </row>
    <row r="12" spans="1:54" x14ac:dyDescent="0.25">
      <c r="A12" s="134"/>
      <c r="B12" s="131"/>
      <c r="C12" s="132"/>
      <c r="D12" s="84"/>
      <c r="E12" s="84"/>
      <c r="F12" s="85"/>
      <c r="G12" s="84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1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6"/>
      <c r="BA12" s="6"/>
      <c r="BB12" s="6"/>
    </row>
    <row r="13" spans="1:54" ht="29.25" customHeight="1" x14ac:dyDescent="0.25">
      <c r="A13" s="162" t="s">
        <v>9</v>
      </c>
      <c r="B13" s="162" t="s">
        <v>10</v>
      </c>
      <c r="C13" s="162" t="s">
        <v>11</v>
      </c>
      <c r="D13" s="164" t="s">
        <v>12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51" t="s">
        <v>106</v>
      </c>
      <c r="AJ13" s="151"/>
      <c r="AK13" s="151"/>
      <c r="AL13" s="163" t="s">
        <v>107</v>
      </c>
      <c r="AM13" s="163"/>
      <c r="AN13" s="163"/>
      <c r="AO13" s="163"/>
      <c r="AP13" s="163"/>
      <c r="AQ13" s="163"/>
      <c r="AR13" s="163"/>
      <c r="AS13" s="163"/>
      <c r="AT13" s="163"/>
      <c r="AU13" s="151" t="s">
        <v>108</v>
      </c>
      <c r="AV13" s="151"/>
      <c r="AW13" s="151"/>
      <c r="AX13" s="151"/>
      <c r="AY13" s="151"/>
      <c r="AZ13" s="6"/>
      <c r="BA13" s="6"/>
      <c r="BB13" s="6"/>
    </row>
    <row r="14" spans="1:54" ht="35.25" customHeight="1" x14ac:dyDescent="0.25">
      <c r="A14" s="163"/>
      <c r="B14" s="163"/>
      <c r="C14" s="163"/>
      <c r="D14" s="167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83" t="s">
        <v>21</v>
      </c>
      <c r="AJ14" s="155"/>
      <c r="AK14" s="183" t="s">
        <v>56</v>
      </c>
      <c r="AL14" s="155" t="s">
        <v>13</v>
      </c>
      <c r="AM14" s="155" t="s">
        <v>14</v>
      </c>
      <c r="AN14" s="155" t="s">
        <v>15</v>
      </c>
      <c r="AO14" s="155" t="s">
        <v>16</v>
      </c>
      <c r="AP14" s="155" t="s">
        <v>17</v>
      </c>
      <c r="AQ14" s="155" t="s">
        <v>18</v>
      </c>
      <c r="AR14" s="155" t="s">
        <v>19</v>
      </c>
      <c r="AS14" s="155" t="s">
        <v>20</v>
      </c>
      <c r="AT14" s="155"/>
      <c r="AU14" s="155" t="s">
        <v>21</v>
      </c>
      <c r="AV14" s="161" t="s">
        <v>22</v>
      </c>
      <c r="AW14" s="161"/>
      <c r="AX14" s="161"/>
      <c r="AY14" s="156" t="s">
        <v>23</v>
      </c>
      <c r="AZ14" s="6"/>
      <c r="BA14" s="6"/>
      <c r="BB14" s="6"/>
    </row>
    <row r="15" spans="1:54" ht="48.75" customHeight="1" x14ac:dyDescent="0.25">
      <c r="A15" s="163"/>
      <c r="B15" s="163"/>
      <c r="C15" s="163"/>
      <c r="D15" s="167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83"/>
      <c r="AJ15" s="156"/>
      <c r="AK15" s="183"/>
      <c r="AL15" s="156"/>
      <c r="AM15" s="156"/>
      <c r="AN15" s="155"/>
      <c r="AO15" s="155"/>
      <c r="AP15" s="155"/>
      <c r="AQ15" s="155"/>
      <c r="AR15" s="155"/>
      <c r="AS15" s="155"/>
      <c r="AT15" s="155"/>
      <c r="AU15" s="155"/>
      <c r="AV15" s="155" t="s">
        <v>24</v>
      </c>
      <c r="AW15" s="155" t="s">
        <v>25</v>
      </c>
      <c r="AX15" s="155" t="s">
        <v>26</v>
      </c>
      <c r="AY15" s="156"/>
      <c r="AZ15" s="6"/>
      <c r="BA15" s="6"/>
      <c r="BB15" s="6"/>
    </row>
    <row r="16" spans="1:54" ht="63.75" customHeight="1" x14ac:dyDescent="0.25">
      <c r="A16" s="163"/>
      <c r="B16" s="163"/>
      <c r="C16" s="163"/>
      <c r="D16" s="25">
        <v>1</v>
      </c>
      <c r="E16" s="25">
        <v>2</v>
      </c>
      <c r="F16" s="25">
        <v>3</v>
      </c>
      <c r="G16" s="25">
        <v>4</v>
      </c>
      <c r="H16" s="25">
        <v>5</v>
      </c>
      <c r="I16" s="25">
        <v>6</v>
      </c>
      <c r="J16" s="25">
        <v>7</v>
      </c>
      <c r="K16" s="25">
        <v>8</v>
      </c>
      <c r="L16" s="25">
        <v>9</v>
      </c>
      <c r="M16" s="125">
        <v>10</v>
      </c>
      <c r="N16" s="125">
        <v>11</v>
      </c>
      <c r="O16" s="25">
        <v>12</v>
      </c>
      <c r="P16" s="25">
        <v>13</v>
      </c>
      <c r="Q16" s="25">
        <v>14</v>
      </c>
      <c r="R16" s="25">
        <v>15</v>
      </c>
      <c r="S16" s="25">
        <v>16</v>
      </c>
      <c r="T16" s="125">
        <v>17</v>
      </c>
      <c r="U16" s="125">
        <v>18</v>
      </c>
      <c r="V16" s="25">
        <v>19</v>
      </c>
      <c r="W16" s="25">
        <v>20</v>
      </c>
      <c r="X16" s="25">
        <v>21</v>
      </c>
      <c r="Y16" s="25">
        <v>22</v>
      </c>
      <c r="Z16" s="25">
        <v>23</v>
      </c>
      <c r="AA16" s="125">
        <v>24</v>
      </c>
      <c r="AB16" s="125">
        <v>25</v>
      </c>
      <c r="AC16" s="25">
        <v>26</v>
      </c>
      <c r="AD16" s="25">
        <v>27</v>
      </c>
      <c r="AE16" s="25">
        <v>28</v>
      </c>
      <c r="AF16" s="25">
        <v>29</v>
      </c>
      <c r="AG16" s="95">
        <v>30</v>
      </c>
      <c r="AH16" s="136">
        <v>31</v>
      </c>
      <c r="AI16" s="183"/>
      <c r="AJ16" s="156"/>
      <c r="AK16" s="183"/>
      <c r="AL16" s="156"/>
      <c r="AM16" s="156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6"/>
      <c r="BA16" s="6"/>
      <c r="BB16" s="6"/>
    </row>
    <row r="17" spans="1:54" ht="15.75" customHeight="1" x14ac:dyDescent="0.25">
      <c r="A17" s="19">
        <v>1</v>
      </c>
      <c r="B17" s="40" t="s">
        <v>66</v>
      </c>
      <c r="C17" s="41" t="s">
        <v>67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81</v>
      </c>
      <c r="K17" s="18" t="s">
        <v>77</v>
      </c>
      <c r="L17" s="18" t="s">
        <v>77</v>
      </c>
      <c r="M17" s="126" t="s">
        <v>76</v>
      </c>
      <c r="N17" s="126" t="s">
        <v>76</v>
      </c>
      <c r="O17" s="18" t="s">
        <v>77</v>
      </c>
      <c r="P17" s="18" t="s">
        <v>77</v>
      </c>
      <c r="Q17" s="18" t="s">
        <v>77</v>
      </c>
      <c r="R17" s="18" t="s">
        <v>77</v>
      </c>
      <c r="S17" s="20" t="s">
        <v>77</v>
      </c>
      <c r="T17" s="126" t="s">
        <v>76</v>
      </c>
      <c r="U17" s="126" t="s">
        <v>76</v>
      </c>
      <c r="V17" s="20" t="s">
        <v>77</v>
      </c>
      <c r="W17" s="18" t="s">
        <v>81</v>
      </c>
      <c r="X17" s="18" t="s">
        <v>81</v>
      </c>
      <c r="Y17" s="20"/>
      <c r="Z17" s="20"/>
      <c r="AA17" s="129"/>
      <c r="AB17" s="129"/>
      <c r="AC17" s="20"/>
      <c r="AD17" s="18"/>
      <c r="AE17" s="18"/>
      <c r="AF17" s="20"/>
      <c r="AG17" s="96"/>
      <c r="AH17" s="137"/>
      <c r="AI17" s="18">
        <f>COUNTIF(D17:AH17,"=8")+COUNTIF(D17:AH17,"=К")</f>
        <v>3</v>
      </c>
      <c r="AJ17" s="18"/>
      <c r="AK17" s="18">
        <v>0</v>
      </c>
      <c r="AL17" s="18">
        <f>COUNTIF(D17:AH17,"В")</f>
        <v>4</v>
      </c>
      <c r="AM17" s="18">
        <f>COUNTIF(D17:AH17,"О")</f>
        <v>0</v>
      </c>
      <c r="AN17" s="18">
        <f>COUNTIF(E17:AI17,"А")</f>
        <v>0</v>
      </c>
      <c r="AO17" s="18">
        <f>COUNTIF(D17:AH17,"Б")</f>
        <v>0</v>
      </c>
      <c r="AP17" s="18">
        <f>COUNTIF(G17:AK17,"П")</f>
        <v>0</v>
      </c>
      <c r="AQ17" s="18"/>
      <c r="AR17" s="18"/>
      <c r="AS17" s="18">
        <f>COUNTIF(J17:AN17,"Г")</f>
        <v>0</v>
      </c>
      <c r="AT17" s="18"/>
      <c r="AU17" s="18">
        <f>8*AI17+AW17+AY17</f>
        <v>24</v>
      </c>
      <c r="AV17" s="18">
        <f>AU17-AY17-AW17</f>
        <v>24</v>
      </c>
      <c r="AW17" s="18"/>
      <c r="AX17" s="18"/>
      <c r="AY17" s="18">
        <f>AK17*8</f>
        <v>0</v>
      </c>
      <c r="AZ17" s="6"/>
      <c r="BA17" s="6"/>
      <c r="BB17" s="6"/>
    </row>
    <row r="18" spans="1:54" x14ac:dyDescent="0.25">
      <c r="A18" s="18">
        <v>2</v>
      </c>
      <c r="B18" s="2" t="s">
        <v>68</v>
      </c>
      <c r="C18" s="3" t="s">
        <v>100</v>
      </c>
      <c r="D18" s="18" t="s">
        <v>77</v>
      </c>
      <c r="E18" s="18" t="s">
        <v>77</v>
      </c>
      <c r="F18" s="18" t="s">
        <v>77</v>
      </c>
      <c r="G18" s="18" t="s">
        <v>77</v>
      </c>
      <c r="H18" s="18" t="s">
        <v>77</v>
      </c>
      <c r="I18" s="18" t="s">
        <v>77</v>
      </c>
      <c r="J18" s="18" t="s">
        <v>77</v>
      </c>
      <c r="K18" s="18" t="s">
        <v>77</v>
      </c>
      <c r="L18" s="18" t="s">
        <v>77</v>
      </c>
      <c r="M18" s="126" t="s">
        <v>76</v>
      </c>
      <c r="N18" s="126" t="s">
        <v>76</v>
      </c>
      <c r="O18" s="18" t="s">
        <v>77</v>
      </c>
      <c r="P18" s="18" t="s">
        <v>77</v>
      </c>
      <c r="Q18" s="18" t="s">
        <v>77</v>
      </c>
      <c r="R18" s="18" t="s">
        <v>81</v>
      </c>
      <c r="S18" s="18" t="s">
        <v>81</v>
      </c>
      <c r="T18" s="126"/>
      <c r="U18" s="126"/>
      <c r="V18" s="18" t="s">
        <v>81</v>
      </c>
      <c r="W18" s="18" t="s">
        <v>77</v>
      </c>
      <c r="X18" s="18"/>
      <c r="Y18" s="18"/>
      <c r="Z18" s="18"/>
      <c r="AA18" s="126"/>
      <c r="AB18" s="126"/>
      <c r="AC18" s="18"/>
      <c r="AD18" s="18"/>
      <c r="AE18" s="18"/>
      <c r="AF18" s="18"/>
      <c r="AG18" s="18"/>
      <c r="AH18" s="126"/>
      <c r="AI18" s="18">
        <f>COUNTIF(D18:AH18,"=8")+COUNTIF(D18:AH18,"=К")</f>
        <v>3</v>
      </c>
      <c r="AJ18" s="18"/>
      <c r="AK18" s="18">
        <v>0</v>
      </c>
      <c r="AL18" s="18">
        <f>COUNTIF(D18:AH18,"В")</f>
        <v>2</v>
      </c>
      <c r="AM18" s="18">
        <f>COUNTIF(D18:AH18,"О")</f>
        <v>0</v>
      </c>
      <c r="AN18" s="18">
        <f>COUNTIF(E18:AI18,"А")</f>
        <v>0</v>
      </c>
      <c r="AO18" s="18">
        <f>COUNTIF(D18:AH18,"Б")</f>
        <v>0</v>
      </c>
      <c r="AP18" s="18">
        <f>COUNTIF(G18:AK18,"П")</f>
        <v>0</v>
      </c>
      <c r="AQ18" s="18"/>
      <c r="AR18" s="18"/>
      <c r="AS18" s="18">
        <f>COUNTIF(J18:AN18,"Г")</f>
        <v>0</v>
      </c>
      <c r="AT18" s="18"/>
      <c r="AU18" s="18">
        <f t="shared" ref="AU18:AU21" si="0">8*AI18+AW18+AY18</f>
        <v>24</v>
      </c>
      <c r="AV18" s="18">
        <f t="shared" ref="AV18:AV21" si="1">AU18-AY18-AW18</f>
        <v>24</v>
      </c>
      <c r="AW18" s="18"/>
      <c r="AX18" s="18"/>
      <c r="AY18" s="18">
        <f>AK18*8</f>
        <v>0</v>
      </c>
      <c r="AZ18" s="6"/>
      <c r="BA18" s="6"/>
      <c r="BB18" s="6"/>
    </row>
    <row r="19" spans="1:54" ht="14.25" customHeight="1" x14ac:dyDescent="0.25">
      <c r="A19" s="18">
        <v>5</v>
      </c>
      <c r="B19" s="4" t="s">
        <v>75</v>
      </c>
      <c r="C19" s="5" t="s">
        <v>74</v>
      </c>
      <c r="D19" s="18" t="s">
        <v>77</v>
      </c>
      <c r="E19" s="18" t="s">
        <v>82</v>
      </c>
      <c r="F19" s="18" t="s">
        <v>82</v>
      </c>
      <c r="G19" s="18" t="s">
        <v>82</v>
      </c>
      <c r="H19" s="18" t="s">
        <v>82</v>
      </c>
      <c r="I19" s="18" t="s">
        <v>82</v>
      </c>
      <c r="J19" s="18" t="s">
        <v>82</v>
      </c>
      <c r="K19" s="18" t="s">
        <v>82</v>
      </c>
      <c r="L19" s="18" t="s">
        <v>82</v>
      </c>
      <c r="M19" s="126" t="s">
        <v>82</v>
      </c>
      <c r="N19" s="126" t="s">
        <v>82</v>
      </c>
      <c r="O19" s="18" t="s">
        <v>82</v>
      </c>
      <c r="P19" s="18" t="s">
        <v>82</v>
      </c>
      <c r="Q19" s="18" t="s">
        <v>82</v>
      </c>
      <c r="R19" s="18" t="s">
        <v>82</v>
      </c>
      <c r="S19" s="18" t="s">
        <v>82</v>
      </c>
      <c r="T19" s="126" t="s">
        <v>82</v>
      </c>
      <c r="U19" s="126" t="s">
        <v>82</v>
      </c>
      <c r="V19" s="18" t="s">
        <v>82</v>
      </c>
      <c r="W19" s="18"/>
      <c r="X19" s="18"/>
      <c r="Y19" s="18"/>
      <c r="Z19" s="18"/>
      <c r="AA19" s="126"/>
      <c r="AB19" s="126"/>
      <c r="AC19" s="18"/>
      <c r="AD19" s="18"/>
      <c r="AE19" s="18"/>
      <c r="AF19" s="18"/>
      <c r="AG19" s="18"/>
      <c r="AH19" s="126"/>
      <c r="AI19" s="18">
        <f>COUNTIF(D19:AH19,"=8")+COUNTIF(D19:AH19,"=К")</f>
        <v>0</v>
      </c>
      <c r="AJ19" s="18"/>
      <c r="AK19" s="18">
        <v>0</v>
      </c>
      <c r="AL19" s="18">
        <f>COUNTIF(D19:AH19,"В")</f>
        <v>0</v>
      </c>
      <c r="AM19" s="18">
        <f>COUNTIF(D19:AH19,"О")</f>
        <v>0</v>
      </c>
      <c r="AN19" s="18">
        <f>COUNTIF(E19:AI19,"А")</f>
        <v>0</v>
      </c>
      <c r="AO19" s="18">
        <f>COUNTIF(D19:AH19,"Б")</f>
        <v>18</v>
      </c>
      <c r="AP19" s="18">
        <f>COUNTIF(G19:AK19,"П")</f>
        <v>0</v>
      </c>
      <c r="AQ19" s="18"/>
      <c r="AR19" s="18"/>
      <c r="AS19" s="18">
        <f>COUNTIF(J19:AN19,"Г")</f>
        <v>0</v>
      </c>
      <c r="AT19" s="18"/>
      <c r="AU19" s="18">
        <f t="shared" si="0"/>
        <v>0</v>
      </c>
      <c r="AV19" s="18">
        <f t="shared" si="1"/>
        <v>0</v>
      </c>
      <c r="AW19" s="18"/>
      <c r="AX19" s="18"/>
      <c r="AY19" s="18">
        <f>AK19*8</f>
        <v>0</v>
      </c>
      <c r="AZ19" s="6"/>
      <c r="BA19" s="6"/>
      <c r="BB19" s="6"/>
    </row>
    <row r="20" spans="1:54" ht="14.25" customHeight="1" x14ac:dyDescent="0.25">
      <c r="A20" s="18">
        <v>6</v>
      </c>
      <c r="B20" s="4" t="s">
        <v>119</v>
      </c>
      <c r="C20" s="5" t="s">
        <v>74</v>
      </c>
      <c r="D20" s="18" t="s">
        <v>77</v>
      </c>
      <c r="E20" s="18" t="s">
        <v>77</v>
      </c>
      <c r="F20" s="18" t="s">
        <v>77</v>
      </c>
      <c r="G20" s="18" t="s">
        <v>77</v>
      </c>
      <c r="H20" s="18" t="s">
        <v>77</v>
      </c>
      <c r="I20" s="18" t="s">
        <v>77</v>
      </c>
      <c r="J20" s="18" t="s">
        <v>77</v>
      </c>
      <c r="K20" s="18" t="s">
        <v>77</v>
      </c>
      <c r="L20" s="18" t="s">
        <v>77</v>
      </c>
      <c r="M20" s="126" t="s">
        <v>76</v>
      </c>
      <c r="N20" s="126" t="s">
        <v>76</v>
      </c>
      <c r="O20" s="18" t="s">
        <v>77</v>
      </c>
      <c r="P20" s="18" t="s">
        <v>77</v>
      </c>
      <c r="Q20" s="18" t="s">
        <v>77</v>
      </c>
      <c r="R20" s="18" t="s">
        <v>81</v>
      </c>
      <c r="S20" s="18" t="s">
        <v>81</v>
      </c>
      <c r="T20" s="126" t="s">
        <v>76</v>
      </c>
      <c r="U20" s="126" t="s">
        <v>76</v>
      </c>
      <c r="V20" s="18" t="s">
        <v>77</v>
      </c>
      <c r="W20" s="18" t="s">
        <v>81</v>
      </c>
      <c r="X20" s="18"/>
      <c r="Y20" s="18"/>
      <c r="Z20" s="18"/>
      <c r="AA20" s="126"/>
      <c r="AB20" s="126"/>
      <c r="AC20" s="18"/>
      <c r="AD20" s="18"/>
      <c r="AE20" s="18"/>
      <c r="AF20" s="18"/>
      <c r="AG20" s="18"/>
      <c r="AH20" s="126"/>
      <c r="AI20" s="18">
        <f>COUNTIF(D20:AH20,"=8")+COUNTIF(D20:AH20,"=К")</f>
        <v>3</v>
      </c>
      <c r="AJ20" s="18"/>
      <c r="AK20" s="18">
        <v>0</v>
      </c>
      <c r="AL20" s="18">
        <f>COUNTIF(D20:AH20,"В")</f>
        <v>4</v>
      </c>
      <c r="AM20" s="18">
        <f>COUNTIF(D20:AH20,"О")</f>
        <v>0</v>
      </c>
      <c r="AN20" s="18">
        <f>COUNTIF(E20:AI20,"А")</f>
        <v>0</v>
      </c>
      <c r="AO20" s="18">
        <f>COUNTIF(D20:AH20,"Б")</f>
        <v>0</v>
      </c>
      <c r="AP20" s="18">
        <f>COUNTIF(G20:AK20,"П")</f>
        <v>0</v>
      </c>
      <c r="AQ20" s="18"/>
      <c r="AR20" s="18"/>
      <c r="AS20" s="18">
        <f>COUNTIF(J20:AN20,"Г")</f>
        <v>0</v>
      </c>
      <c r="AT20" s="18"/>
      <c r="AU20" s="18">
        <f t="shared" si="0"/>
        <v>24</v>
      </c>
      <c r="AV20" s="18">
        <f t="shared" si="1"/>
        <v>24</v>
      </c>
      <c r="AW20" s="18"/>
      <c r="AX20" s="18"/>
      <c r="AY20" s="18">
        <f>AK20*8</f>
        <v>0</v>
      </c>
      <c r="AZ20" s="6"/>
      <c r="BA20" s="6"/>
      <c r="BB20" s="6"/>
    </row>
    <row r="21" spans="1:54" x14ac:dyDescent="0.25">
      <c r="A21" s="18">
        <v>7</v>
      </c>
      <c r="B21" s="4" t="s">
        <v>112</v>
      </c>
      <c r="C21" s="5" t="s">
        <v>74</v>
      </c>
      <c r="D21" s="19" t="s">
        <v>77</v>
      </c>
      <c r="E21" s="19" t="s">
        <v>77</v>
      </c>
      <c r="F21" s="19" t="s">
        <v>77</v>
      </c>
      <c r="G21" s="19" t="s">
        <v>77</v>
      </c>
      <c r="H21" s="19" t="s">
        <v>77</v>
      </c>
      <c r="I21" s="19" t="s">
        <v>77</v>
      </c>
      <c r="J21" s="19" t="s">
        <v>77</v>
      </c>
      <c r="K21" s="19" t="s">
        <v>77</v>
      </c>
      <c r="L21" s="19" t="s">
        <v>77</v>
      </c>
      <c r="M21" s="127" t="s">
        <v>76</v>
      </c>
      <c r="N21" s="127" t="s">
        <v>76</v>
      </c>
      <c r="O21" s="19" t="s">
        <v>81</v>
      </c>
      <c r="P21" s="19" t="s">
        <v>77</v>
      </c>
      <c r="Q21" s="19" t="s">
        <v>77</v>
      </c>
      <c r="R21" s="19" t="s">
        <v>77</v>
      </c>
      <c r="S21" s="20" t="s">
        <v>77</v>
      </c>
      <c r="T21" s="126" t="s">
        <v>76</v>
      </c>
      <c r="U21" s="127" t="s">
        <v>76</v>
      </c>
      <c r="V21" s="20" t="s">
        <v>81</v>
      </c>
      <c r="W21" s="19" t="s">
        <v>77</v>
      </c>
      <c r="X21" s="19"/>
      <c r="Y21" s="20"/>
      <c r="Z21" s="20"/>
      <c r="AA21" s="129"/>
      <c r="AB21" s="126"/>
      <c r="AC21" s="18"/>
      <c r="AD21" s="19"/>
      <c r="AE21" s="19"/>
      <c r="AF21" s="18"/>
      <c r="AG21" s="18"/>
      <c r="AH21" s="126"/>
      <c r="AI21" s="18">
        <f>COUNTIF(D21:AH21,"=8")+COUNTIF(D21:AH21,"=К")</f>
        <v>2</v>
      </c>
      <c r="AJ21" s="18"/>
      <c r="AK21" s="18">
        <v>0</v>
      </c>
      <c r="AL21" s="18">
        <f>COUNTIF(D21:AH21,"В")</f>
        <v>4</v>
      </c>
      <c r="AM21" s="18">
        <f>COUNTIF(D21:AH21,"О")</f>
        <v>0</v>
      </c>
      <c r="AN21" s="18">
        <f>COUNTIF(E21:AI21,"А")</f>
        <v>0</v>
      </c>
      <c r="AO21" s="18">
        <f>COUNTIF(D21:AH21,"Б")</f>
        <v>0</v>
      </c>
      <c r="AP21" s="18">
        <f>COUNTIF(G21:AK21,"П")</f>
        <v>0</v>
      </c>
      <c r="AQ21" s="18"/>
      <c r="AR21" s="18"/>
      <c r="AS21" s="18">
        <f>COUNTIF(J21:AN21,"Г")</f>
        <v>0</v>
      </c>
      <c r="AT21" s="18"/>
      <c r="AU21" s="18">
        <f t="shared" si="0"/>
        <v>16</v>
      </c>
      <c r="AV21" s="18">
        <f t="shared" si="1"/>
        <v>16</v>
      </c>
      <c r="AW21" s="18"/>
      <c r="AX21" s="18"/>
      <c r="AY21" s="18">
        <f>AK21*8</f>
        <v>0</v>
      </c>
      <c r="AZ21" s="6"/>
      <c r="BA21" s="6"/>
      <c r="BB21" s="6"/>
    </row>
    <row r="22" spans="1:54" x14ac:dyDescent="0.25">
      <c r="A22" s="157" t="s">
        <v>27</v>
      </c>
      <c r="B22" s="158"/>
      <c r="C22" s="159"/>
      <c r="D22" s="18"/>
      <c r="E22" s="97"/>
      <c r="F22" s="97"/>
      <c r="G22" s="97"/>
      <c r="H22" s="97"/>
      <c r="I22" s="97"/>
      <c r="J22" s="97"/>
      <c r="K22" s="97"/>
      <c r="L22" s="97"/>
      <c r="M22" s="128"/>
      <c r="N22" s="128"/>
      <c r="O22" s="97"/>
      <c r="P22" s="97"/>
      <c r="Q22" s="97"/>
      <c r="R22" s="97"/>
      <c r="S22" s="97"/>
      <c r="T22" s="129"/>
      <c r="U22" s="128"/>
      <c r="V22" s="97"/>
      <c r="W22" s="97"/>
      <c r="X22" s="97"/>
      <c r="Y22" s="97"/>
      <c r="Z22" s="97"/>
      <c r="AA22" s="128"/>
      <c r="AB22" s="128"/>
      <c r="AC22" s="97"/>
      <c r="AD22" s="97"/>
      <c r="AE22" s="97"/>
      <c r="AF22" s="97"/>
      <c r="AG22" s="98"/>
      <c r="AH22" s="138"/>
      <c r="AI22" s="18">
        <f>SUM(AI17:AI21)</f>
        <v>11</v>
      </c>
      <c r="AJ22" s="18"/>
      <c r="AK22" s="18">
        <f>SUM(AJ17:AJ21)</f>
        <v>0</v>
      </c>
      <c r="AL22" s="18">
        <f>SUM(AL17:AL21)</f>
        <v>14</v>
      </c>
      <c r="AM22" s="18">
        <f t="shared" ref="AM22:AY22" si="2">SUM(AM17:AM21)</f>
        <v>0</v>
      </c>
      <c r="AN22" s="18">
        <f t="shared" si="2"/>
        <v>0</v>
      </c>
      <c r="AO22" s="18">
        <f t="shared" si="2"/>
        <v>18</v>
      </c>
      <c r="AP22" s="18">
        <f>SUM(AP17:AP21)</f>
        <v>0</v>
      </c>
      <c r="AQ22" s="18">
        <f t="shared" si="2"/>
        <v>0</v>
      </c>
      <c r="AR22" s="18">
        <f t="shared" si="2"/>
        <v>0</v>
      </c>
      <c r="AS22" s="18">
        <f>SUM(AS17:AS21)</f>
        <v>0</v>
      </c>
      <c r="AT22" s="18">
        <f t="shared" si="2"/>
        <v>0</v>
      </c>
      <c r="AU22" s="18">
        <f>SUM(AU17:AU21)</f>
        <v>88</v>
      </c>
      <c r="AV22" s="18">
        <f t="shared" si="2"/>
        <v>88</v>
      </c>
      <c r="AW22" s="18">
        <f t="shared" si="2"/>
        <v>0</v>
      </c>
      <c r="AX22" s="18">
        <f t="shared" si="2"/>
        <v>0</v>
      </c>
      <c r="AY22" s="18">
        <f t="shared" si="2"/>
        <v>0</v>
      </c>
      <c r="AZ22" s="6"/>
      <c r="BA22" s="6"/>
      <c r="BB22" s="6"/>
    </row>
    <row r="23" spans="1:54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6"/>
      <c r="BA23" s="6"/>
      <c r="BB23" s="6"/>
    </row>
    <row r="24" spans="1:54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</row>
    <row r="25" spans="1:54" ht="23.25" customHeight="1" x14ac:dyDescent="0.25">
      <c r="A25" s="7"/>
      <c r="B25" s="135"/>
      <c r="C25" s="91" t="s">
        <v>105</v>
      </c>
      <c r="D25" s="8"/>
      <c r="E25" s="184"/>
      <c r="F25" s="184"/>
      <c r="G25" s="184"/>
      <c r="H25" s="184"/>
      <c r="I25" s="184"/>
      <c r="J25" s="184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7"/>
      <c r="AZ25" s="6"/>
      <c r="BA25" s="6"/>
      <c r="BB25" s="6"/>
    </row>
    <row r="26" spans="1:54" s="94" customFormat="1" ht="11.25" x14ac:dyDescent="0.2">
      <c r="A26" s="90"/>
      <c r="B26" s="90" t="s">
        <v>30</v>
      </c>
      <c r="C26" s="90" t="s">
        <v>31</v>
      </c>
      <c r="D26" s="90"/>
      <c r="E26" s="178" t="s">
        <v>32</v>
      </c>
      <c r="F26" s="178"/>
      <c r="G26" s="178"/>
      <c r="H26" s="178"/>
      <c r="I26" s="178"/>
      <c r="J26" s="178"/>
      <c r="K26" s="90"/>
      <c r="L26" s="90"/>
      <c r="M26" s="90"/>
      <c r="N26" s="90"/>
      <c r="O26" s="92"/>
      <c r="P26" s="90"/>
      <c r="Q26" s="90"/>
      <c r="R26" s="90"/>
      <c r="S26" s="92"/>
      <c r="T26" s="90"/>
      <c r="U26" s="90"/>
      <c r="V26" s="90"/>
      <c r="W26" s="90"/>
      <c r="X26" s="90"/>
      <c r="Y26" s="90"/>
      <c r="Z26" s="93"/>
      <c r="AA26" s="93" t="s">
        <v>0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</row>
    <row r="27" spans="1:54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7"/>
      <c r="B30" s="7" t="s">
        <v>34</v>
      </c>
      <c r="C30" s="135"/>
      <c r="D30" s="17"/>
      <c r="E30" s="185" t="s">
        <v>102</v>
      </c>
      <c r="F30" s="185"/>
      <c r="G30" s="185"/>
      <c r="H30" s="185"/>
      <c r="I30" s="185"/>
      <c r="J30" s="185"/>
      <c r="K30" s="17"/>
      <c r="L30" s="17"/>
      <c r="M30" s="17"/>
      <c r="N30" s="17"/>
      <c r="O30" s="1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s="89" customFormat="1" ht="11.25" x14ac:dyDescent="0.2">
      <c r="A31" s="86"/>
      <c r="B31" s="90" t="s">
        <v>30</v>
      </c>
      <c r="C31" s="90" t="s">
        <v>37</v>
      </c>
      <c r="D31" s="86"/>
      <c r="E31" s="86" t="s">
        <v>38</v>
      </c>
      <c r="F31" s="86"/>
      <c r="G31" s="86"/>
      <c r="H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8"/>
      <c r="AA31" s="88"/>
      <c r="AB31" s="88"/>
      <c r="AC31" s="86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</row>
    <row r="32" spans="1:54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</row>
    <row r="33" spans="1:54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</row>
    <row r="34" spans="1:54" ht="6" customHeight="1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</row>
    <row r="35" spans="1:54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6"/>
      <c r="BA35" s="6"/>
      <c r="BB35" s="6"/>
    </row>
    <row r="36" spans="1:54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</row>
    <row r="37" spans="1:54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</row>
    <row r="38" spans="1:54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</row>
    <row r="39" spans="1:54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</row>
    <row r="40" spans="1:54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6"/>
      <c r="BA40" s="6"/>
      <c r="BB40" s="6"/>
    </row>
    <row r="41" spans="1:54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</row>
    <row r="42" spans="1:54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6"/>
      <c r="BA42" s="6"/>
      <c r="BB42" s="6"/>
    </row>
    <row r="43" spans="1:54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</row>
    <row r="44" spans="1:54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</row>
    <row r="45" spans="1:54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</row>
    <row r="46" spans="1:54" x14ac:dyDescent="0.25">
      <c r="A46" s="7"/>
      <c r="B46" s="130" t="s">
        <v>51</v>
      </c>
      <c r="C46" s="130"/>
      <c r="D46" s="130"/>
      <c r="E46" s="130"/>
      <c r="F46" s="130"/>
      <c r="G46" s="130"/>
      <c r="H46" s="130"/>
      <c r="I46" s="130"/>
      <c r="J46" s="130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</row>
    <row r="47" spans="1:54" x14ac:dyDescent="0.25">
      <c r="A47" s="7"/>
      <c r="B47" s="130" t="s">
        <v>52</v>
      </c>
      <c r="C47" s="130"/>
      <c r="D47" s="130"/>
      <c r="E47" s="130"/>
      <c r="F47" s="130"/>
      <c r="G47" s="130"/>
      <c r="H47" s="130"/>
      <c r="I47" s="130"/>
      <c r="J47" s="130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</row>
    <row r="48" spans="1:54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</row>
    <row r="49" spans="1:54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</row>
    <row r="50" spans="1:54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</row>
    <row r="51" spans="1:54" x14ac:dyDescent="0.25">
      <c r="A51" s="7"/>
      <c r="B51" s="7" t="s">
        <v>109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</row>
    <row r="52" spans="1:54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</row>
    <row r="53" spans="1:54" x14ac:dyDescent="0.25">
      <c r="A53" s="7"/>
      <c r="B53" s="7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</row>
    <row r="54" spans="1:54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</row>
    <row r="55" spans="1:54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</row>
    <row r="56" spans="1:54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</row>
    <row r="57" spans="1:54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</row>
    <row r="58" spans="1:54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</row>
    <row r="59" spans="1:54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</row>
    <row r="60" spans="1:54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</row>
    <row r="61" spans="1:54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</row>
    <row r="62" spans="1:54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</row>
    <row r="63" spans="1:54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</row>
    <row r="64" spans="1:54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</row>
    <row r="65" spans="1:54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</row>
    <row r="66" spans="1:54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</row>
    <row r="67" spans="1:54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</row>
    <row r="68" spans="1:54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</row>
    <row r="69" spans="1:54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</row>
    <row r="70" spans="1:54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</row>
    <row r="71" spans="1:54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</row>
    <row r="72" spans="1:54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</row>
    <row r="73" spans="1:54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</row>
    <row r="74" spans="1:54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</row>
    <row r="75" spans="1:54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</row>
    <row r="76" spans="1:54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</row>
    <row r="77" spans="1:54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</row>
    <row r="78" spans="1:54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</row>
    <row r="79" spans="1:54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</row>
    <row r="80" spans="1:54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</row>
    <row r="81" spans="1:54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</row>
    <row r="82" spans="1:54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</row>
    <row r="83" spans="1:54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</row>
    <row r="84" spans="1:54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</row>
    <row r="85" spans="1:54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</row>
    <row r="86" spans="1:54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</row>
    <row r="87" spans="1:54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</row>
    <row r="88" spans="1:54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</row>
    <row r="89" spans="1:54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</row>
    <row r="90" spans="1:54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</row>
    <row r="91" spans="1:54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</row>
    <row r="92" spans="1:54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</row>
    <row r="93" spans="1:54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</row>
    <row r="94" spans="1:54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</row>
    <row r="95" spans="1:54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</row>
    <row r="96" spans="1:54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</row>
    <row r="97" spans="1:54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</row>
    <row r="98" spans="1:54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</row>
    <row r="99" spans="1:54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</row>
    <row r="100" spans="1:54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</row>
    <row r="101" spans="1:54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</row>
    <row r="102" spans="1:54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</row>
    <row r="103" spans="1:54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</row>
    <row r="104" spans="1:54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</row>
    <row r="105" spans="1:54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</row>
    <row r="106" spans="1:54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</row>
    <row r="107" spans="1:54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</row>
    <row r="108" spans="1:54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</row>
    <row r="109" spans="1:54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</row>
    <row r="110" spans="1:54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</row>
    <row r="111" spans="1:54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</row>
    <row r="112" spans="1:54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</row>
    <row r="113" spans="1:54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</row>
    <row r="114" spans="1:54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</row>
    <row r="115" spans="1:54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</row>
    <row r="116" spans="1:54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</row>
    <row r="117" spans="1:54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</row>
    <row r="118" spans="1:54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</row>
    <row r="119" spans="1:54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</row>
    <row r="120" spans="1:54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</row>
    <row r="121" spans="1:54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</row>
    <row r="122" spans="1:54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</row>
    <row r="123" spans="1:54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</row>
    <row r="124" spans="1:54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</row>
    <row r="125" spans="1:54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</row>
    <row r="126" spans="1:54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</row>
    <row r="127" spans="1:54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</row>
    <row r="128" spans="1:54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</row>
    <row r="129" spans="1:54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</row>
    <row r="130" spans="1:54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</row>
    <row r="131" spans="1:54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</row>
    <row r="132" spans="1:54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</row>
    <row r="133" spans="1:54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</row>
    <row r="134" spans="1:54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</row>
    <row r="135" spans="1:54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</row>
    <row r="136" spans="1:54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</row>
    <row r="137" spans="1:54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</row>
    <row r="138" spans="1:54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</row>
    <row r="139" spans="1:54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</row>
    <row r="140" spans="1:54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</row>
    <row r="141" spans="1:54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</row>
    <row r="142" spans="1:54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</row>
    <row r="143" spans="1:54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</row>
    <row r="144" spans="1:54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</row>
    <row r="145" spans="1:54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</row>
    <row r="146" spans="1:54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</row>
    <row r="147" spans="1:54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</row>
    <row r="148" spans="1:54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</row>
    <row r="149" spans="1:54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</row>
    <row r="150" spans="1:54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</row>
    <row r="151" spans="1:54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</row>
    <row r="152" spans="1:54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</row>
    <row r="153" spans="1:54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</row>
    <row r="154" spans="1:54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</row>
    <row r="155" spans="1:54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</row>
    <row r="156" spans="1:54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</row>
    <row r="157" spans="1:54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</row>
    <row r="158" spans="1:54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</row>
    <row r="159" spans="1:54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</row>
    <row r="160" spans="1:54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</row>
    <row r="161" spans="1:54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</row>
    <row r="162" spans="1:54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</row>
    <row r="163" spans="1:54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</row>
    <row r="164" spans="1:54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</row>
    <row r="165" spans="1:54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</sheetData>
  <mergeCells count="43">
    <mergeCell ref="E25:J25"/>
    <mergeCell ref="E26:J26"/>
    <mergeCell ref="E30:J30"/>
    <mergeCell ref="B39:J39"/>
    <mergeCell ref="AV14:AX14"/>
    <mergeCell ref="A22:C22"/>
    <mergeCell ref="AP14:AP16"/>
    <mergeCell ref="AQ14:AQ16"/>
    <mergeCell ref="AR14:AR16"/>
    <mergeCell ref="AS14:AS16"/>
    <mergeCell ref="A13:A16"/>
    <mergeCell ref="B13:B16"/>
    <mergeCell ref="C13:C16"/>
    <mergeCell ref="D13:AH15"/>
    <mergeCell ref="AI13:AK13"/>
    <mergeCell ref="AL13:AT13"/>
    <mergeCell ref="AU13:AY13"/>
    <mergeCell ref="AI14:AI16"/>
    <mergeCell ref="AJ14:AJ16"/>
    <mergeCell ref="AK14:AK16"/>
    <mergeCell ref="AL14:AL16"/>
    <mergeCell ref="AM14:AM16"/>
    <mergeCell ref="AN14:AN16"/>
    <mergeCell ref="AO14:AO16"/>
    <mergeCell ref="AY14:AY16"/>
    <mergeCell ref="AV15:AV16"/>
    <mergeCell ref="AW15:AW16"/>
    <mergeCell ref="AX15:AX16"/>
    <mergeCell ref="AT14:AT16"/>
    <mergeCell ref="AU14:AU16"/>
    <mergeCell ref="A10:D10"/>
    <mergeCell ref="E10:F10"/>
    <mergeCell ref="B11:C11"/>
    <mergeCell ref="D11:E11"/>
    <mergeCell ref="F11:H11"/>
    <mergeCell ref="A9:D9"/>
    <mergeCell ref="AI9:AL9"/>
    <mergeCell ref="AN9:AU9"/>
    <mergeCell ref="AI6:AU6"/>
    <mergeCell ref="A7:L7"/>
    <mergeCell ref="AI7:AU7"/>
    <mergeCell ref="AI8:AL8"/>
    <mergeCell ref="AN8:AU8"/>
  </mergeCells>
  <pageMargins left="0.39370078740157483" right="0.31496062992125984" top="0.35433070866141736" bottom="0.35433070866141736" header="0.31496062992125984" footer="0.31496062992125984"/>
  <pageSetup paperSize="9" scale="60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66"/>
  <sheetViews>
    <sheetView topLeftCell="C1" zoomScale="55" zoomScaleNormal="55" workbookViewId="0">
      <selection activeCell="AL37" sqref="AL37"/>
    </sheetView>
  </sheetViews>
  <sheetFormatPr defaultColWidth="9.140625" defaultRowHeight="15" x14ac:dyDescent="0.25"/>
  <cols>
    <col min="1" max="1" width="7.140625" style="1" customWidth="1"/>
    <col min="2" max="2" width="38.140625" style="1" customWidth="1"/>
    <col min="3" max="3" width="23" style="1" customWidth="1"/>
    <col min="4" max="29" width="3.7109375" style="1" customWidth="1"/>
    <col min="30" max="30" width="3.5703125" style="1" customWidth="1"/>
    <col min="31" max="31" width="3.7109375" style="1" customWidth="1"/>
    <col min="32" max="33" width="6.5703125" style="1" customWidth="1"/>
    <col min="34" max="34" width="10.28515625" style="1" customWidth="1"/>
    <col min="35" max="35" width="4" style="1" customWidth="1"/>
    <col min="36" max="36" width="12.42578125" style="1" bestFit="1" customWidth="1"/>
    <col min="37" max="38" width="4" style="1" customWidth="1"/>
    <col min="39" max="39" width="18.42578125" style="1" customWidth="1"/>
    <col min="40" max="43" width="4" style="1" customWidth="1"/>
    <col min="44" max="44" width="5.5703125" style="1" customWidth="1"/>
    <col min="45" max="48" width="4.7109375" style="1" customWidth="1"/>
    <col min="49" max="49" width="2.28515625" style="1" customWidth="1"/>
    <col min="50" max="50" width="2" style="1" customWidth="1"/>
    <col min="51" max="51" width="2.42578125" style="1" customWidth="1"/>
    <col min="52" max="52" width="2.28515625" style="1" customWidth="1"/>
    <col min="53" max="16384" width="9.140625" style="1"/>
  </cols>
  <sheetData>
    <row r="1" spans="1:6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 t="s">
        <v>57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 t="s">
        <v>58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</row>
    <row r="4" spans="1:6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</row>
    <row r="5" spans="1:65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 t="s">
        <v>63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3" t="s">
        <v>80</v>
      </c>
      <c r="AG6" s="13"/>
      <c r="AH6" s="13"/>
      <c r="AI6" s="13"/>
      <c r="AJ6" s="13"/>
      <c r="AK6" s="13"/>
      <c r="AL6" s="13"/>
      <c r="AM6" s="13"/>
      <c r="AN6" s="13"/>
      <c r="AO6" s="13"/>
      <c r="AP6" s="7"/>
      <c r="AQ6" s="7"/>
      <c r="AR6" s="7"/>
      <c r="AS6" s="7"/>
      <c r="AT6" s="7"/>
      <c r="AU6" s="7"/>
      <c r="AV6" s="7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</row>
    <row r="7" spans="1:65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4" t="s">
        <v>3</v>
      </c>
      <c r="AG7" s="144"/>
      <c r="AH7" s="144"/>
      <c r="AI7" s="145"/>
      <c r="AJ7" s="145"/>
      <c r="AK7" s="145"/>
      <c r="AL7" s="145"/>
      <c r="AM7" s="14" t="s">
        <v>4</v>
      </c>
      <c r="AN7" s="14"/>
      <c r="AO7" s="14"/>
      <c r="AP7" s="14"/>
      <c r="AQ7" s="14"/>
      <c r="AR7" s="14"/>
      <c r="AS7" s="14"/>
      <c r="AT7" s="14"/>
      <c r="AU7" s="14"/>
      <c r="AV7" s="1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</row>
    <row r="8" spans="1:65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6" t="s">
        <v>79</v>
      </c>
      <c r="AG8" s="16"/>
      <c r="AH8" s="16"/>
      <c r="AI8" s="16"/>
      <c r="AJ8" s="16"/>
      <c r="AK8" s="17"/>
      <c r="AL8" s="16"/>
      <c r="AM8" s="16"/>
      <c r="AN8" s="7"/>
      <c r="AO8" s="7"/>
      <c r="AP8" s="7"/>
      <c r="AQ8" s="7"/>
      <c r="AR8" s="7"/>
      <c r="AS8" s="7"/>
      <c r="AT8" s="7"/>
      <c r="AU8" s="7"/>
      <c r="AV8" s="7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</row>
    <row r="9" spans="1:65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6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5">
      <c r="A10" s="37" t="s">
        <v>7</v>
      </c>
      <c r="B10" s="139" t="s">
        <v>88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</row>
    <row r="11" spans="1:65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51" t="s">
        <v>59</v>
      </c>
      <c r="AG11" s="151"/>
      <c r="AH11" s="151"/>
      <c r="AI11" s="152" t="s">
        <v>60</v>
      </c>
      <c r="AJ11" s="153"/>
      <c r="AK11" s="153"/>
      <c r="AL11" s="153"/>
      <c r="AM11" s="153"/>
      <c r="AN11" s="153"/>
      <c r="AO11" s="153"/>
      <c r="AP11" s="153"/>
      <c r="AQ11" s="154"/>
      <c r="AR11" s="170" t="s">
        <v>61</v>
      </c>
      <c r="AS11" s="171"/>
      <c r="AT11" s="171"/>
      <c r="AU11" s="171"/>
      <c r="AV11" s="172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spans="1:65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73" t="s">
        <v>21</v>
      </c>
      <c r="AG12" s="148" t="s">
        <v>83</v>
      </c>
      <c r="AH12" s="174" t="s">
        <v>56</v>
      </c>
      <c r="AI12" s="155" t="s">
        <v>13</v>
      </c>
      <c r="AJ12" s="155" t="s">
        <v>14</v>
      </c>
      <c r="AK12" s="148" t="s">
        <v>15</v>
      </c>
      <c r="AL12" s="148" t="s">
        <v>16</v>
      </c>
      <c r="AM12" s="148" t="s">
        <v>17</v>
      </c>
      <c r="AN12" s="148" t="s">
        <v>18</v>
      </c>
      <c r="AO12" s="148" t="s">
        <v>19</v>
      </c>
      <c r="AP12" s="148" t="s">
        <v>20</v>
      </c>
      <c r="AQ12" s="148"/>
      <c r="AR12" s="155" t="s">
        <v>21</v>
      </c>
      <c r="AS12" s="161" t="s">
        <v>22</v>
      </c>
      <c r="AT12" s="161"/>
      <c r="AU12" s="161"/>
      <c r="AV12" s="156" t="s">
        <v>23</v>
      </c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spans="1:65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74"/>
      <c r="AG13" s="176"/>
      <c r="AH13" s="174"/>
      <c r="AI13" s="156"/>
      <c r="AJ13" s="156"/>
      <c r="AK13" s="149"/>
      <c r="AL13" s="149"/>
      <c r="AM13" s="149"/>
      <c r="AN13" s="149"/>
      <c r="AO13" s="149"/>
      <c r="AP13" s="149"/>
      <c r="AQ13" s="149"/>
      <c r="AR13" s="155"/>
      <c r="AS13" s="155" t="s">
        <v>24</v>
      </c>
      <c r="AT13" s="155" t="s">
        <v>25</v>
      </c>
      <c r="AU13" s="155" t="s">
        <v>26</v>
      </c>
      <c r="AV13" s="15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</row>
    <row r="14" spans="1:65" ht="48" customHeight="1" x14ac:dyDescent="0.25">
      <c r="A14" s="163"/>
      <c r="B14" s="163"/>
      <c r="C14" s="163"/>
      <c r="D14" s="25">
        <v>1</v>
      </c>
      <c r="E14" s="25">
        <v>2</v>
      </c>
      <c r="F14" s="25">
        <v>3</v>
      </c>
      <c r="G14" s="26">
        <v>4</v>
      </c>
      <c r="H14" s="25">
        <v>5</v>
      </c>
      <c r="I14" s="44">
        <v>6</v>
      </c>
      <c r="J14" s="44">
        <v>7</v>
      </c>
      <c r="K14" s="25">
        <v>8</v>
      </c>
      <c r="L14" s="25">
        <v>9</v>
      </c>
      <c r="M14" s="25">
        <v>10</v>
      </c>
      <c r="N14" s="25">
        <v>11</v>
      </c>
      <c r="O14" s="25">
        <v>12</v>
      </c>
      <c r="P14" s="44">
        <v>13</v>
      </c>
      <c r="Q14" s="44">
        <v>14</v>
      </c>
      <c r="R14" s="25">
        <v>15</v>
      </c>
      <c r="S14" s="25">
        <v>16</v>
      </c>
      <c r="T14" s="25">
        <v>17</v>
      </c>
      <c r="U14" s="25">
        <v>18</v>
      </c>
      <c r="V14" s="25">
        <v>19</v>
      </c>
      <c r="W14" s="44">
        <v>20</v>
      </c>
      <c r="X14" s="44">
        <v>21</v>
      </c>
      <c r="Y14" s="25">
        <v>22</v>
      </c>
      <c r="Z14" s="25">
        <v>23</v>
      </c>
      <c r="AA14" s="25">
        <v>24</v>
      </c>
      <c r="AB14" s="25">
        <v>25</v>
      </c>
      <c r="AC14" s="25">
        <v>26</v>
      </c>
      <c r="AD14" s="44">
        <v>27</v>
      </c>
      <c r="AE14" s="44">
        <v>28</v>
      </c>
      <c r="AF14" s="175"/>
      <c r="AG14" s="177"/>
      <c r="AH14" s="175"/>
      <c r="AI14" s="156"/>
      <c r="AJ14" s="156"/>
      <c r="AK14" s="150"/>
      <c r="AL14" s="150"/>
      <c r="AM14" s="150"/>
      <c r="AN14" s="150"/>
      <c r="AO14" s="150"/>
      <c r="AP14" s="150"/>
      <c r="AQ14" s="150"/>
      <c r="AR14" s="155"/>
      <c r="AS14" s="155"/>
      <c r="AT14" s="155"/>
      <c r="AU14" s="155"/>
      <c r="AV14" s="15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5" ht="19.5" customHeight="1" x14ac:dyDescent="0.25">
      <c r="A15" s="19">
        <v>1</v>
      </c>
      <c r="B15" s="40" t="s">
        <v>66</v>
      </c>
      <c r="C15" s="41" t="s">
        <v>67</v>
      </c>
      <c r="D15" s="19" t="s">
        <v>77</v>
      </c>
      <c r="E15" s="19" t="s">
        <v>81</v>
      </c>
      <c r="F15" s="19" t="s">
        <v>77</v>
      </c>
      <c r="G15" s="43" t="s">
        <v>84</v>
      </c>
      <c r="H15" s="19" t="s">
        <v>84</v>
      </c>
      <c r="I15" s="45" t="s">
        <v>76</v>
      </c>
      <c r="J15" s="45" t="s">
        <v>76</v>
      </c>
      <c r="K15" s="19" t="s">
        <v>77</v>
      </c>
      <c r="L15" s="19" t="s">
        <v>81</v>
      </c>
      <c r="M15" s="19" t="s">
        <v>77</v>
      </c>
      <c r="N15" s="19" t="s">
        <v>77</v>
      </c>
      <c r="O15" s="20" t="s">
        <v>89</v>
      </c>
      <c r="P15" s="47" t="s">
        <v>76</v>
      </c>
      <c r="Q15" s="47" t="s">
        <v>76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47" t="s">
        <v>76</v>
      </c>
      <c r="X15" s="47" t="s">
        <v>76</v>
      </c>
      <c r="Y15" s="20" t="s">
        <v>77</v>
      </c>
      <c r="Z15" s="20" t="s">
        <v>77</v>
      </c>
      <c r="AA15" s="20" t="s">
        <v>84</v>
      </c>
      <c r="AB15" s="20" t="s">
        <v>77</v>
      </c>
      <c r="AC15" s="20" t="s">
        <v>77</v>
      </c>
      <c r="AD15" s="47" t="s">
        <v>76</v>
      </c>
      <c r="AE15" s="47" t="s">
        <v>76</v>
      </c>
      <c r="AF15" s="21">
        <f>COUNTIF(D15:AE15,"=Я")+COUNTIF(D15:AE15,"=К")</f>
        <v>16</v>
      </c>
      <c r="AG15" s="21">
        <f>COUNTIF(E15:AF15,"=К")</f>
        <v>2</v>
      </c>
      <c r="AH15" s="22"/>
      <c r="AI15" s="20">
        <f>COUNTIF(D15:AE15,"В")</f>
        <v>8</v>
      </c>
      <c r="AJ15" s="20">
        <f>COUNTIF(D15:AE15,"О")</f>
        <v>0</v>
      </c>
      <c r="AK15" s="20"/>
      <c r="AL15" s="20">
        <f>COUNTIF(D15:AE15,"Б")</f>
        <v>0</v>
      </c>
      <c r="AM15" s="20"/>
      <c r="AN15" s="20"/>
      <c r="AO15" s="20"/>
      <c r="AP15" s="20"/>
      <c r="AQ15" s="20"/>
      <c r="AR15" s="20">
        <f>AF15*8</f>
        <v>128</v>
      </c>
      <c r="AS15" s="20"/>
      <c r="AT15" s="20"/>
      <c r="AU15" s="20"/>
      <c r="AV15" s="18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6" spans="1:65" x14ac:dyDescent="0.25">
      <c r="A16" s="18">
        <v>2</v>
      </c>
      <c r="B16" s="2" t="s">
        <v>68</v>
      </c>
      <c r="C16" s="3" t="s">
        <v>71</v>
      </c>
      <c r="D16" s="18" t="s">
        <v>77</v>
      </c>
      <c r="E16" s="18" t="s">
        <v>77</v>
      </c>
      <c r="F16" s="18" t="s">
        <v>77</v>
      </c>
      <c r="G16" s="27" t="s">
        <v>77</v>
      </c>
      <c r="H16" s="18" t="s">
        <v>77</v>
      </c>
      <c r="I16" s="46" t="s">
        <v>76</v>
      </c>
      <c r="J16" s="46" t="s">
        <v>76</v>
      </c>
      <c r="K16" s="18" t="s">
        <v>77</v>
      </c>
      <c r="L16" s="18" t="s">
        <v>77</v>
      </c>
      <c r="M16" s="18" t="s">
        <v>77</v>
      </c>
      <c r="N16" s="18" t="s">
        <v>77</v>
      </c>
      <c r="O16" s="18" t="s">
        <v>77</v>
      </c>
      <c r="P16" s="46" t="s">
        <v>76</v>
      </c>
      <c r="Q16" s="46" t="s">
        <v>76</v>
      </c>
      <c r="R16" s="18" t="s">
        <v>78</v>
      </c>
      <c r="S16" s="18" t="s">
        <v>78</v>
      </c>
      <c r="T16" s="18" t="s">
        <v>78</v>
      </c>
      <c r="U16" s="18" t="s">
        <v>78</v>
      </c>
      <c r="V16" s="18" t="s">
        <v>78</v>
      </c>
      <c r="W16" s="46" t="s">
        <v>76</v>
      </c>
      <c r="X16" s="46" t="s">
        <v>76</v>
      </c>
      <c r="Y16" s="18" t="s">
        <v>77</v>
      </c>
      <c r="Z16" s="18" t="s">
        <v>81</v>
      </c>
      <c r="AA16" s="18" t="s">
        <v>77</v>
      </c>
      <c r="AB16" s="20" t="s">
        <v>77</v>
      </c>
      <c r="AC16" s="20" t="s">
        <v>77</v>
      </c>
      <c r="AD16" s="47" t="s">
        <v>76</v>
      </c>
      <c r="AE16" s="46" t="s">
        <v>76</v>
      </c>
      <c r="AF16" s="21">
        <f>COUNTIF(D16:AE16,"=Я")+COUNTIF(D16:AE16,"=К")</f>
        <v>15</v>
      </c>
      <c r="AG16" s="21">
        <f>COUNTIF(E16:AF16,"=К")</f>
        <v>1</v>
      </c>
      <c r="AH16" s="38"/>
      <c r="AI16" s="20">
        <f>COUNTIF(D16:AE16,"В")</f>
        <v>8</v>
      </c>
      <c r="AJ16" s="20">
        <f>COUNTIF(D16:AE16,"О")</f>
        <v>5</v>
      </c>
      <c r="AK16" s="18"/>
      <c r="AL16" s="20">
        <f>COUNTIF(D16:AE16,"Б")</f>
        <v>0</v>
      </c>
      <c r="AM16" s="18"/>
      <c r="AN16" s="18"/>
      <c r="AO16" s="18"/>
      <c r="AP16" s="18"/>
      <c r="AQ16" s="18"/>
      <c r="AR16" s="20">
        <f>AF16*8</f>
        <v>120</v>
      </c>
      <c r="AS16" s="18"/>
      <c r="AT16" s="18"/>
      <c r="AU16" s="18"/>
      <c r="AV16" s="18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</row>
    <row r="17" spans="1:65" ht="18" customHeight="1" x14ac:dyDescent="0.25">
      <c r="A17" s="18">
        <v>3</v>
      </c>
      <c r="B17" s="2" t="s">
        <v>70</v>
      </c>
      <c r="C17" s="3" t="s">
        <v>87</v>
      </c>
      <c r="D17" s="18" t="s">
        <v>77</v>
      </c>
      <c r="E17" s="18" t="s">
        <v>81</v>
      </c>
      <c r="F17" s="18" t="s">
        <v>81</v>
      </c>
      <c r="G17" s="27" t="s">
        <v>77</v>
      </c>
      <c r="H17" s="18" t="s">
        <v>77</v>
      </c>
      <c r="I17" s="46" t="s">
        <v>76</v>
      </c>
      <c r="J17" s="46" t="s">
        <v>76</v>
      </c>
      <c r="K17" s="18" t="s">
        <v>77</v>
      </c>
      <c r="L17" s="18" t="s">
        <v>81</v>
      </c>
      <c r="M17" s="18" t="s">
        <v>77</v>
      </c>
      <c r="N17" s="18" t="s">
        <v>77</v>
      </c>
      <c r="O17" s="18" t="s">
        <v>77</v>
      </c>
      <c r="P17" s="46" t="s">
        <v>76</v>
      </c>
      <c r="Q17" s="46" t="s">
        <v>76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46" t="s">
        <v>76</v>
      </c>
      <c r="X17" s="46" t="s">
        <v>76</v>
      </c>
      <c r="Y17" s="18" t="s">
        <v>77</v>
      </c>
      <c r="Z17" s="18" t="s">
        <v>81</v>
      </c>
      <c r="AA17" s="18" t="s">
        <v>77</v>
      </c>
      <c r="AB17" s="20" t="s">
        <v>77</v>
      </c>
      <c r="AC17" s="20" t="s">
        <v>77</v>
      </c>
      <c r="AD17" s="47" t="s">
        <v>76</v>
      </c>
      <c r="AE17" s="46" t="s">
        <v>76</v>
      </c>
      <c r="AF17" s="21">
        <f>COUNTIF(D17:AE17,"=Я")+COUNTIF(D17:AE17,"=К")</f>
        <v>20</v>
      </c>
      <c r="AG17" s="21">
        <f>COUNTIF(E17:AF17,"=К")</f>
        <v>4</v>
      </c>
      <c r="AH17" s="38"/>
      <c r="AI17" s="20">
        <f>COUNTIF(D17:AE17,"В")</f>
        <v>8</v>
      </c>
      <c r="AJ17" s="20">
        <f>COUNTIF(D17:AE17,"О")</f>
        <v>0</v>
      </c>
      <c r="AK17" s="18"/>
      <c r="AL17" s="20">
        <f>COUNTIF(D17:AE17,"Б")</f>
        <v>0</v>
      </c>
      <c r="AM17" s="18"/>
      <c r="AN17" s="18"/>
      <c r="AO17" s="18"/>
      <c r="AP17" s="18"/>
      <c r="AQ17" s="18"/>
      <c r="AR17" s="20">
        <f>AF17*8</f>
        <v>160</v>
      </c>
      <c r="AS17" s="18"/>
      <c r="AT17" s="18"/>
      <c r="AU17" s="18"/>
      <c r="AV17" s="18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</row>
    <row r="18" spans="1:65" x14ac:dyDescent="0.25">
      <c r="A18" s="18">
        <v>4</v>
      </c>
      <c r="B18" s="4" t="s">
        <v>72</v>
      </c>
      <c r="C18" s="3" t="s">
        <v>69</v>
      </c>
      <c r="D18" s="18" t="s">
        <v>77</v>
      </c>
      <c r="E18" s="18" t="s">
        <v>77</v>
      </c>
      <c r="F18" s="18" t="s">
        <v>81</v>
      </c>
      <c r="G18" s="27" t="s">
        <v>81</v>
      </c>
      <c r="H18" s="18" t="s">
        <v>81</v>
      </c>
      <c r="I18" s="46" t="s">
        <v>76</v>
      </c>
      <c r="J18" s="46" t="s">
        <v>76</v>
      </c>
      <c r="K18" s="18" t="s">
        <v>81</v>
      </c>
      <c r="L18" s="18" t="s">
        <v>81</v>
      </c>
      <c r="M18" s="18" t="s">
        <v>77</v>
      </c>
      <c r="N18" s="18" t="s">
        <v>77</v>
      </c>
      <c r="O18" s="18" t="s">
        <v>77</v>
      </c>
      <c r="P18" s="46" t="s">
        <v>76</v>
      </c>
      <c r="Q18" s="46" t="s">
        <v>76</v>
      </c>
      <c r="R18" s="18" t="s">
        <v>77</v>
      </c>
      <c r="S18" s="18" t="s">
        <v>77</v>
      </c>
      <c r="T18" s="18" t="s">
        <v>77</v>
      </c>
      <c r="U18" s="18" t="s">
        <v>81</v>
      </c>
      <c r="V18" s="18" t="s">
        <v>77</v>
      </c>
      <c r="W18" s="46" t="s">
        <v>76</v>
      </c>
      <c r="X18" s="46" t="s">
        <v>76</v>
      </c>
      <c r="Y18" s="18" t="s">
        <v>77</v>
      </c>
      <c r="Z18" s="18" t="s">
        <v>81</v>
      </c>
      <c r="AA18" s="18" t="s">
        <v>84</v>
      </c>
      <c r="AB18" s="20" t="s">
        <v>90</v>
      </c>
      <c r="AC18" s="20" t="s">
        <v>77</v>
      </c>
      <c r="AD18" s="47" t="s">
        <v>76</v>
      </c>
      <c r="AE18" s="46" t="s">
        <v>76</v>
      </c>
      <c r="AF18" s="21">
        <f>COUNTIF(D18:AE18,"=Я")+COUNTIF(D18:AE18,"=К")</f>
        <v>18</v>
      </c>
      <c r="AG18" s="21">
        <f>COUNTIF(E18:AF18,"=К")</f>
        <v>7</v>
      </c>
      <c r="AH18" s="38"/>
      <c r="AI18" s="20">
        <f>COUNTIF(D18:AE18,"В")</f>
        <v>8</v>
      </c>
      <c r="AJ18" s="20">
        <f>COUNTIF(D18:AE18,"О")</f>
        <v>0</v>
      </c>
      <c r="AK18" s="18"/>
      <c r="AL18" s="20">
        <f>COUNTIF(D18:AE18,"Б")</f>
        <v>0</v>
      </c>
      <c r="AM18" s="18"/>
      <c r="AN18" s="18"/>
      <c r="AO18" s="18"/>
      <c r="AP18" s="18"/>
      <c r="AQ18" s="18"/>
      <c r="AR18" s="20">
        <f>AF18*8</f>
        <v>144</v>
      </c>
      <c r="AS18" s="18"/>
      <c r="AT18" s="18"/>
      <c r="AU18" s="18"/>
      <c r="AV18" s="18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</row>
    <row r="19" spans="1:65" ht="14.25" customHeight="1" x14ac:dyDescent="0.25">
      <c r="A19" s="18">
        <v>5</v>
      </c>
      <c r="B19" s="4" t="s">
        <v>75</v>
      </c>
      <c r="C19" s="5" t="s">
        <v>74</v>
      </c>
      <c r="D19" s="18" t="s">
        <v>82</v>
      </c>
      <c r="E19" s="18" t="s">
        <v>77</v>
      </c>
      <c r="F19" s="18" t="s">
        <v>77</v>
      </c>
      <c r="G19" s="27" t="s">
        <v>77</v>
      </c>
      <c r="H19" s="18" t="s">
        <v>77</v>
      </c>
      <c r="I19" s="46" t="s">
        <v>76</v>
      </c>
      <c r="J19" s="46" t="s">
        <v>76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46" t="s">
        <v>76</v>
      </c>
      <c r="Q19" s="46" t="s">
        <v>76</v>
      </c>
      <c r="R19" s="18" t="s">
        <v>82</v>
      </c>
      <c r="S19" s="18" t="s">
        <v>82</v>
      </c>
      <c r="T19" s="18" t="s">
        <v>82</v>
      </c>
      <c r="U19" s="18" t="s">
        <v>82</v>
      </c>
      <c r="V19" s="18" t="s">
        <v>82</v>
      </c>
      <c r="W19" s="46" t="s">
        <v>82</v>
      </c>
      <c r="X19" s="46" t="s">
        <v>82</v>
      </c>
      <c r="Y19" s="18" t="s">
        <v>82</v>
      </c>
      <c r="Z19" s="18" t="s">
        <v>77</v>
      </c>
      <c r="AA19" s="18" t="s">
        <v>77</v>
      </c>
      <c r="AB19" s="20" t="s">
        <v>77</v>
      </c>
      <c r="AC19" s="20" t="s">
        <v>77</v>
      </c>
      <c r="AD19" s="47" t="s">
        <v>76</v>
      </c>
      <c r="AE19" s="46" t="s">
        <v>76</v>
      </c>
      <c r="AF19" s="21">
        <f>COUNTIF(D19:AE19,"=Я")+COUNTIF(D19:AE19,"=К")</f>
        <v>13</v>
      </c>
      <c r="AG19" s="21">
        <f>COUNTIF(E19:AF19,"=К")</f>
        <v>0</v>
      </c>
      <c r="AH19" s="38"/>
      <c r="AI19" s="20">
        <f>COUNTIF(D19:AE19,"В")</f>
        <v>6</v>
      </c>
      <c r="AJ19" s="20">
        <f>COUNTIF(D19:AE19,"О")</f>
        <v>0</v>
      </c>
      <c r="AK19" s="18"/>
      <c r="AL19" s="20">
        <f>COUNTIF(D19:AE19,"Б")</f>
        <v>9</v>
      </c>
      <c r="AM19" s="18"/>
      <c r="AN19" s="18"/>
      <c r="AO19" s="18"/>
      <c r="AP19" s="18"/>
      <c r="AQ19" s="18"/>
      <c r="AR19" s="20">
        <f>AF19*8</f>
        <v>104</v>
      </c>
      <c r="AS19" s="18"/>
      <c r="AT19" s="18"/>
      <c r="AU19" s="18"/>
      <c r="AV19" s="18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</row>
    <row r="20" spans="1:65" x14ac:dyDescent="0.25">
      <c r="A20" s="18"/>
      <c r="B20" s="3"/>
      <c r="C20" s="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1"/>
      <c r="AG20" s="21"/>
      <c r="AH20" s="38"/>
      <c r="AI20" s="18"/>
      <c r="AJ20" s="18"/>
      <c r="AK20" s="18"/>
      <c r="AL20" s="18"/>
      <c r="AM20" s="18"/>
      <c r="AN20" s="18"/>
      <c r="AO20" s="18"/>
      <c r="AP20" s="18"/>
      <c r="AQ20" s="18"/>
      <c r="AR20" s="20"/>
      <c r="AS20" s="18"/>
      <c r="AT20" s="18"/>
      <c r="AU20" s="18"/>
      <c r="AV20" s="18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</row>
    <row r="21" spans="1:65" x14ac:dyDescent="0.25">
      <c r="A21" s="157" t="s">
        <v>27</v>
      </c>
      <c r="B21" s="158"/>
      <c r="C21" s="15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23">
        <f>SUM(AF15:AF20)</f>
        <v>82</v>
      </c>
      <c r="AG21" s="21">
        <f>COUNTIF(E21:AF21,"=К")</f>
        <v>0</v>
      </c>
      <c r="AH21" s="23"/>
      <c r="AI21" s="23">
        <f t="shared" ref="AI21:AV21" si="0">SUM(AI15:AI20)</f>
        <v>38</v>
      </c>
      <c r="AJ21" s="23">
        <f t="shared" si="0"/>
        <v>5</v>
      </c>
      <c r="AK21" s="23">
        <f t="shared" si="0"/>
        <v>0</v>
      </c>
      <c r="AL21" s="23">
        <f t="shared" si="0"/>
        <v>9</v>
      </c>
      <c r="AM21" s="23">
        <f t="shared" si="0"/>
        <v>0</v>
      </c>
      <c r="AN21" s="23">
        <f t="shared" si="0"/>
        <v>0</v>
      </c>
      <c r="AO21" s="23">
        <f t="shared" si="0"/>
        <v>0</v>
      </c>
      <c r="AP21" s="23">
        <f t="shared" si="0"/>
        <v>0</v>
      </c>
      <c r="AQ21" s="23">
        <f t="shared" si="0"/>
        <v>0</v>
      </c>
      <c r="AR21" s="23">
        <f>SUM(AR15:AR20)</f>
        <v>656</v>
      </c>
      <c r="AS21" s="23">
        <f t="shared" si="0"/>
        <v>0</v>
      </c>
      <c r="AT21" s="23">
        <f t="shared" si="0"/>
        <v>0</v>
      </c>
      <c r="AU21" s="23">
        <f t="shared" si="0"/>
        <v>0</v>
      </c>
      <c r="AV21" s="23">
        <f t="shared" si="0"/>
        <v>0</v>
      </c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  <row r="23" spans="1:65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</row>
    <row r="24" spans="1:65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17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</row>
    <row r="25" spans="1:65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17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</row>
    <row r="26" spans="1:65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</row>
    <row r="27" spans="1:65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</row>
    <row r="28" spans="1:65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</row>
    <row r="29" spans="1:65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</row>
    <row r="30" spans="1:65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</row>
    <row r="31" spans="1:65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</row>
    <row r="32" spans="1:65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</row>
    <row r="33" spans="1:65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</row>
    <row r="34" spans="1:65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</row>
    <row r="35" spans="1:65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</row>
    <row r="36" spans="1:65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</row>
    <row r="37" spans="1:65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</row>
    <row r="38" spans="1:65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</row>
    <row r="39" spans="1:65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</row>
    <row r="40" spans="1:65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</row>
    <row r="41" spans="1:65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</row>
    <row r="42" spans="1:65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</row>
    <row r="43" spans="1:65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</row>
    <row r="44" spans="1:65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</row>
    <row r="45" spans="1:65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</row>
    <row r="46" spans="1:65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</row>
    <row r="47" spans="1:65" x14ac:dyDescent="0.25">
      <c r="A47" s="7"/>
      <c r="B47" s="39" t="s">
        <v>51</v>
      </c>
      <c r="C47" s="39"/>
      <c r="D47" s="39"/>
      <c r="E47" s="39"/>
      <c r="F47" s="39"/>
      <c r="G47" s="39"/>
      <c r="H47" s="39"/>
      <c r="I47" s="39"/>
      <c r="J47" s="39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</row>
    <row r="48" spans="1:65" x14ac:dyDescent="0.25">
      <c r="A48" s="7"/>
      <c r="B48" s="39" t="s">
        <v>52</v>
      </c>
      <c r="C48" s="39"/>
      <c r="D48" s="39"/>
      <c r="E48" s="39"/>
      <c r="F48" s="39"/>
      <c r="G48" s="39"/>
      <c r="H48" s="39"/>
      <c r="I48" s="39"/>
      <c r="J48" s="39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</row>
    <row r="49" spans="1:65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</row>
    <row r="50" spans="1:65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</row>
    <row r="51" spans="1:65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</row>
    <row r="52" spans="1:65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</row>
    <row r="53" spans="1:65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</row>
    <row r="54" spans="1:65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</row>
    <row r="55" spans="1:65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</row>
    <row r="56" spans="1:65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</row>
    <row r="57" spans="1:65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</row>
    <row r="58" spans="1:65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</row>
    <row r="59" spans="1:65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</row>
    <row r="60" spans="1:65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</row>
    <row r="61" spans="1:65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</row>
    <row r="62" spans="1:65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</row>
    <row r="63" spans="1:65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</row>
    <row r="64" spans="1:65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</row>
    <row r="65" spans="1:65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</row>
    <row r="66" spans="1:65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</row>
    <row r="67" spans="1:65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</row>
    <row r="68" spans="1:65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</row>
    <row r="69" spans="1:65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</row>
    <row r="70" spans="1:65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</row>
    <row r="71" spans="1:65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</row>
    <row r="72" spans="1:65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</row>
    <row r="73" spans="1:65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</row>
    <row r="74" spans="1:65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</row>
    <row r="75" spans="1:65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</row>
    <row r="76" spans="1:65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</row>
    <row r="77" spans="1:65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</row>
    <row r="78" spans="1:65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1" spans="1:65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</row>
    <row r="82" spans="1:65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</row>
    <row r="83" spans="1:65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</row>
    <row r="84" spans="1:65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</row>
    <row r="85" spans="1:65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</row>
    <row r="86" spans="1:65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</row>
    <row r="87" spans="1:65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  <row r="89" spans="1:65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</row>
    <row r="90" spans="1:65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</row>
    <row r="91" spans="1:65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</row>
    <row r="92" spans="1:65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</row>
    <row r="93" spans="1:65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</row>
    <row r="94" spans="1:65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</row>
    <row r="95" spans="1:65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</row>
    <row r="96" spans="1:65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</row>
    <row r="97" spans="1:65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</row>
    <row r="98" spans="1:65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</row>
    <row r="99" spans="1:65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</row>
    <row r="100" spans="1:65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</row>
    <row r="101" spans="1:65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</row>
    <row r="102" spans="1:65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</row>
    <row r="103" spans="1:65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</row>
    <row r="104" spans="1:65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</row>
    <row r="105" spans="1:65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</row>
    <row r="106" spans="1:65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</row>
    <row r="107" spans="1:65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</row>
    <row r="108" spans="1:65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</row>
    <row r="109" spans="1:65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</row>
    <row r="110" spans="1:65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</row>
    <row r="111" spans="1:65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</row>
    <row r="112" spans="1:65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</row>
    <row r="113" spans="1:65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</row>
    <row r="114" spans="1:65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</row>
    <row r="115" spans="1:65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</row>
    <row r="116" spans="1:65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</row>
    <row r="117" spans="1:65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</row>
    <row r="118" spans="1:65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</row>
    <row r="119" spans="1:65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</row>
    <row r="120" spans="1:65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</row>
    <row r="121" spans="1:65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</row>
    <row r="122" spans="1:65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</row>
    <row r="123" spans="1:65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</row>
    <row r="124" spans="1:65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</row>
    <row r="125" spans="1:65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</row>
    <row r="126" spans="1:65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</row>
    <row r="127" spans="1:65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</row>
    <row r="128" spans="1:65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</row>
    <row r="129" spans="1:65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</row>
    <row r="130" spans="1:65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</row>
    <row r="131" spans="1:65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</row>
    <row r="132" spans="1:65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</row>
    <row r="133" spans="1:65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</row>
    <row r="134" spans="1:65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</row>
    <row r="135" spans="1:65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</row>
    <row r="136" spans="1:65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</row>
    <row r="137" spans="1:65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</row>
    <row r="138" spans="1:65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</row>
    <row r="139" spans="1:65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</row>
    <row r="140" spans="1:65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</row>
    <row r="141" spans="1:65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</row>
    <row r="142" spans="1:65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</row>
    <row r="143" spans="1:65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</row>
    <row r="144" spans="1:65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</row>
    <row r="145" spans="1:65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</row>
    <row r="146" spans="1:65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</row>
    <row r="147" spans="1:65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</row>
    <row r="148" spans="1:65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</row>
    <row r="149" spans="1:65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</row>
    <row r="150" spans="1:65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</row>
    <row r="151" spans="1:65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</row>
    <row r="152" spans="1:65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</row>
    <row r="153" spans="1:65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1:65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1:65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1:65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1:65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1:65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1:65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1:65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1:65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1:65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1:65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1:65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1:65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1:65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</sheetData>
  <mergeCells count="35">
    <mergeCell ref="B10:C10"/>
    <mergeCell ref="D10:E10"/>
    <mergeCell ref="F10:H10"/>
    <mergeCell ref="A7:L7"/>
    <mergeCell ref="AF7:AL7"/>
    <mergeCell ref="A8:D8"/>
    <mergeCell ref="A9:D9"/>
    <mergeCell ref="E9:F9"/>
    <mergeCell ref="AN12:AN14"/>
    <mergeCell ref="AF11:AH11"/>
    <mergeCell ref="AI11:AQ11"/>
    <mergeCell ref="AO12:AO14"/>
    <mergeCell ref="AP12:AP14"/>
    <mergeCell ref="AQ12:AQ14"/>
    <mergeCell ref="AI12:AI14"/>
    <mergeCell ref="AJ12:AJ14"/>
    <mergeCell ref="AK12:AK14"/>
    <mergeCell ref="AL12:AL14"/>
    <mergeCell ref="AM12:AM14"/>
    <mergeCell ref="A21:C21"/>
    <mergeCell ref="B40:J40"/>
    <mergeCell ref="AR12:AR14"/>
    <mergeCell ref="AS12:AU12"/>
    <mergeCell ref="AV12:AV14"/>
    <mergeCell ref="AS13:AS14"/>
    <mergeCell ref="AT13:AT14"/>
    <mergeCell ref="AU13:AU14"/>
    <mergeCell ref="A11:A14"/>
    <mergeCell ref="B11:B14"/>
    <mergeCell ref="C11:C14"/>
    <mergeCell ref="D11:AE13"/>
    <mergeCell ref="AR11:AV11"/>
    <mergeCell ref="AF12:AF14"/>
    <mergeCell ref="AG12:AG14"/>
    <mergeCell ref="AH12:AH14"/>
  </mergeCells>
  <pageMargins left="0.39370078740157483" right="0.31496062992125984" top="0.35433070866141736" bottom="0.35433070866141736" header="0.31496062992125984" footer="0.31496062992125984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166"/>
  <sheetViews>
    <sheetView topLeftCell="L5" zoomScale="85" zoomScaleNormal="85" workbookViewId="0">
      <selection activeCell="AL33" sqref="AL33"/>
    </sheetView>
  </sheetViews>
  <sheetFormatPr defaultColWidth="9.140625" defaultRowHeight="15" x14ac:dyDescent="0.25"/>
  <cols>
    <col min="1" max="1" width="7.140625" style="1" customWidth="1"/>
    <col min="2" max="2" width="38.140625" style="1" customWidth="1"/>
    <col min="3" max="3" width="23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2" width="3.5703125" style="1" customWidth="1"/>
    <col min="33" max="34" width="3.7109375" style="1" customWidth="1"/>
    <col min="35" max="36" width="6.5703125" style="1" customWidth="1"/>
    <col min="37" max="37" width="6.85546875" style="1" customWidth="1"/>
    <col min="38" max="38" width="4" style="1" customWidth="1"/>
    <col min="39" max="39" width="9.7109375" style="1" customWidth="1"/>
    <col min="40" max="41" width="4" style="1" customWidth="1"/>
    <col min="42" max="42" width="6.5703125" style="1" customWidth="1"/>
    <col min="43" max="46" width="4" style="1" customWidth="1"/>
    <col min="47" max="47" width="5.5703125" style="1" customWidth="1"/>
    <col min="48" max="51" width="4.7109375" style="1" customWidth="1"/>
    <col min="52" max="52" width="3.5703125" style="1" customWidth="1"/>
    <col min="53" max="53" width="2" style="1" customWidth="1"/>
    <col min="54" max="54" width="2.42578125" style="1" customWidth="1"/>
    <col min="55" max="55" width="2.28515625" style="1" customWidth="1"/>
    <col min="56" max="56" width="1.85546875" style="1" customWidth="1"/>
    <col min="57" max="57" width="4.85546875" style="1" customWidth="1"/>
    <col min="58" max="16384" width="9.140625" style="1"/>
  </cols>
  <sheetData>
    <row r="1" spans="1:6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57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 t="s">
        <v>58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3" t="s">
        <v>80</v>
      </c>
      <c r="AJ6" s="13"/>
      <c r="AK6" s="13"/>
      <c r="AL6" s="13"/>
      <c r="AM6" s="13"/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4" t="s">
        <v>3</v>
      </c>
      <c r="AJ7" s="144"/>
      <c r="AK7" s="144"/>
      <c r="AL7" s="145"/>
      <c r="AM7" s="145"/>
      <c r="AN7" s="145"/>
      <c r="AO7" s="145"/>
      <c r="AP7" s="14" t="s">
        <v>4</v>
      </c>
      <c r="AQ7" s="14"/>
      <c r="AR7" s="14"/>
      <c r="AS7" s="14"/>
      <c r="AT7" s="14"/>
      <c r="AU7" s="14"/>
      <c r="AV7" s="14"/>
      <c r="AW7" s="14"/>
      <c r="AX7" s="14"/>
      <c r="AY7" s="1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 t="s">
        <v>79</v>
      </c>
      <c r="AJ8" s="16"/>
      <c r="AK8" s="16"/>
      <c r="AL8" s="16"/>
      <c r="AM8" s="16"/>
      <c r="AN8" s="17"/>
      <c r="AO8" s="16"/>
      <c r="AP8" s="16"/>
      <c r="AQ8" s="7"/>
      <c r="AR8" s="7"/>
      <c r="AS8" s="7"/>
      <c r="AT8" s="7"/>
      <c r="AU8" s="7"/>
      <c r="AV8" s="7"/>
      <c r="AW8" s="7"/>
      <c r="AX8" s="7"/>
      <c r="AY8" s="7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6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x14ac:dyDescent="0.25">
      <c r="A10" s="50" t="s">
        <v>7</v>
      </c>
      <c r="B10" s="139" t="s">
        <v>91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54"/>
      <c r="AI11" s="151" t="s">
        <v>59</v>
      </c>
      <c r="AJ11" s="151"/>
      <c r="AK11" s="151"/>
      <c r="AL11" s="152" t="s">
        <v>60</v>
      </c>
      <c r="AM11" s="153"/>
      <c r="AN11" s="153"/>
      <c r="AO11" s="153"/>
      <c r="AP11" s="153"/>
      <c r="AQ11" s="153"/>
      <c r="AR11" s="153"/>
      <c r="AS11" s="153"/>
      <c r="AT11" s="154"/>
      <c r="AU11" s="170" t="s">
        <v>61</v>
      </c>
      <c r="AV11" s="171"/>
      <c r="AW11" s="171"/>
      <c r="AX11" s="171"/>
      <c r="AY11" s="172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55"/>
      <c r="AI12" s="173" t="s">
        <v>21</v>
      </c>
      <c r="AJ12" s="148" t="s">
        <v>83</v>
      </c>
      <c r="AK12" s="174" t="s">
        <v>56</v>
      </c>
      <c r="AL12" s="155" t="s">
        <v>13</v>
      </c>
      <c r="AM12" s="155" t="s">
        <v>14</v>
      </c>
      <c r="AN12" s="148" t="s">
        <v>15</v>
      </c>
      <c r="AO12" s="148" t="s">
        <v>16</v>
      </c>
      <c r="AP12" s="148" t="s">
        <v>17</v>
      </c>
      <c r="AQ12" s="148" t="s">
        <v>18</v>
      </c>
      <c r="AR12" s="148" t="s">
        <v>19</v>
      </c>
      <c r="AS12" s="148" t="s">
        <v>20</v>
      </c>
      <c r="AT12" s="148"/>
      <c r="AU12" s="155" t="s">
        <v>21</v>
      </c>
      <c r="AV12" s="161" t="s">
        <v>22</v>
      </c>
      <c r="AW12" s="161"/>
      <c r="AX12" s="161"/>
      <c r="AY12" s="156" t="s">
        <v>23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55"/>
      <c r="AI13" s="174"/>
      <c r="AJ13" s="176"/>
      <c r="AK13" s="174"/>
      <c r="AL13" s="156"/>
      <c r="AM13" s="156"/>
      <c r="AN13" s="149"/>
      <c r="AO13" s="149"/>
      <c r="AP13" s="149"/>
      <c r="AQ13" s="149"/>
      <c r="AR13" s="149"/>
      <c r="AS13" s="149"/>
      <c r="AT13" s="149"/>
      <c r="AU13" s="155"/>
      <c r="AV13" s="155" t="s">
        <v>24</v>
      </c>
      <c r="AW13" s="155" t="s">
        <v>25</v>
      </c>
      <c r="AX13" s="155" t="s">
        <v>26</v>
      </c>
      <c r="AY13" s="15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48" customHeight="1" x14ac:dyDescent="0.25">
      <c r="A14" s="163"/>
      <c r="B14" s="163"/>
      <c r="C14" s="163"/>
      <c r="D14" s="25">
        <v>1</v>
      </c>
      <c r="E14" s="25">
        <v>2</v>
      </c>
      <c r="F14" s="25">
        <v>3</v>
      </c>
      <c r="G14" s="25">
        <v>4</v>
      </c>
      <c r="H14" s="25">
        <v>5</v>
      </c>
      <c r="I14" s="44">
        <v>6</v>
      </c>
      <c r="J14" s="44">
        <v>7</v>
      </c>
      <c r="K14" s="25">
        <v>8</v>
      </c>
      <c r="L14" s="25">
        <v>9</v>
      </c>
      <c r="M14" s="25">
        <v>10</v>
      </c>
      <c r="N14" s="25">
        <v>11</v>
      </c>
      <c r="O14" s="25">
        <v>12</v>
      </c>
      <c r="P14" s="44">
        <v>13</v>
      </c>
      <c r="Q14" s="44">
        <v>14</v>
      </c>
      <c r="R14" s="25">
        <v>15</v>
      </c>
      <c r="S14" s="25">
        <v>16</v>
      </c>
      <c r="T14" s="25">
        <v>17</v>
      </c>
      <c r="U14" s="25">
        <v>18</v>
      </c>
      <c r="V14" s="25">
        <v>19</v>
      </c>
      <c r="W14" s="44">
        <v>20</v>
      </c>
      <c r="X14" s="44">
        <v>21</v>
      </c>
      <c r="Y14" s="25">
        <v>22</v>
      </c>
      <c r="Z14" s="25">
        <v>23</v>
      </c>
      <c r="AA14" s="25">
        <v>24</v>
      </c>
      <c r="AB14" s="25">
        <v>25</v>
      </c>
      <c r="AC14" s="25">
        <v>26</v>
      </c>
      <c r="AD14" s="44">
        <v>27</v>
      </c>
      <c r="AE14" s="44">
        <v>28</v>
      </c>
      <c r="AF14" s="25">
        <v>29</v>
      </c>
      <c r="AG14" s="25">
        <v>30</v>
      </c>
      <c r="AH14" s="57">
        <v>31</v>
      </c>
      <c r="AI14" s="175"/>
      <c r="AJ14" s="177"/>
      <c r="AK14" s="175"/>
      <c r="AL14" s="156"/>
      <c r="AM14" s="156"/>
      <c r="AN14" s="150"/>
      <c r="AO14" s="150"/>
      <c r="AP14" s="150"/>
      <c r="AQ14" s="150"/>
      <c r="AR14" s="150"/>
      <c r="AS14" s="150"/>
      <c r="AT14" s="150"/>
      <c r="AU14" s="155"/>
      <c r="AV14" s="155"/>
      <c r="AW14" s="155"/>
      <c r="AX14" s="155"/>
      <c r="AY14" s="15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9.5" customHeight="1" x14ac:dyDescent="0.25">
      <c r="A15" s="19">
        <v>1</v>
      </c>
      <c r="B15" s="40" t="s">
        <v>66</v>
      </c>
      <c r="C15" s="41" t="s">
        <v>67</v>
      </c>
      <c r="D15" s="19" t="s">
        <v>77</v>
      </c>
      <c r="E15" s="19" t="s">
        <v>81</v>
      </c>
      <c r="F15" s="19" t="s">
        <v>81</v>
      </c>
      <c r="G15" s="19" t="s">
        <v>77</v>
      </c>
      <c r="H15" s="19" t="s">
        <v>77</v>
      </c>
      <c r="I15" s="45" t="s">
        <v>76</v>
      </c>
      <c r="J15" s="45" t="s">
        <v>76</v>
      </c>
      <c r="K15" s="19" t="s">
        <v>76</v>
      </c>
      <c r="L15" s="19" t="s">
        <v>77</v>
      </c>
      <c r="M15" s="19" t="s">
        <v>77</v>
      </c>
      <c r="N15" s="19" t="s">
        <v>77</v>
      </c>
      <c r="O15" s="20" t="s">
        <v>77</v>
      </c>
      <c r="P15" s="47" t="s">
        <v>76</v>
      </c>
      <c r="Q15" s="47" t="s">
        <v>76</v>
      </c>
      <c r="R15" s="20" t="s">
        <v>77</v>
      </c>
      <c r="S15" s="20" t="s">
        <v>77</v>
      </c>
      <c r="T15" s="20" t="s">
        <v>81</v>
      </c>
      <c r="U15" s="20" t="s">
        <v>77</v>
      </c>
      <c r="V15" s="20" t="s">
        <v>77</v>
      </c>
      <c r="W15" s="47" t="s">
        <v>76</v>
      </c>
      <c r="X15" s="47" t="s">
        <v>76</v>
      </c>
      <c r="Y15" s="20" t="s">
        <v>77</v>
      </c>
      <c r="Z15" s="20" t="s">
        <v>77</v>
      </c>
      <c r="AA15" s="20" t="s">
        <v>81</v>
      </c>
      <c r="AB15" s="20" t="s">
        <v>77</v>
      </c>
      <c r="AC15" s="20" t="s">
        <v>84</v>
      </c>
      <c r="AD15" s="47" t="s">
        <v>76</v>
      </c>
      <c r="AE15" s="47" t="s">
        <v>76</v>
      </c>
      <c r="AF15" s="20" t="s">
        <v>77</v>
      </c>
      <c r="AG15" s="20" t="s">
        <v>77</v>
      </c>
      <c r="AH15" s="22" t="s">
        <v>77</v>
      </c>
      <c r="AI15" s="21">
        <f>COUNTIF(D15:AH15,"=Я")+COUNTIF(D15:AH15,"=К")</f>
        <v>21</v>
      </c>
      <c r="AJ15" s="21">
        <f>COUNTIF(E15:AH15,"=К")</f>
        <v>4</v>
      </c>
      <c r="AK15" s="22"/>
      <c r="AL15" s="20">
        <f>COUNTIF(D15:AH15,"В")</f>
        <v>9</v>
      </c>
      <c r="AM15" s="20">
        <f>COUNTIF(D15:AH15,"О")</f>
        <v>0</v>
      </c>
      <c r="AN15" s="20"/>
      <c r="AO15" s="20">
        <f>COUNTIF(D15:AH15,"Б")</f>
        <v>0</v>
      </c>
      <c r="AP15" s="20"/>
      <c r="AQ15" s="20"/>
      <c r="AR15" s="20"/>
      <c r="AS15" s="20"/>
      <c r="AT15" s="20"/>
      <c r="AU15" s="20">
        <f>AI15*8</f>
        <v>168</v>
      </c>
      <c r="AV15" s="20"/>
      <c r="AW15" s="20"/>
      <c r="AX15" s="20"/>
      <c r="AY15" s="18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5">
      <c r="A16" s="18">
        <v>2</v>
      </c>
      <c r="B16" s="2" t="s">
        <v>68</v>
      </c>
      <c r="C16" s="3" t="s">
        <v>71</v>
      </c>
      <c r="D16" s="18" t="s">
        <v>77</v>
      </c>
      <c r="E16" s="18" t="s">
        <v>77</v>
      </c>
      <c r="F16" s="18" t="s">
        <v>77</v>
      </c>
      <c r="G16" s="18" t="s">
        <v>77</v>
      </c>
      <c r="H16" s="18" t="s">
        <v>77</v>
      </c>
      <c r="I16" s="46" t="s">
        <v>76</v>
      </c>
      <c r="J16" s="46" t="s">
        <v>76</v>
      </c>
      <c r="K16" s="18" t="s">
        <v>76</v>
      </c>
      <c r="L16" s="18" t="s">
        <v>77</v>
      </c>
      <c r="M16" s="18" t="s">
        <v>81</v>
      </c>
      <c r="N16" s="18" t="s">
        <v>81</v>
      </c>
      <c r="O16" s="18" t="s">
        <v>81</v>
      </c>
      <c r="P16" s="46" t="s">
        <v>76</v>
      </c>
      <c r="Q16" s="46" t="s">
        <v>76</v>
      </c>
      <c r="R16" s="18" t="s">
        <v>77</v>
      </c>
      <c r="S16" s="18" t="s">
        <v>77</v>
      </c>
      <c r="T16" s="18" t="s">
        <v>77</v>
      </c>
      <c r="U16" s="18" t="s">
        <v>77</v>
      </c>
      <c r="V16" s="18" t="s">
        <v>77</v>
      </c>
      <c r="W16" s="46" t="s">
        <v>76</v>
      </c>
      <c r="X16" s="46" t="s">
        <v>76</v>
      </c>
      <c r="Y16" s="18" t="s">
        <v>77</v>
      </c>
      <c r="Z16" s="18" t="s">
        <v>81</v>
      </c>
      <c r="AA16" s="18" t="s">
        <v>81</v>
      </c>
      <c r="AB16" s="20" t="s">
        <v>77</v>
      </c>
      <c r="AC16" s="20" t="s">
        <v>77</v>
      </c>
      <c r="AD16" s="47" t="s">
        <v>76</v>
      </c>
      <c r="AE16" s="47" t="s">
        <v>76</v>
      </c>
      <c r="AF16" s="20" t="s">
        <v>81</v>
      </c>
      <c r="AG16" s="18" t="s">
        <v>81</v>
      </c>
      <c r="AH16" s="22" t="s">
        <v>77</v>
      </c>
      <c r="AI16" s="21">
        <f>COUNTIF(D16:AH16,"=Я")+COUNTIF(D16:AH16,"=К")</f>
        <v>22</v>
      </c>
      <c r="AJ16" s="21">
        <f>COUNTIF(E16:AH16,"=К")</f>
        <v>7</v>
      </c>
      <c r="AK16" s="48"/>
      <c r="AL16" s="20">
        <f>COUNTIF(D16:AH16,"В")</f>
        <v>9</v>
      </c>
      <c r="AM16" s="20">
        <f>COUNTIF(D16:AH16,"О")</f>
        <v>0</v>
      </c>
      <c r="AN16" s="18"/>
      <c r="AO16" s="20">
        <f>COUNTIF(E16:AH16,"Б")</f>
        <v>0</v>
      </c>
      <c r="AP16" s="18"/>
      <c r="AQ16" s="18"/>
      <c r="AR16" s="18"/>
      <c r="AS16" s="18"/>
      <c r="AT16" s="18"/>
      <c r="AU16" s="20">
        <f>AI16*8</f>
        <v>176</v>
      </c>
      <c r="AV16" s="18"/>
      <c r="AW16" s="18"/>
      <c r="AX16" s="18"/>
      <c r="AY16" s="18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8" customHeight="1" x14ac:dyDescent="0.25">
      <c r="A17" s="18">
        <v>3</v>
      </c>
      <c r="B17" s="2" t="s">
        <v>70</v>
      </c>
      <c r="C17" s="3" t="s">
        <v>87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46" t="s">
        <v>76</v>
      </c>
      <c r="J17" s="46" t="s">
        <v>76</v>
      </c>
      <c r="K17" s="18" t="s">
        <v>76</v>
      </c>
      <c r="L17" s="18" t="s">
        <v>81</v>
      </c>
      <c r="M17" s="18" t="s">
        <v>81</v>
      </c>
      <c r="N17" s="18" t="s">
        <v>77</v>
      </c>
      <c r="O17" s="18" t="s">
        <v>77</v>
      </c>
      <c r="P17" s="46" t="s">
        <v>76</v>
      </c>
      <c r="Q17" s="46" t="s">
        <v>76</v>
      </c>
      <c r="R17" s="18" t="s">
        <v>77</v>
      </c>
      <c r="S17" s="18" t="s">
        <v>77</v>
      </c>
      <c r="T17" s="18" t="s">
        <v>81</v>
      </c>
      <c r="U17" s="18" t="s">
        <v>77</v>
      </c>
      <c r="V17" s="18" t="s">
        <v>77</v>
      </c>
      <c r="W17" s="46" t="s">
        <v>76</v>
      </c>
      <c r="X17" s="46" t="s">
        <v>76</v>
      </c>
      <c r="Y17" s="18" t="s">
        <v>77</v>
      </c>
      <c r="Z17" s="18" t="s">
        <v>81</v>
      </c>
      <c r="AA17" s="18" t="s">
        <v>81</v>
      </c>
      <c r="AB17" s="20" t="s">
        <v>77</v>
      </c>
      <c r="AC17" s="20" t="s">
        <v>77</v>
      </c>
      <c r="AD17" s="47" t="s">
        <v>76</v>
      </c>
      <c r="AE17" s="47" t="s">
        <v>76</v>
      </c>
      <c r="AF17" s="20" t="s">
        <v>77</v>
      </c>
      <c r="AG17" s="18" t="s">
        <v>81</v>
      </c>
      <c r="AH17" s="22" t="s">
        <v>81</v>
      </c>
      <c r="AI17" s="21">
        <f>COUNTIF(D17:AH17,"=Я")+COUNTIF(D17:AH17,"=К")</f>
        <v>22</v>
      </c>
      <c r="AJ17" s="21">
        <f>COUNTIF(E17:AH17,"=К")</f>
        <v>7</v>
      </c>
      <c r="AK17" s="48"/>
      <c r="AL17" s="20">
        <f>COUNTIF(D17:AH17,"В")</f>
        <v>9</v>
      </c>
      <c r="AM17" s="20">
        <f>COUNTIF(D17:AH17,"О")</f>
        <v>0</v>
      </c>
      <c r="AN17" s="18"/>
      <c r="AO17" s="20">
        <f>COUNTIF(D17:AH17,"Б")</f>
        <v>0</v>
      </c>
      <c r="AP17" s="18"/>
      <c r="AQ17" s="18"/>
      <c r="AR17" s="18"/>
      <c r="AS17" s="18"/>
      <c r="AT17" s="18"/>
      <c r="AU17" s="20">
        <f>AI17*8</f>
        <v>176</v>
      </c>
      <c r="AV17" s="18"/>
      <c r="AW17" s="18"/>
      <c r="AX17" s="18"/>
      <c r="AY17" s="18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18">
        <v>4</v>
      </c>
      <c r="B18" s="4" t="s">
        <v>72</v>
      </c>
      <c r="C18" s="3" t="s">
        <v>69</v>
      </c>
      <c r="D18" s="18" t="s">
        <v>77</v>
      </c>
      <c r="E18" s="18" t="s">
        <v>77</v>
      </c>
      <c r="F18" s="18" t="s">
        <v>77</v>
      </c>
      <c r="G18" s="18" t="s">
        <v>77</v>
      </c>
      <c r="H18" s="18" t="s">
        <v>77</v>
      </c>
      <c r="I18" s="46" t="s">
        <v>76</v>
      </c>
      <c r="J18" s="46" t="s">
        <v>76</v>
      </c>
      <c r="K18" s="18" t="s">
        <v>76</v>
      </c>
      <c r="L18" s="18" t="s">
        <v>77</v>
      </c>
      <c r="M18" s="18" t="s">
        <v>77</v>
      </c>
      <c r="N18" s="18" t="s">
        <v>77</v>
      </c>
      <c r="O18" s="18" t="s">
        <v>77</v>
      </c>
      <c r="P18" s="46" t="s">
        <v>76</v>
      </c>
      <c r="Q18" s="46" t="s">
        <v>76</v>
      </c>
      <c r="R18" s="18" t="s">
        <v>77</v>
      </c>
      <c r="S18" s="18" t="s">
        <v>77</v>
      </c>
      <c r="T18" s="18" t="s">
        <v>77</v>
      </c>
      <c r="U18" s="18" t="s">
        <v>77</v>
      </c>
      <c r="V18" s="18" t="s">
        <v>77</v>
      </c>
      <c r="W18" s="46" t="s">
        <v>76</v>
      </c>
      <c r="X18" s="46" t="s">
        <v>76</v>
      </c>
      <c r="Y18" s="18" t="s">
        <v>77</v>
      </c>
      <c r="Z18" s="18" t="s">
        <v>77</v>
      </c>
      <c r="AA18" s="18" t="s">
        <v>77</v>
      </c>
      <c r="AB18" s="20" t="s">
        <v>77</v>
      </c>
      <c r="AC18" s="20" t="s">
        <v>77</v>
      </c>
      <c r="AD18" s="47" t="s">
        <v>76</v>
      </c>
      <c r="AE18" s="47" t="s">
        <v>76</v>
      </c>
      <c r="AF18" s="20" t="s">
        <v>77</v>
      </c>
      <c r="AG18" s="18" t="s">
        <v>77</v>
      </c>
      <c r="AH18" s="22" t="s">
        <v>77</v>
      </c>
      <c r="AI18" s="21">
        <f>COUNTIF(D18:AH18,"=Я")+COUNTIF(D18:AH18,"=К")</f>
        <v>22</v>
      </c>
      <c r="AJ18" s="21">
        <f>COUNTIF(E18:AH18,"=К")</f>
        <v>0</v>
      </c>
      <c r="AK18" s="48"/>
      <c r="AL18" s="20">
        <f>COUNTIF(D18:AH18,"В")</f>
        <v>9</v>
      </c>
      <c r="AM18" s="20">
        <f>COUNTIF(D18:AH18,"О")</f>
        <v>0</v>
      </c>
      <c r="AN18" s="18"/>
      <c r="AO18" s="20">
        <f>COUNTIF(D18:AH18,"Б")</f>
        <v>0</v>
      </c>
      <c r="AP18" s="18"/>
      <c r="AQ18" s="18"/>
      <c r="AR18" s="18"/>
      <c r="AS18" s="18"/>
      <c r="AT18" s="18"/>
      <c r="AU18" s="20">
        <f>AI18*8</f>
        <v>176</v>
      </c>
      <c r="AV18" s="18"/>
      <c r="AW18" s="18"/>
      <c r="AX18" s="18"/>
      <c r="AY18" s="18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ht="14.25" customHeight="1" x14ac:dyDescent="0.25">
      <c r="A19" s="18">
        <v>5</v>
      </c>
      <c r="B19" s="4" t="s">
        <v>75</v>
      </c>
      <c r="C19" s="5" t="s">
        <v>74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46" t="s">
        <v>76</v>
      </c>
      <c r="J19" s="46" t="s">
        <v>76</v>
      </c>
      <c r="K19" s="18" t="s">
        <v>76</v>
      </c>
      <c r="L19" s="18" t="s">
        <v>77</v>
      </c>
      <c r="M19" s="18" t="s">
        <v>77</v>
      </c>
      <c r="N19" s="18" t="s">
        <v>77</v>
      </c>
      <c r="O19" s="18" t="s">
        <v>77</v>
      </c>
      <c r="P19" s="46" t="s">
        <v>76</v>
      </c>
      <c r="Q19" s="46" t="s">
        <v>76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46" t="s">
        <v>76</v>
      </c>
      <c r="X19" s="46" t="s">
        <v>76</v>
      </c>
      <c r="Y19" s="18" t="s">
        <v>77</v>
      </c>
      <c r="Z19" s="18" t="s">
        <v>77</v>
      </c>
      <c r="AA19" s="18" t="s">
        <v>81</v>
      </c>
      <c r="AB19" s="20" t="s">
        <v>77</v>
      </c>
      <c r="AC19" s="20" t="s">
        <v>77</v>
      </c>
      <c r="AD19" s="47" t="s">
        <v>76</v>
      </c>
      <c r="AE19" s="47" t="s">
        <v>76</v>
      </c>
      <c r="AF19" s="58" t="s">
        <v>82</v>
      </c>
      <c r="AG19" s="18" t="s">
        <v>82</v>
      </c>
      <c r="AH19" s="22" t="s">
        <v>82</v>
      </c>
      <c r="AI19" s="21">
        <f>COUNTIF(D19:AH19,"=Я")+COUNTIF(D19:AH19,"=К")</f>
        <v>19</v>
      </c>
      <c r="AJ19" s="21">
        <f>COUNTIF(E19:AH19,"=К")</f>
        <v>1</v>
      </c>
      <c r="AK19" s="48"/>
      <c r="AL19" s="20">
        <f>COUNTIF(D19:AH19,"В")</f>
        <v>9</v>
      </c>
      <c r="AM19" s="20">
        <f>COUNTIF(D19:AH19,"О")</f>
        <v>0</v>
      </c>
      <c r="AN19" s="18"/>
      <c r="AO19" s="20">
        <f>COUNTIF(D19:AH19,"Б")</f>
        <v>3</v>
      </c>
      <c r="AP19" s="18"/>
      <c r="AQ19" s="18"/>
      <c r="AR19" s="18"/>
      <c r="AS19" s="18"/>
      <c r="AT19" s="18"/>
      <c r="AU19" s="20">
        <f>AI19*8</f>
        <v>152</v>
      </c>
      <c r="AV19" s="18"/>
      <c r="AW19" s="18"/>
      <c r="AX19" s="18"/>
      <c r="AY19" s="18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x14ac:dyDescent="0.25">
      <c r="A20" s="18"/>
      <c r="B20" s="3"/>
      <c r="C20" s="3"/>
      <c r="D20" s="20"/>
      <c r="E20" s="20"/>
      <c r="F20" s="20"/>
      <c r="G20" s="20"/>
      <c r="H20" s="20"/>
      <c r="I20" s="47"/>
      <c r="J20" s="47"/>
      <c r="K20" s="20"/>
      <c r="L20" s="20"/>
      <c r="M20" s="20"/>
      <c r="N20" s="20"/>
      <c r="O20" s="18"/>
      <c r="P20" s="46"/>
      <c r="Q20" s="46"/>
      <c r="R20" s="18"/>
      <c r="S20" s="18"/>
      <c r="T20" s="18"/>
      <c r="U20" s="18"/>
      <c r="V20" s="18"/>
      <c r="W20" s="46"/>
      <c r="X20" s="46"/>
      <c r="Y20" s="18"/>
      <c r="Z20" s="18"/>
      <c r="AA20" s="18"/>
      <c r="AB20" s="18"/>
      <c r="AC20" s="18"/>
      <c r="AD20" s="46"/>
      <c r="AE20" s="46"/>
      <c r="AF20" s="18"/>
      <c r="AG20" s="18"/>
      <c r="AH20" s="22"/>
      <c r="AI20" s="21"/>
      <c r="AJ20" s="21"/>
      <c r="AK20" s="48"/>
      <c r="AL20" s="18"/>
      <c r="AM20" s="18"/>
      <c r="AN20" s="18"/>
      <c r="AO20" s="18"/>
      <c r="AP20" s="18"/>
      <c r="AQ20" s="18"/>
      <c r="AR20" s="18"/>
      <c r="AS20" s="18"/>
      <c r="AT20" s="18"/>
      <c r="AU20" s="20"/>
      <c r="AV20" s="18"/>
      <c r="AW20" s="18"/>
      <c r="AX20" s="18"/>
      <c r="AY20" s="18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x14ac:dyDescent="0.25">
      <c r="A21" s="157" t="s">
        <v>27</v>
      </c>
      <c r="B21" s="158"/>
      <c r="C21" s="159"/>
      <c r="D21" s="18"/>
      <c r="E21" s="18"/>
      <c r="F21" s="18"/>
      <c r="G21" s="18"/>
      <c r="H21" s="18"/>
      <c r="I21" s="46"/>
      <c r="J21" s="46"/>
      <c r="K21" s="18"/>
      <c r="L21" s="18"/>
      <c r="M21" s="18"/>
      <c r="N21" s="18"/>
      <c r="O21" s="18"/>
      <c r="P21" s="46"/>
      <c r="Q21" s="46"/>
      <c r="R21" s="18"/>
      <c r="S21" s="18"/>
      <c r="T21" s="18"/>
      <c r="U21" s="18"/>
      <c r="V21" s="18"/>
      <c r="W21" s="46"/>
      <c r="X21" s="46"/>
      <c r="Y21" s="18"/>
      <c r="Z21" s="18"/>
      <c r="AA21" s="18"/>
      <c r="AB21" s="18"/>
      <c r="AC21" s="18"/>
      <c r="AD21" s="46"/>
      <c r="AE21" s="46"/>
      <c r="AF21" s="18"/>
      <c r="AG21" s="18"/>
      <c r="AH21" s="52"/>
      <c r="AI21" s="23">
        <f>SUM(AI15:AI20)</f>
        <v>106</v>
      </c>
      <c r="AJ21" s="21">
        <f>COUNTIF(E21:AI21,"=К")</f>
        <v>0</v>
      </c>
      <c r="AK21" s="23"/>
      <c r="AL21" s="23">
        <f t="shared" ref="AL21:AY21" si="0">SUM(AL15:AL20)</f>
        <v>45</v>
      </c>
      <c r="AM21" s="23">
        <f t="shared" si="0"/>
        <v>0</v>
      </c>
      <c r="AN21" s="23">
        <f t="shared" si="0"/>
        <v>0</v>
      </c>
      <c r="AO21" s="23">
        <f t="shared" si="0"/>
        <v>3</v>
      </c>
      <c r="AP21" s="23">
        <f t="shared" si="0"/>
        <v>0</v>
      </c>
      <c r="AQ21" s="23">
        <f t="shared" si="0"/>
        <v>0</v>
      </c>
      <c r="AR21" s="23">
        <f t="shared" si="0"/>
        <v>0</v>
      </c>
      <c r="AS21" s="23">
        <f t="shared" si="0"/>
        <v>0</v>
      </c>
      <c r="AT21" s="23">
        <f t="shared" si="0"/>
        <v>0</v>
      </c>
      <c r="AU21" s="23">
        <f>SUM(AU15:AU20)</f>
        <v>848</v>
      </c>
      <c r="AV21" s="23">
        <f t="shared" si="0"/>
        <v>0</v>
      </c>
      <c r="AW21" s="23">
        <f t="shared" si="0"/>
        <v>0</v>
      </c>
      <c r="AX21" s="23">
        <f t="shared" si="0"/>
        <v>0</v>
      </c>
      <c r="AY21" s="23">
        <f t="shared" si="0"/>
        <v>0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7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x14ac:dyDescent="0.25">
      <c r="A47" s="7"/>
      <c r="B47" s="49" t="s">
        <v>51</v>
      </c>
      <c r="C47" s="49"/>
      <c r="D47" s="49"/>
      <c r="E47" s="49"/>
      <c r="F47" s="49"/>
      <c r="G47" s="49"/>
      <c r="H47" s="49"/>
      <c r="I47" s="49"/>
      <c r="J47" s="49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x14ac:dyDescent="0.25">
      <c r="A48" s="7"/>
      <c r="B48" s="49" t="s">
        <v>52</v>
      </c>
      <c r="C48" s="49"/>
      <c r="D48" s="49"/>
      <c r="E48" s="49"/>
      <c r="F48" s="49"/>
      <c r="G48" s="49"/>
      <c r="H48" s="49"/>
      <c r="I48" s="49"/>
      <c r="J48" s="49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</sheetData>
  <mergeCells count="35">
    <mergeCell ref="A21:C21"/>
    <mergeCell ref="B40:J40"/>
    <mergeCell ref="AU12:AU14"/>
    <mergeCell ref="AV12:AX12"/>
    <mergeCell ref="AY12:AY14"/>
    <mergeCell ref="AV13:AV14"/>
    <mergeCell ref="AW13:AW14"/>
    <mergeCell ref="AX13:AX14"/>
    <mergeCell ref="A11:A14"/>
    <mergeCell ref="B11:B14"/>
    <mergeCell ref="C11:C14"/>
    <mergeCell ref="D11:AG13"/>
    <mergeCell ref="AU11:AY11"/>
    <mergeCell ref="AI12:AI14"/>
    <mergeCell ref="AJ12:AJ14"/>
    <mergeCell ref="AK12:AK14"/>
    <mergeCell ref="AQ12:AQ14"/>
    <mergeCell ref="AI11:AK11"/>
    <mergeCell ref="AL11:AT11"/>
    <mergeCell ref="AR12:AR14"/>
    <mergeCell ref="AS12:AS14"/>
    <mergeCell ref="AT12:AT14"/>
    <mergeCell ref="AL12:AL14"/>
    <mergeCell ref="AM12:AM14"/>
    <mergeCell ref="AN12:AN14"/>
    <mergeCell ref="AO12:AO14"/>
    <mergeCell ref="AP12:AP14"/>
    <mergeCell ref="B10:C10"/>
    <mergeCell ref="D10:E10"/>
    <mergeCell ref="F10:H10"/>
    <mergeCell ref="A7:L7"/>
    <mergeCell ref="AI7:AO7"/>
    <mergeCell ref="A8:D8"/>
    <mergeCell ref="A9:D9"/>
    <mergeCell ref="E9:F9"/>
  </mergeCells>
  <pageMargins left="0.39370078740157483" right="0.31496062992125984" top="0.35433070866141736" bottom="0.35433070866141736" header="0.31496062992125984" footer="0.31496062992125984"/>
  <pageSetup paperSize="9" scale="51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166"/>
  <sheetViews>
    <sheetView topLeftCell="A4" zoomScale="85" zoomScaleNormal="85" workbookViewId="0">
      <selection activeCell="Z17" sqref="Z17"/>
    </sheetView>
  </sheetViews>
  <sheetFormatPr defaultColWidth="9.140625" defaultRowHeight="15" x14ac:dyDescent="0.25"/>
  <cols>
    <col min="1" max="1" width="7.140625" style="1" customWidth="1"/>
    <col min="2" max="2" width="38.140625" style="1" customWidth="1"/>
    <col min="3" max="3" width="23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2" width="3.5703125" style="1" customWidth="1"/>
    <col min="33" max="33" width="3.7109375" style="1" customWidth="1"/>
    <col min="34" max="35" width="6.5703125" style="1" customWidth="1"/>
    <col min="36" max="36" width="6.85546875" style="1" customWidth="1"/>
    <col min="37" max="37" width="4" style="1" customWidth="1"/>
    <col min="38" max="38" width="9.7109375" style="1" customWidth="1"/>
    <col min="39" max="40" width="4" style="1" customWidth="1"/>
    <col min="41" max="41" width="6.5703125" style="1" customWidth="1"/>
    <col min="42" max="45" width="4" style="1" customWidth="1"/>
    <col min="46" max="46" width="5.5703125" style="1" customWidth="1"/>
    <col min="47" max="50" width="4.7109375" style="1" customWidth="1"/>
    <col min="51" max="51" width="3.5703125" style="1" customWidth="1"/>
    <col min="52" max="52" width="2" style="1" customWidth="1"/>
    <col min="53" max="53" width="2.42578125" style="1" customWidth="1"/>
    <col min="54" max="54" width="2.28515625" style="1" customWidth="1"/>
    <col min="55" max="55" width="1.85546875" style="1" customWidth="1"/>
    <col min="56" max="56" width="4.85546875" style="1" customWidth="1"/>
    <col min="57" max="16384" width="9.140625" style="1"/>
  </cols>
  <sheetData>
    <row r="1" spans="1:6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 t="s">
        <v>57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 spans="1:6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 t="s">
        <v>58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63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3" t="s">
        <v>80</v>
      </c>
      <c r="AI6" s="13"/>
      <c r="AJ6" s="13"/>
      <c r="AK6" s="13"/>
      <c r="AL6" s="13"/>
      <c r="AM6" s="13"/>
      <c r="AN6" s="13"/>
      <c r="AO6" s="13"/>
      <c r="AP6" s="13"/>
      <c r="AQ6" s="13"/>
      <c r="AR6" s="7"/>
      <c r="AS6" s="7"/>
      <c r="AT6" s="7"/>
      <c r="AU6" s="7"/>
      <c r="AV6" s="7"/>
      <c r="AW6" s="7"/>
      <c r="AX6" s="7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4" t="s">
        <v>3</v>
      </c>
      <c r="AI7" s="144"/>
      <c r="AJ7" s="144"/>
      <c r="AK7" s="145"/>
      <c r="AL7" s="145"/>
      <c r="AM7" s="145"/>
      <c r="AN7" s="145"/>
      <c r="AO7" s="14" t="s">
        <v>4</v>
      </c>
      <c r="AP7" s="14"/>
      <c r="AQ7" s="14"/>
      <c r="AR7" s="14"/>
      <c r="AS7" s="14"/>
      <c r="AT7" s="14"/>
      <c r="AU7" s="14"/>
      <c r="AV7" s="14"/>
      <c r="AW7" s="14"/>
      <c r="AX7" s="14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6" t="s">
        <v>79</v>
      </c>
      <c r="AI8" s="16"/>
      <c r="AJ8" s="16"/>
      <c r="AK8" s="16"/>
      <c r="AL8" s="16"/>
      <c r="AM8" s="17"/>
      <c r="AN8" s="16"/>
      <c r="AO8" s="16"/>
      <c r="AP8" s="7"/>
      <c r="AQ8" s="7"/>
      <c r="AR8" s="7"/>
      <c r="AS8" s="7"/>
      <c r="AT8" s="7"/>
      <c r="AU8" s="7"/>
      <c r="AV8" s="7"/>
      <c r="AW8" s="7"/>
      <c r="AX8" s="7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 t="s">
        <v>6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56" t="s">
        <v>7</v>
      </c>
      <c r="B10" s="139" t="s">
        <v>92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51" t="s">
        <v>59</v>
      </c>
      <c r="AI11" s="151"/>
      <c r="AJ11" s="151"/>
      <c r="AK11" s="152" t="s">
        <v>60</v>
      </c>
      <c r="AL11" s="153"/>
      <c r="AM11" s="153"/>
      <c r="AN11" s="153"/>
      <c r="AO11" s="153"/>
      <c r="AP11" s="153"/>
      <c r="AQ11" s="153"/>
      <c r="AR11" s="153"/>
      <c r="AS11" s="154"/>
      <c r="AT11" s="170" t="s">
        <v>61</v>
      </c>
      <c r="AU11" s="171"/>
      <c r="AV11" s="171"/>
      <c r="AW11" s="171"/>
      <c r="AX11" s="172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73" t="s">
        <v>21</v>
      </c>
      <c r="AI12" s="148" t="s">
        <v>83</v>
      </c>
      <c r="AJ12" s="174" t="s">
        <v>56</v>
      </c>
      <c r="AK12" s="155" t="s">
        <v>13</v>
      </c>
      <c r="AL12" s="155" t="s">
        <v>14</v>
      </c>
      <c r="AM12" s="148" t="s">
        <v>15</v>
      </c>
      <c r="AN12" s="148" t="s">
        <v>16</v>
      </c>
      <c r="AO12" s="148" t="s">
        <v>17</v>
      </c>
      <c r="AP12" s="148" t="s">
        <v>18</v>
      </c>
      <c r="AQ12" s="148" t="s">
        <v>19</v>
      </c>
      <c r="AR12" s="148" t="s">
        <v>20</v>
      </c>
      <c r="AS12" s="148" t="s">
        <v>94</v>
      </c>
      <c r="AT12" s="155" t="s">
        <v>21</v>
      </c>
      <c r="AU12" s="161" t="s">
        <v>22</v>
      </c>
      <c r="AV12" s="161"/>
      <c r="AW12" s="161"/>
      <c r="AX12" s="156" t="s">
        <v>23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74"/>
      <c r="AI13" s="176"/>
      <c r="AJ13" s="174"/>
      <c r="AK13" s="156"/>
      <c r="AL13" s="156"/>
      <c r="AM13" s="149"/>
      <c r="AN13" s="149"/>
      <c r="AO13" s="149"/>
      <c r="AP13" s="149"/>
      <c r="AQ13" s="149"/>
      <c r="AR13" s="149"/>
      <c r="AS13" s="149"/>
      <c r="AT13" s="155"/>
      <c r="AU13" s="155" t="s">
        <v>24</v>
      </c>
      <c r="AV13" s="155" t="s">
        <v>25</v>
      </c>
      <c r="AW13" s="155" t="s">
        <v>26</v>
      </c>
      <c r="AX13" s="15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48" customHeight="1" x14ac:dyDescent="0.25">
      <c r="A14" s="163"/>
      <c r="B14" s="163"/>
      <c r="C14" s="163"/>
      <c r="D14" s="25">
        <v>1</v>
      </c>
      <c r="E14" s="25">
        <v>2</v>
      </c>
      <c r="F14" s="28">
        <v>3</v>
      </c>
      <c r="G14" s="28">
        <v>4</v>
      </c>
      <c r="H14" s="26">
        <v>5</v>
      </c>
      <c r="I14" s="26">
        <v>6</v>
      </c>
      <c r="J14" s="26">
        <v>7</v>
      </c>
      <c r="K14" s="26">
        <v>8</v>
      </c>
      <c r="L14" s="26">
        <v>9</v>
      </c>
      <c r="M14" s="28">
        <v>10</v>
      </c>
      <c r="N14" s="28">
        <v>11</v>
      </c>
      <c r="O14" s="26">
        <v>12</v>
      </c>
      <c r="P14" s="26">
        <v>13</v>
      </c>
      <c r="Q14" s="26">
        <v>14</v>
      </c>
      <c r="R14" s="26">
        <v>15</v>
      </c>
      <c r="S14" s="26">
        <v>16</v>
      </c>
      <c r="T14" s="28">
        <v>17</v>
      </c>
      <c r="U14" s="28">
        <v>18</v>
      </c>
      <c r="V14" s="26">
        <v>19</v>
      </c>
      <c r="W14" s="26">
        <v>20</v>
      </c>
      <c r="X14" s="26">
        <v>21</v>
      </c>
      <c r="Y14" s="26">
        <v>22</v>
      </c>
      <c r="Z14" s="26">
        <v>23</v>
      </c>
      <c r="AA14" s="28">
        <v>24</v>
      </c>
      <c r="AB14" s="28">
        <v>25</v>
      </c>
      <c r="AC14" s="26">
        <v>26</v>
      </c>
      <c r="AD14" s="26">
        <v>27</v>
      </c>
      <c r="AE14" s="26">
        <v>28</v>
      </c>
      <c r="AF14" s="26">
        <v>29</v>
      </c>
      <c r="AG14" s="26">
        <v>30</v>
      </c>
      <c r="AH14" s="175"/>
      <c r="AI14" s="177"/>
      <c r="AJ14" s="175"/>
      <c r="AK14" s="156"/>
      <c r="AL14" s="156"/>
      <c r="AM14" s="150"/>
      <c r="AN14" s="150"/>
      <c r="AO14" s="150"/>
      <c r="AP14" s="150"/>
      <c r="AQ14" s="150"/>
      <c r="AR14" s="150"/>
      <c r="AS14" s="150"/>
      <c r="AT14" s="155"/>
      <c r="AU14" s="155"/>
      <c r="AV14" s="155"/>
      <c r="AW14" s="155"/>
      <c r="AX14" s="15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9.5" customHeight="1" x14ac:dyDescent="0.25">
      <c r="A15" s="19">
        <v>1</v>
      </c>
      <c r="B15" s="40" t="s">
        <v>66</v>
      </c>
      <c r="C15" s="41" t="s">
        <v>67</v>
      </c>
      <c r="D15" s="43" t="s">
        <v>77</v>
      </c>
      <c r="E15" s="43" t="s">
        <v>77</v>
      </c>
      <c r="F15" s="42" t="s">
        <v>76</v>
      </c>
      <c r="G15" s="42" t="s">
        <v>76</v>
      </c>
      <c r="H15" s="43" t="s">
        <v>77</v>
      </c>
      <c r="I15" s="43" t="s">
        <v>81</v>
      </c>
      <c r="J15" s="43" t="s">
        <v>81</v>
      </c>
      <c r="K15" s="43" t="s">
        <v>81</v>
      </c>
      <c r="L15" s="43" t="s">
        <v>77</v>
      </c>
      <c r="M15" s="42" t="s">
        <v>76</v>
      </c>
      <c r="N15" s="42" t="s">
        <v>76</v>
      </c>
      <c r="O15" s="58" t="s">
        <v>77</v>
      </c>
      <c r="P15" s="62" t="s">
        <v>84</v>
      </c>
      <c r="Q15" s="62" t="s">
        <v>84</v>
      </c>
      <c r="R15" s="58" t="s">
        <v>77</v>
      </c>
      <c r="S15" s="58" t="s">
        <v>77</v>
      </c>
      <c r="T15" s="30" t="s">
        <v>76</v>
      </c>
      <c r="U15" s="30" t="s">
        <v>76</v>
      </c>
      <c r="V15" s="58" t="s">
        <v>77</v>
      </c>
      <c r="W15" s="58" t="s">
        <v>77</v>
      </c>
      <c r="X15" s="58" t="s">
        <v>77</v>
      </c>
      <c r="Y15" s="58" t="s">
        <v>77</v>
      </c>
      <c r="Z15" s="58" t="s">
        <v>77</v>
      </c>
      <c r="AA15" s="30" t="s">
        <v>76</v>
      </c>
      <c r="AB15" s="30" t="s">
        <v>76</v>
      </c>
      <c r="AC15" s="58" t="s">
        <v>77</v>
      </c>
      <c r="AD15" s="58" t="s">
        <v>77</v>
      </c>
      <c r="AE15" s="58" t="s">
        <v>77</v>
      </c>
      <c r="AF15" s="58" t="s">
        <v>77</v>
      </c>
      <c r="AG15" s="58" t="s">
        <v>77</v>
      </c>
      <c r="AH15" s="21">
        <f>COUNTIF(D15:AG15,"=Я")+COUNTIF(D15:AG15,"=К")</f>
        <v>20</v>
      </c>
      <c r="AI15" s="21">
        <f>COUNTIF(E15:AH15,"=К")</f>
        <v>3</v>
      </c>
      <c r="AJ15" s="22"/>
      <c r="AK15" s="20">
        <f>COUNTIF(D15:AG15,"В")</f>
        <v>8</v>
      </c>
      <c r="AL15" s="20">
        <f>COUNTIF(D15:AG15,"О")</f>
        <v>0</v>
      </c>
      <c r="AM15" s="20"/>
      <c r="AN15" s="20">
        <f>COUNTIF(D15:AG15,"Б")</f>
        <v>0</v>
      </c>
      <c r="AO15" s="20"/>
      <c r="AP15" s="20"/>
      <c r="AQ15" s="20"/>
      <c r="AR15" s="20"/>
      <c r="AS15" s="20"/>
      <c r="AT15" s="20">
        <f>AH15*8-1</f>
        <v>159</v>
      </c>
      <c r="AU15" s="20"/>
      <c r="AV15" s="20"/>
      <c r="AW15" s="20"/>
      <c r="AX15" s="18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18">
        <v>2</v>
      </c>
      <c r="B16" s="2" t="s">
        <v>68</v>
      </c>
      <c r="C16" s="3" t="s">
        <v>71</v>
      </c>
      <c r="D16" s="27" t="s">
        <v>77</v>
      </c>
      <c r="E16" s="27" t="s">
        <v>77</v>
      </c>
      <c r="F16" s="29" t="s">
        <v>76</v>
      </c>
      <c r="G16" s="29" t="s">
        <v>76</v>
      </c>
      <c r="H16" s="27" t="s">
        <v>77</v>
      </c>
      <c r="I16" s="27" t="s">
        <v>77</v>
      </c>
      <c r="J16" s="27" t="s">
        <v>77</v>
      </c>
      <c r="K16" s="27" t="s">
        <v>77</v>
      </c>
      <c r="L16" s="27" t="s">
        <v>77</v>
      </c>
      <c r="M16" s="29" t="s">
        <v>76</v>
      </c>
      <c r="N16" s="29" t="s">
        <v>76</v>
      </c>
      <c r="O16" s="27" t="s">
        <v>77</v>
      </c>
      <c r="P16" s="27" t="s">
        <v>77</v>
      </c>
      <c r="Q16" s="27" t="s">
        <v>77</v>
      </c>
      <c r="R16" s="27" t="s">
        <v>77</v>
      </c>
      <c r="S16" s="27" t="s">
        <v>77</v>
      </c>
      <c r="T16" s="29" t="s">
        <v>76</v>
      </c>
      <c r="U16" s="29" t="s">
        <v>76</v>
      </c>
      <c r="V16" s="27" t="s">
        <v>77</v>
      </c>
      <c r="W16" s="27" t="s">
        <v>77</v>
      </c>
      <c r="X16" s="27" t="s">
        <v>77</v>
      </c>
      <c r="Y16" s="27" t="s">
        <v>77</v>
      </c>
      <c r="Z16" s="27" t="s">
        <v>77</v>
      </c>
      <c r="AA16" s="29" t="s">
        <v>76</v>
      </c>
      <c r="AB16" s="30" t="s">
        <v>76</v>
      </c>
      <c r="AC16" s="58" t="s">
        <v>77</v>
      </c>
      <c r="AD16" s="58" t="s">
        <v>81</v>
      </c>
      <c r="AE16" s="58" t="s">
        <v>77</v>
      </c>
      <c r="AF16" s="58" t="s">
        <v>77</v>
      </c>
      <c r="AG16" s="27" t="s">
        <v>77</v>
      </c>
      <c r="AH16" s="21">
        <f>COUNTIF(D16:AG16,"=Я")+COUNTIF(D16:AG16,"=К")</f>
        <v>22</v>
      </c>
      <c r="AI16" s="21">
        <f>COUNTIF(E16:AH16,"=К")</f>
        <v>1</v>
      </c>
      <c r="AJ16" s="52"/>
      <c r="AK16" s="20">
        <f>COUNTIF(D16:AG16,"В")</f>
        <v>8</v>
      </c>
      <c r="AL16" s="20">
        <f>COUNTIF(D16:AG16,"О")</f>
        <v>0</v>
      </c>
      <c r="AM16" s="18"/>
      <c r="AN16" s="20">
        <f>COUNTIF(E16:AG16,"Б")</f>
        <v>0</v>
      </c>
      <c r="AO16" s="18"/>
      <c r="AP16" s="18"/>
      <c r="AQ16" s="18"/>
      <c r="AR16" s="18"/>
      <c r="AS16" s="18"/>
      <c r="AT16" s="20">
        <f>AH16*8-1</f>
        <v>175</v>
      </c>
      <c r="AU16" s="18"/>
      <c r="AV16" s="18"/>
      <c r="AW16" s="18"/>
      <c r="AX16" s="18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" customHeight="1" x14ac:dyDescent="0.25">
      <c r="A17" s="18">
        <v>3</v>
      </c>
      <c r="B17" s="2" t="s">
        <v>70</v>
      </c>
      <c r="C17" s="3" t="s">
        <v>87</v>
      </c>
      <c r="D17" s="27" t="s">
        <v>77</v>
      </c>
      <c r="E17" s="27" t="s">
        <v>77</v>
      </c>
      <c r="F17" s="29" t="s">
        <v>76</v>
      </c>
      <c r="G17" s="29" t="s">
        <v>76</v>
      </c>
      <c r="H17" s="68" t="s">
        <v>81</v>
      </c>
      <c r="I17" s="27" t="s">
        <v>77</v>
      </c>
      <c r="J17" s="27" t="s">
        <v>77</v>
      </c>
      <c r="K17" s="27" t="s">
        <v>77</v>
      </c>
      <c r="L17" s="27" t="s">
        <v>77</v>
      </c>
      <c r="M17" s="29" t="s">
        <v>76</v>
      </c>
      <c r="N17" s="29" t="s">
        <v>76</v>
      </c>
      <c r="O17" s="27" t="s">
        <v>77</v>
      </c>
      <c r="P17" s="27" t="s">
        <v>77</v>
      </c>
      <c r="Q17" s="27" t="s">
        <v>77</v>
      </c>
      <c r="R17" s="27" t="s">
        <v>77</v>
      </c>
      <c r="S17" s="27" t="s">
        <v>77</v>
      </c>
      <c r="T17" s="29" t="s">
        <v>76</v>
      </c>
      <c r="U17" s="29" t="s">
        <v>76</v>
      </c>
      <c r="V17" s="27" t="s">
        <v>77</v>
      </c>
      <c r="W17" s="68" t="s">
        <v>81</v>
      </c>
      <c r="X17" s="27" t="s">
        <v>77</v>
      </c>
      <c r="Y17" s="27" t="s">
        <v>95</v>
      </c>
      <c r="Z17" s="27" t="s">
        <v>95</v>
      </c>
      <c r="AA17" s="29" t="s">
        <v>95</v>
      </c>
      <c r="AB17" s="30" t="s">
        <v>76</v>
      </c>
      <c r="AC17" s="58" t="s">
        <v>77</v>
      </c>
      <c r="AD17" s="58" t="s">
        <v>77</v>
      </c>
      <c r="AE17" s="58" t="s">
        <v>77</v>
      </c>
      <c r="AF17" s="58" t="s">
        <v>77</v>
      </c>
      <c r="AG17" s="27" t="s">
        <v>77</v>
      </c>
      <c r="AH17" s="21">
        <f>COUNTIF(D17:AG17,"=Я")+COUNTIF(D17:AG17,"=К")-1</f>
        <v>19</v>
      </c>
      <c r="AI17" s="21">
        <f>COUNTIF(E17:AH17,"=К")</f>
        <v>2</v>
      </c>
      <c r="AJ17" s="52"/>
      <c r="AK17" s="20">
        <f>COUNTIF(D17:AG17,"В")</f>
        <v>7</v>
      </c>
      <c r="AL17" s="20">
        <f>COUNTIF(D17:AG17,"О")</f>
        <v>0</v>
      </c>
      <c r="AM17" s="18"/>
      <c r="AN17" s="20">
        <f>COUNTIF(D17:AG17,"Б")</f>
        <v>0</v>
      </c>
      <c r="AO17" s="18"/>
      <c r="AP17" s="18"/>
      <c r="AQ17" s="18"/>
      <c r="AR17" s="18"/>
      <c r="AS17" s="18">
        <v>3</v>
      </c>
      <c r="AT17" s="20">
        <f>(AH17+AS17)*8-1</f>
        <v>175</v>
      </c>
      <c r="AU17" s="18"/>
      <c r="AV17" s="18"/>
      <c r="AW17" s="18"/>
      <c r="AX17" s="18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18">
        <v>4</v>
      </c>
      <c r="B18" s="4" t="s">
        <v>72</v>
      </c>
      <c r="C18" s="3" t="s">
        <v>69</v>
      </c>
      <c r="D18" s="27" t="s">
        <v>77</v>
      </c>
      <c r="E18" s="27" t="s">
        <v>77</v>
      </c>
      <c r="F18" s="29" t="s">
        <v>76</v>
      </c>
      <c r="G18" s="29" t="s">
        <v>76</v>
      </c>
      <c r="H18" s="27" t="s">
        <v>77</v>
      </c>
      <c r="I18" s="27" t="s">
        <v>77</v>
      </c>
      <c r="J18" s="27" t="s">
        <v>77</v>
      </c>
      <c r="K18" s="27" t="s">
        <v>77</v>
      </c>
      <c r="L18" s="27" t="s">
        <v>77</v>
      </c>
      <c r="M18" s="29" t="s">
        <v>76</v>
      </c>
      <c r="N18" s="29" t="s">
        <v>76</v>
      </c>
      <c r="O18" s="27" t="s">
        <v>77</v>
      </c>
      <c r="P18" s="27" t="s">
        <v>77</v>
      </c>
      <c r="Q18" s="27" t="s">
        <v>77</v>
      </c>
      <c r="R18" s="27" t="s">
        <v>77</v>
      </c>
      <c r="S18" s="27" t="s">
        <v>77</v>
      </c>
      <c r="T18" s="29" t="s">
        <v>76</v>
      </c>
      <c r="U18" s="29" t="s">
        <v>76</v>
      </c>
      <c r="V18" s="27" t="s">
        <v>77</v>
      </c>
      <c r="W18" s="27" t="s">
        <v>77</v>
      </c>
      <c r="X18" s="27" t="s">
        <v>77</v>
      </c>
      <c r="Y18" s="27" t="s">
        <v>77</v>
      </c>
      <c r="Z18" s="27" t="s">
        <v>77</v>
      </c>
      <c r="AA18" s="29" t="s">
        <v>76</v>
      </c>
      <c r="AB18" s="30" t="s">
        <v>76</v>
      </c>
      <c r="AC18" s="58" t="s">
        <v>77</v>
      </c>
      <c r="AD18" s="58" t="s">
        <v>77</v>
      </c>
      <c r="AE18" s="58" t="s">
        <v>77</v>
      </c>
      <c r="AF18" s="58" t="s">
        <v>77</v>
      </c>
      <c r="AG18" s="27" t="s">
        <v>77</v>
      </c>
      <c r="AH18" s="21">
        <f>COUNTIF(D18:AG18,"=Я")+COUNTIF(D18:AG18,"=К")</f>
        <v>22</v>
      </c>
      <c r="AI18" s="21">
        <f>COUNTIF(E18:AH18,"=К")</f>
        <v>0</v>
      </c>
      <c r="AJ18" s="52"/>
      <c r="AK18" s="20">
        <f>COUNTIF(D18:AG18,"В")</f>
        <v>8</v>
      </c>
      <c r="AL18" s="20">
        <f>COUNTIF(D18:AG18,"О")</f>
        <v>0</v>
      </c>
      <c r="AM18" s="18"/>
      <c r="AN18" s="20">
        <f>COUNTIF(D18:AG18,"Б")</f>
        <v>0</v>
      </c>
      <c r="AO18" s="18"/>
      <c r="AP18" s="18"/>
      <c r="AQ18" s="18"/>
      <c r="AR18" s="18"/>
      <c r="AS18" s="18"/>
      <c r="AT18" s="20">
        <f>AH18*8-1</f>
        <v>175</v>
      </c>
      <c r="AU18" s="18"/>
      <c r="AV18" s="18"/>
      <c r="AW18" s="18"/>
      <c r="AX18" s="18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4.25" customHeight="1" x14ac:dyDescent="0.25">
      <c r="A19" s="18">
        <v>5</v>
      </c>
      <c r="B19" s="4" t="s">
        <v>75</v>
      </c>
      <c r="C19" s="5" t="s">
        <v>74</v>
      </c>
      <c r="D19" s="27" t="s">
        <v>82</v>
      </c>
      <c r="E19" s="27" t="s">
        <v>82</v>
      </c>
      <c r="F19" s="29" t="s">
        <v>76</v>
      </c>
      <c r="G19" s="29" t="s">
        <v>76</v>
      </c>
      <c r="H19" s="27" t="s">
        <v>82</v>
      </c>
      <c r="I19" s="27" t="s">
        <v>77</v>
      </c>
      <c r="J19" s="27" t="s">
        <v>77</v>
      </c>
      <c r="K19" s="27" t="s">
        <v>77</v>
      </c>
      <c r="L19" s="27" t="s">
        <v>77</v>
      </c>
      <c r="M19" s="29" t="s">
        <v>76</v>
      </c>
      <c r="N19" s="29" t="s">
        <v>76</v>
      </c>
      <c r="O19" s="27" t="s">
        <v>77</v>
      </c>
      <c r="P19" s="27" t="s">
        <v>77</v>
      </c>
      <c r="Q19" s="27" t="s">
        <v>77</v>
      </c>
      <c r="R19" s="27" t="s">
        <v>77</v>
      </c>
      <c r="S19" s="27" t="s">
        <v>77</v>
      </c>
      <c r="T19" s="29" t="s">
        <v>76</v>
      </c>
      <c r="U19" s="29" t="s">
        <v>76</v>
      </c>
      <c r="V19" s="27" t="s">
        <v>77</v>
      </c>
      <c r="W19" s="27" t="s">
        <v>77</v>
      </c>
      <c r="X19" s="27" t="s">
        <v>81</v>
      </c>
      <c r="Y19" s="27" t="s">
        <v>77</v>
      </c>
      <c r="Z19" s="27" t="s">
        <v>77</v>
      </c>
      <c r="AA19" s="29" t="s">
        <v>76</v>
      </c>
      <c r="AB19" s="30" t="s">
        <v>76</v>
      </c>
      <c r="AC19" s="58" t="s">
        <v>78</v>
      </c>
      <c r="AD19" s="58" t="s">
        <v>78</v>
      </c>
      <c r="AE19" s="58" t="s">
        <v>78</v>
      </c>
      <c r="AF19" s="58" t="s">
        <v>78</v>
      </c>
      <c r="AG19" s="27" t="s">
        <v>78</v>
      </c>
      <c r="AH19" s="21">
        <f>COUNTIF(D19:AG19,"=Я")+COUNTIF(D19:AG19,"=К")</f>
        <v>14</v>
      </c>
      <c r="AI19" s="21">
        <f>COUNTIF(E19:AH19,"=К")</f>
        <v>1</v>
      </c>
      <c r="AJ19" s="52"/>
      <c r="AK19" s="20">
        <f>COUNTIF(D19:AG19,"В")</f>
        <v>8</v>
      </c>
      <c r="AL19" s="20">
        <f>COUNTIF(D19:AG19,"О")</f>
        <v>5</v>
      </c>
      <c r="AM19" s="18"/>
      <c r="AN19" s="20">
        <f>COUNTIF(D19:AG19,"Б")</f>
        <v>3</v>
      </c>
      <c r="AO19" s="18"/>
      <c r="AP19" s="18"/>
      <c r="AQ19" s="18"/>
      <c r="AR19" s="18"/>
      <c r="AS19" s="18"/>
      <c r="AT19" s="20">
        <f>AH19*8</f>
        <v>112</v>
      </c>
      <c r="AU19" s="18"/>
      <c r="AV19" s="18"/>
      <c r="AW19" s="18"/>
      <c r="AX19" s="18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25">
      <c r="A20" s="18"/>
      <c r="B20" s="3"/>
      <c r="C20" s="3"/>
      <c r="D20" s="58"/>
      <c r="E20" s="58"/>
      <c r="F20" s="30"/>
      <c r="G20" s="30"/>
      <c r="H20" s="58"/>
      <c r="I20" s="58"/>
      <c r="J20" s="58"/>
      <c r="K20" s="58"/>
      <c r="L20" s="58"/>
      <c r="M20" s="30"/>
      <c r="N20" s="30"/>
      <c r="O20" s="27"/>
      <c r="P20" s="27"/>
      <c r="Q20" s="27"/>
      <c r="R20" s="27"/>
      <c r="S20" s="27"/>
      <c r="T20" s="29"/>
      <c r="U20" s="29"/>
      <c r="V20" s="27"/>
      <c r="W20" s="27"/>
      <c r="X20" s="27"/>
      <c r="Y20" s="27"/>
      <c r="Z20" s="27"/>
      <c r="AA20" s="29"/>
      <c r="AB20" s="29"/>
      <c r="AC20" s="27"/>
      <c r="AD20" s="27"/>
      <c r="AE20" s="27"/>
      <c r="AF20" s="27"/>
      <c r="AG20" s="27"/>
      <c r="AH20" s="21"/>
      <c r="AI20" s="21"/>
      <c r="AJ20" s="52"/>
      <c r="AK20" s="18"/>
      <c r="AL20" s="18"/>
      <c r="AM20" s="18"/>
      <c r="AN20" s="18"/>
      <c r="AO20" s="18"/>
      <c r="AP20" s="18"/>
      <c r="AQ20" s="18"/>
      <c r="AR20" s="18"/>
      <c r="AS20" s="18"/>
      <c r="AT20" s="20"/>
      <c r="AU20" s="18"/>
      <c r="AV20" s="18"/>
      <c r="AW20" s="18"/>
      <c r="AX20" s="18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25">
      <c r="A21" s="157" t="s">
        <v>27</v>
      </c>
      <c r="B21" s="158"/>
      <c r="C21" s="159"/>
      <c r="D21" s="27"/>
      <c r="E21" s="27"/>
      <c r="F21" s="29"/>
      <c r="G21" s="29"/>
      <c r="H21" s="27"/>
      <c r="I21" s="27"/>
      <c r="J21" s="27"/>
      <c r="K21" s="27"/>
      <c r="L21" s="27"/>
      <c r="M21" s="29"/>
      <c r="N21" s="29"/>
      <c r="O21" s="27"/>
      <c r="P21" s="27"/>
      <c r="Q21" s="27"/>
      <c r="R21" s="27"/>
      <c r="S21" s="27"/>
      <c r="T21" s="29"/>
      <c r="U21" s="29"/>
      <c r="V21" s="27"/>
      <c r="W21" s="27"/>
      <c r="X21" s="27"/>
      <c r="Y21" s="27"/>
      <c r="Z21" s="27"/>
      <c r="AA21" s="29"/>
      <c r="AB21" s="29"/>
      <c r="AC21" s="27"/>
      <c r="AD21" s="27"/>
      <c r="AE21" s="27"/>
      <c r="AF21" s="27"/>
      <c r="AG21" s="27"/>
      <c r="AH21" s="23">
        <f>SUM(AH15:AH20)</f>
        <v>97</v>
      </c>
      <c r="AI21" s="21">
        <f>COUNTIF(E21:AH21,"=К")</f>
        <v>0</v>
      </c>
      <c r="AJ21" s="23"/>
      <c r="AK21" s="23">
        <f>SUM(AK15:AK20)</f>
        <v>39</v>
      </c>
      <c r="AL21" s="23">
        <f t="shared" ref="AL21:AX21" si="0">SUM(AL15:AL20)</f>
        <v>5</v>
      </c>
      <c r="AM21" s="23">
        <f t="shared" si="0"/>
        <v>0</v>
      </c>
      <c r="AN21" s="23">
        <f t="shared" si="0"/>
        <v>3</v>
      </c>
      <c r="AO21" s="23">
        <f t="shared" si="0"/>
        <v>0</v>
      </c>
      <c r="AP21" s="23">
        <f t="shared" si="0"/>
        <v>0</v>
      </c>
      <c r="AQ21" s="23">
        <f t="shared" si="0"/>
        <v>0</v>
      </c>
      <c r="AR21" s="23">
        <f t="shared" si="0"/>
        <v>0</v>
      </c>
      <c r="AS21" s="23">
        <f t="shared" si="0"/>
        <v>3</v>
      </c>
      <c r="AT21" s="23">
        <f>SUM(AT15:AT20)</f>
        <v>796</v>
      </c>
      <c r="AU21" s="23">
        <f t="shared" si="0"/>
        <v>0</v>
      </c>
      <c r="AV21" s="23">
        <f t="shared" si="0"/>
        <v>0</v>
      </c>
      <c r="AW21" s="23">
        <f t="shared" si="0"/>
        <v>0</v>
      </c>
      <c r="AX21" s="23">
        <f t="shared" si="0"/>
        <v>0</v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7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7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>
        <v>0</v>
      </c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67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67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67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7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1:67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1:67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1:67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1:67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1:67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1:67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1:67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1:67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1:67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1:67" x14ac:dyDescent="0.25">
      <c r="A47" s="7"/>
      <c r="B47" s="53" t="s">
        <v>51</v>
      </c>
      <c r="C47" s="53"/>
      <c r="D47" s="53"/>
      <c r="E47" s="53"/>
      <c r="F47" s="53"/>
      <c r="G47" s="53"/>
      <c r="H47" s="53"/>
      <c r="I47" s="53"/>
      <c r="J47" s="53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1:67" x14ac:dyDescent="0.25">
      <c r="A48" s="7"/>
      <c r="B48" s="53" t="s">
        <v>52</v>
      </c>
      <c r="C48" s="53"/>
      <c r="D48" s="53"/>
      <c r="E48" s="53"/>
      <c r="F48" s="53"/>
      <c r="G48" s="53"/>
      <c r="H48" s="53"/>
      <c r="I48" s="53"/>
      <c r="J48" s="53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1:67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1:67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1:67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1:67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1:67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1:67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  <row r="56" spans="1:67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spans="1:67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spans="1:67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spans="1:67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spans="1:67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spans="1:67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spans="1:67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spans="1:67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spans="1:67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spans="1:67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</row>
    <row r="68" spans="1:67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spans="1:67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spans="1:67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spans="1:67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spans="1:67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spans="1:67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</row>
    <row r="74" spans="1:67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spans="1:67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</row>
    <row r="76" spans="1:67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spans="1:67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</row>
    <row r="78" spans="1:67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spans="1:67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</row>
    <row r="80" spans="1:67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spans="1:67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spans="1:67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spans="1:67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</row>
    <row r="86" spans="1:67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spans="1:67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spans="1:67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</row>
    <row r="90" spans="1:67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spans="1:67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spans="1:67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</row>
    <row r="94" spans="1:67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</row>
    <row r="95" spans="1:67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spans="1:67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spans="1:67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spans="1:67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spans="1:67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</row>
    <row r="100" spans="1:67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spans="1:67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</row>
    <row r="102" spans="1:67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spans="1:67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spans="1:67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</row>
    <row r="114" spans="1:67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spans="1:67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spans="1:67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spans="1:67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spans="1:67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spans="1:67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spans="1:67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  <row r="142" spans="1:67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</sheetData>
  <mergeCells count="35">
    <mergeCell ref="A21:C21"/>
    <mergeCell ref="B40:J40"/>
    <mergeCell ref="AT12:AT14"/>
    <mergeCell ref="AU12:AW12"/>
    <mergeCell ref="AX12:AX14"/>
    <mergeCell ref="AU13:AU14"/>
    <mergeCell ref="AV13:AV14"/>
    <mergeCell ref="AW13:AW14"/>
    <mergeCell ref="A11:A14"/>
    <mergeCell ref="B11:B14"/>
    <mergeCell ref="C11:C14"/>
    <mergeCell ref="D11:AG13"/>
    <mergeCell ref="AT11:AX11"/>
    <mergeCell ref="AH12:AH14"/>
    <mergeCell ref="AI12:AI14"/>
    <mergeCell ref="AJ12:AJ14"/>
    <mergeCell ref="AP12:AP14"/>
    <mergeCell ref="AH11:AJ11"/>
    <mergeCell ref="AK11:AS11"/>
    <mergeCell ref="AQ12:AQ14"/>
    <mergeCell ref="AR12:AR14"/>
    <mergeCell ref="AS12:AS14"/>
    <mergeCell ref="AK12:AK14"/>
    <mergeCell ref="AL12:AL14"/>
    <mergeCell ref="AM12:AM14"/>
    <mergeCell ref="AN12:AN14"/>
    <mergeCell ref="AO12:AO14"/>
    <mergeCell ref="B10:C10"/>
    <mergeCell ref="D10:E10"/>
    <mergeCell ref="F10:H10"/>
    <mergeCell ref="A7:L7"/>
    <mergeCell ref="AH7:AN7"/>
    <mergeCell ref="A8:D8"/>
    <mergeCell ref="A9:D9"/>
    <mergeCell ref="E9:F9"/>
  </mergeCells>
  <pageMargins left="0.39370078740157483" right="0.31496062992125984" top="0.35433070866141736" bottom="0.35433070866141736" header="0.31496062992125984" footer="0.31496062992125984"/>
  <pageSetup paperSize="9" scale="52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166"/>
  <sheetViews>
    <sheetView zoomScaleNormal="100" workbookViewId="0">
      <selection activeCell="AY16" sqref="AY16"/>
    </sheetView>
  </sheetViews>
  <sheetFormatPr defaultColWidth="9.140625" defaultRowHeight="15" x14ac:dyDescent="0.25"/>
  <cols>
    <col min="1" max="1" width="7.140625" style="1" customWidth="1"/>
    <col min="2" max="2" width="26.28515625" style="1" customWidth="1"/>
    <col min="3" max="3" width="23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2" width="3.5703125" style="1" customWidth="1"/>
    <col min="33" max="34" width="3.7109375" style="1" customWidth="1"/>
    <col min="35" max="36" width="6.5703125" style="1" customWidth="1"/>
    <col min="37" max="37" width="6.85546875" style="1" customWidth="1"/>
    <col min="38" max="38" width="4" style="1" customWidth="1"/>
    <col min="39" max="39" width="5.7109375" style="1" customWidth="1"/>
    <col min="40" max="40" width="8.42578125" style="1" customWidth="1"/>
    <col min="41" max="41" width="4" style="1" customWidth="1"/>
    <col min="42" max="42" width="6.5703125" style="1" customWidth="1"/>
    <col min="43" max="46" width="4" style="1" customWidth="1"/>
    <col min="47" max="47" width="5.5703125" style="1" customWidth="1"/>
    <col min="48" max="51" width="4.7109375" style="1" customWidth="1"/>
    <col min="52" max="52" width="3.5703125" style="1" customWidth="1"/>
    <col min="53" max="53" width="2" style="1" customWidth="1"/>
    <col min="54" max="54" width="2.42578125" style="1" customWidth="1"/>
    <col min="55" max="55" width="2.28515625" style="1" customWidth="1"/>
    <col min="56" max="56" width="1.85546875" style="1" customWidth="1"/>
    <col min="57" max="57" width="4.85546875" style="1" customWidth="1"/>
    <col min="58" max="16384" width="9.140625" style="1"/>
  </cols>
  <sheetData>
    <row r="1" spans="1:6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57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 t="s">
        <v>58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3" t="s">
        <v>80</v>
      </c>
      <c r="AJ6" s="13"/>
      <c r="AK6" s="13"/>
      <c r="AL6" s="13"/>
      <c r="AM6" s="13"/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4" t="s">
        <v>3</v>
      </c>
      <c r="AJ7" s="144"/>
      <c r="AK7" s="144"/>
      <c r="AL7" s="145"/>
      <c r="AM7" s="145"/>
      <c r="AN7" s="145"/>
      <c r="AO7" s="145"/>
      <c r="AP7" s="14" t="s">
        <v>4</v>
      </c>
      <c r="AQ7" s="14"/>
      <c r="AR7" s="14"/>
      <c r="AS7" s="14"/>
      <c r="AT7" s="14"/>
      <c r="AU7" s="14"/>
      <c r="AV7" s="14"/>
      <c r="AW7" s="14"/>
      <c r="AX7" s="14"/>
      <c r="AY7" s="1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 t="s">
        <v>79</v>
      </c>
      <c r="AJ8" s="16"/>
      <c r="AK8" s="16"/>
      <c r="AL8" s="16"/>
      <c r="AM8" s="16"/>
      <c r="AN8" s="17"/>
      <c r="AO8" s="16"/>
      <c r="AP8" s="16"/>
      <c r="AQ8" s="7"/>
      <c r="AR8" s="7"/>
      <c r="AS8" s="7"/>
      <c r="AT8" s="7"/>
      <c r="AU8" s="7"/>
      <c r="AV8" s="7"/>
      <c r="AW8" s="7"/>
      <c r="AX8" s="7"/>
      <c r="AY8" s="7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6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x14ac:dyDescent="0.25">
      <c r="A10" s="63" t="s">
        <v>7</v>
      </c>
      <c r="B10" s="139" t="s">
        <v>93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66"/>
      <c r="AI11" s="151" t="s">
        <v>59</v>
      </c>
      <c r="AJ11" s="151"/>
      <c r="AK11" s="151"/>
      <c r="AL11" s="152" t="s">
        <v>60</v>
      </c>
      <c r="AM11" s="153"/>
      <c r="AN11" s="153"/>
      <c r="AO11" s="153"/>
      <c r="AP11" s="153"/>
      <c r="AQ11" s="153"/>
      <c r="AR11" s="153"/>
      <c r="AS11" s="153"/>
      <c r="AT11" s="154"/>
      <c r="AU11" s="170" t="s">
        <v>61</v>
      </c>
      <c r="AV11" s="171"/>
      <c r="AW11" s="171"/>
      <c r="AX11" s="171"/>
      <c r="AY11" s="172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67"/>
      <c r="AI12" s="173" t="s">
        <v>21</v>
      </c>
      <c r="AJ12" s="148" t="s">
        <v>83</v>
      </c>
      <c r="AK12" s="174" t="s">
        <v>56</v>
      </c>
      <c r="AL12" s="155" t="s">
        <v>13</v>
      </c>
      <c r="AM12" s="155" t="s">
        <v>14</v>
      </c>
      <c r="AN12" s="148" t="s">
        <v>15</v>
      </c>
      <c r="AO12" s="148" t="s">
        <v>16</v>
      </c>
      <c r="AP12" s="148" t="s">
        <v>17</v>
      </c>
      <c r="AQ12" s="148" t="s">
        <v>18</v>
      </c>
      <c r="AR12" s="148" t="s">
        <v>19</v>
      </c>
      <c r="AS12" s="148" t="s">
        <v>20</v>
      </c>
      <c r="AT12" s="148"/>
      <c r="AU12" s="155" t="s">
        <v>21</v>
      </c>
      <c r="AV12" s="161" t="s">
        <v>22</v>
      </c>
      <c r="AW12" s="161"/>
      <c r="AX12" s="161"/>
      <c r="AY12" s="156" t="s">
        <v>23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67"/>
      <c r="AI13" s="174"/>
      <c r="AJ13" s="176"/>
      <c r="AK13" s="174"/>
      <c r="AL13" s="156"/>
      <c r="AM13" s="156"/>
      <c r="AN13" s="149"/>
      <c r="AO13" s="149"/>
      <c r="AP13" s="149"/>
      <c r="AQ13" s="149"/>
      <c r="AR13" s="149"/>
      <c r="AS13" s="149"/>
      <c r="AT13" s="149"/>
      <c r="AU13" s="155"/>
      <c r="AV13" s="155" t="s">
        <v>24</v>
      </c>
      <c r="AW13" s="155" t="s">
        <v>25</v>
      </c>
      <c r="AX13" s="155" t="s">
        <v>26</v>
      </c>
      <c r="AY13" s="15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48" customHeight="1" x14ac:dyDescent="0.25">
      <c r="A14" s="163"/>
      <c r="B14" s="163"/>
      <c r="C14" s="163"/>
      <c r="D14" s="44">
        <v>1</v>
      </c>
      <c r="E14" s="44">
        <v>2</v>
      </c>
      <c r="F14" s="25">
        <v>3</v>
      </c>
      <c r="G14" s="25">
        <v>4</v>
      </c>
      <c r="H14" s="26">
        <v>5</v>
      </c>
      <c r="I14" s="25">
        <v>6</v>
      </c>
      <c r="J14" s="25">
        <v>7</v>
      </c>
      <c r="K14" s="44">
        <v>8</v>
      </c>
      <c r="L14" s="44">
        <v>9</v>
      </c>
      <c r="M14" s="25">
        <v>10</v>
      </c>
      <c r="N14" s="25">
        <v>11</v>
      </c>
      <c r="O14" s="25">
        <v>12</v>
      </c>
      <c r="P14" s="25">
        <v>13</v>
      </c>
      <c r="Q14" s="25">
        <v>14</v>
      </c>
      <c r="R14" s="44">
        <v>15</v>
      </c>
      <c r="S14" s="44">
        <v>16</v>
      </c>
      <c r="T14" s="25">
        <v>17</v>
      </c>
      <c r="U14" s="25">
        <v>18</v>
      </c>
      <c r="V14" s="25">
        <v>19</v>
      </c>
      <c r="W14" s="25">
        <v>20</v>
      </c>
      <c r="X14" s="25">
        <v>21</v>
      </c>
      <c r="Y14" s="44">
        <v>22</v>
      </c>
      <c r="Z14" s="44">
        <v>23</v>
      </c>
      <c r="AA14" s="25">
        <v>24</v>
      </c>
      <c r="AB14" s="25">
        <v>25</v>
      </c>
      <c r="AC14" s="25">
        <v>26</v>
      </c>
      <c r="AD14" s="26">
        <v>27</v>
      </c>
      <c r="AE14" s="26">
        <v>28</v>
      </c>
      <c r="AF14" s="44">
        <v>29</v>
      </c>
      <c r="AG14" s="44">
        <v>30</v>
      </c>
      <c r="AH14" s="61">
        <v>31</v>
      </c>
      <c r="AI14" s="175"/>
      <c r="AJ14" s="177"/>
      <c r="AK14" s="175"/>
      <c r="AL14" s="156"/>
      <c r="AM14" s="156"/>
      <c r="AN14" s="150"/>
      <c r="AO14" s="150"/>
      <c r="AP14" s="150"/>
      <c r="AQ14" s="150"/>
      <c r="AR14" s="150"/>
      <c r="AS14" s="150"/>
      <c r="AT14" s="150"/>
      <c r="AU14" s="155"/>
      <c r="AV14" s="155"/>
      <c r="AW14" s="155"/>
      <c r="AX14" s="155"/>
      <c r="AY14" s="15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9.5" customHeight="1" x14ac:dyDescent="0.25">
      <c r="A15" s="19">
        <v>1</v>
      </c>
      <c r="B15" s="40" t="s">
        <v>66</v>
      </c>
      <c r="C15" s="41" t="s">
        <v>67</v>
      </c>
      <c r="D15" s="45" t="s">
        <v>76</v>
      </c>
      <c r="E15" s="45" t="s">
        <v>76</v>
      </c>
      <c r="F15" s="19" t="s">
        <v>77</v>
      </c>
      <c r="G15" s="19" t="s">
        <v>77</v>
      </c>
      <c r="H15" s="43" t="s">
        <v>77</v>
      </c>
      <c r="I15" s="19" t="s">
        <v>77</v>
      </c>
      <c r="J15" s="19" t="s">
        <v>77</v>
      </c>
      <c r="K15" s="45" t="s">
        <v>76</v>
      </c>
      <c r="L15" s="45" t="s">
        <v>76</v>
      </c>
      <c r="M15" s="19" t="s">
        <v>77</v>
      </c>
      <c r="N15" s="19" t="s">
        <v>76</v>
      </c>
      <c r="O15" s="20" t="s">
        <v>77</v>
      </c>
      <c r="P15" s="20" t="s">
        <v>77</v>
      </c>
      <c r="Q15" s="20" t="s">
        <v>77</v>
      </c>
      <c r="R15" s="47" t="s">
        <v>77</v>
      </c>
      <c r="S15" s="47" t="s">
        <v>76</v>
      </c>
      <c r="T15" s="20" t="s">
        <v>77</v>
      </c>
      <c r="U15" s="20" t="s">
        <v>77</v>
      </c>
      <c r="V15" s="20" t="s">
        <v>77</v>
      </c>
      <c r="W15" s="20" t="s">
        <v>77</v>
      </c>
      <c r="X15" s="20" t="s">
        <v>77</v>
      </c>
      <c r="Y15" s="47" t="s">
        <v>76</v>
      </c>
      <c r="Z15" s="47" t="s">
        <v>76</v>
      </c>
      <c r="AA15" s="20" t="s">
        <v>77</v>
      </c>
      <c r="AB15" s="20" t="s">
        <v>77</v>
      </c>
      <c r="AC15" s="20" t="s">
        <v>77</v>
      </c>
      <c r="AD15" s="58" t="s">
        <v>77</v>
      </c>
      <c r="AE15" s="58" t="s">
        <v>77</v>
      </c>
      <c r="AF15" s="47" t="s">
        <v>76</v>
      </c>
      <c r="AG15" s="47" t="s">
        <v>76</v>
      </c>
      <c r="AH15" s="59" t="s">
        <v>77</v>
      </c>
      <c r="AI15" s="21">
        <f>COUNTIF(D15:AH15,"=Я")+COUNTIF(D15:AG15,"=К")</f>
        <v>21</v>
      </c>
      <c r="AJ15" s="21">
        <f>COUNTIF(E15:AI15,"=К")</f>
        <v>0</v>
      </c>
      <c r="AK15" s="22"/>
      <c r="AL15" s="20">
        <f>COUNTIF(D15:AH15,"В")</f>
        <v>10</v>
      </c>
      <c r="AM15" s="20">
        <f>COUNTIF(D15:AH15,"О")</f>
        <v>0</v>
      </c>
      <c r="AN15" s="20"/>
      <c r="AO15" s="20">
        <f>COUNTIF(D15:AH15,"Б")</f>
        <v>0</v>
      </c>
      <c r="AP15" s="20"/>
      <c r="AQ15" s="20"/>
      <c r="AR15" s="20"/>
      <c r="AS15" s="20"/>
      <c r="AT15" s="20"/>
      <c r="AU15" s="20">
        <f>8*AI15-1</f>
        <v>167</v>
      </c>
      <c r="AV15" s="20"/>
      <c r="AW15" s="20"/>
      <c r="AX15" s="20"/>
      <c r="AY15" s="18">
        <v>7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5">
      <c r="A16" s="18">
        <v>2</v>
      </c>
      <c r="B16" s="2" t="s">
        <v>68</v>
      </c>
      <c r="C16" s="3" t="s">
        <v>71</v>
      </c>
      <c r="D16" s="46" t="s">
        <v>76</v>
      </c>
      <c r="E16" s="46" t="s">
        <v>76</v>
      </c>
      <c r="F16" s="18" t="s">
        <v>77</v>
      </c>
      <c r="G16" s="18" t="s">
        <v>77</v>
      </c>
      <c r="H16" s="27" t="s">
        <v>77</v>
      </c>
      <c r="I16" s="18" t="s">
        <v>77</v>
      </c>
      <c r="J16" s="18" t="s">
        <v>77</v>
      </c>
      <c r="K16" s="46" t="s">
        <v>76</v>
      </c>
      <c r="L16" s="46" t="s">
        <v>76</v>
      </c>
      <c r="M16" s="18" t="s">
        <v>77</v>
      </c>
      <c r="N16" s="18" t="s">
        <v>76</v>
      </c>
      <c r="O16" s="18" t="s">
        <v>77</v>
      </c>
      <c r="P16" s="18" t="s">
        <v>77</v>
      </c>
      <c r="Q16" s="18" t="s">
        <v>77</v>
      </c>
      <c r="R16" s="46" t="s">
        <v>77</v>
      </c>
      <c r="S16" s="46" t="s">
        <v>76</v>
      </c>
      <c r="T16" s="18" t="s">
        <v>77</v>
      </c>
      <c r="U16" s="18" t="s">
        <v>77</v>
      </c>
      <c r="V16" s="18" t="s">
        <v>77</v>
      </c>
      <c r="W16" s="18" t="s">
        <v>77</v>
      </c>
      <c r="X16" s="18" t="s">
        <v>77</v>
      </c>
      <c r="Y16" s="46" t="s">
        <v>76</v>
      </c>
      <c r="Z16" s="46" t="s">
        <v>76</v>
      </c>
      <c r="AA16" s="18" t="s">
        <v>77</v>
      </c>
      <c r="AB16" s="20" t="s">
        <v>77</v>
      </c>
      <c r="AC16" s="20" t="s">
        <v>77</v>
      </c>
      <c r="AD16" s="58" t="s">
        <v>77</v>
      </c>
      <c r="AE16" s="58" t="s">
        <v>77</v>
      </c>
      <c r="AF16" s="47" t="s">
        <v>76</v>
      </c>
      <c r="AG16" s="46" t="s">
        <v>76</v>
      </c>
      <c r="AH16" s="59" t="s">
        <v>77</v>
      </c>
      <c r="AI16" s="21">
        <f>COUNTIF(D16:AH16,"=Я")+COUNTIF(D16:AG16,"=К")</f>
        <v>21</v>
      </c>
      <c r="AJ16" s="21">
        <f>COUNTIF(E16:AI16,"=К")</f>
        <v>0</v>
      </c>
      <c r="AK16" s="64"/>
      <c r="AL16" s="20">
        <f>COUNTIF(D16:AH16,"В")</f>
        <v>10</v>
      </c>
      <c r="AM16" s="20">
        <f>COUNTIF(D16:AH16,"О")</f>
        <v>0</v>
      </c>
      <c r="AN16" s="18"/>
      <c r="AO16" s="20">
        <f>COUNTIF(E16:AH16,"Б")</f>
        <v>0</v>
      </c>
      <c r="AP16" s="18"/>
      <c r="AQ16" s="18"/>
      <c r="AR16" s="18"/>
      <c r="AS16" s="18"/>
      <c r="AT16" s="18"/>
      <c r="AU16" s="20">
        <f>8*AI16-1</f>
        <v>167</v>
      </c>
      <c r="AV16" s="18"/>
      <c r="AW16" s="18"/>
      <c r="AX16" s="18"/>
      <c r="AY16" s="18">
        <v>7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2.75" customHeight="1" x14ac:dyDescent="0.25">
      <c r="A17" s="18">
        <v>3</v>
      </c>
      <c r="B17" s="2" t="s">
        <v>70</v>
      </c>
      <c r="C17" s="3" t="s">
        <v>87</v>
      </c>
      <c r="D17" s="46" t="s">
        <v>77</v>
      </c>
      <c r="E17" s="46" t="s">
        <v>76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46" t="s">
        <v>76</v>
      </c>
      <c r="L17" s="46" t="s">
        <v>76</v>
      </c>
      <c r="M17" s="18" t="s">
        <v>76</v>
      </c>
      <c r="N17" s="18" t="s">
        <v>77</v>
      </c>
      <c r="O17" s="18" t="s">
        <v>77</v>
      </c>
      <c r="P17" s="18" t="s">
        <v>77</v>
      </c>
      <c r="Q17" s="18" t="s">
        <v>77</v>
      </c>
      <c r="R17" s="46" t="s">
        <v>77</v>
      </c>
      <c r="S17" s="46" t="s">
        <v>76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46" t="s">
        <v>76</v>
      </c>
      <c r="Z17" s="46" t="s">
        <v>76</v>
      </c>
      <c r="AA17" s="18" t="s">
        <v>78</v>
      </c>
      <c r="AB17" s="20" t="s">
        <v>78</v>
      </c>
      <c r="AC17" s="20" t="s">
        <v>78</v>
      </c>
      <c r="AD17" s="58" t="s">
        <v>78</v>
      </c>
      <c r="AE17" s="58" t="s">
        <v>78</v>
      </c>
      <c r="AF17" s="47" t="s">
        <v>78</v>
      </c>
      <c r="AG17" s="46" t="s">
        <v>78</v>
      </c>
      <c r="AH17" s="59" t="s">
        <v>78</v>
      </c>
      <c r="AI17" s="21">
        <f>COUNTIF(D17:AH17,"=Я")+COUNTIF(D17:AG17,"=К")</f>
        <v>16</v>
      </c>
      <c r="AJ17" s="21">
        <f>COUNTIF(E17:AI17,"=К")</f>
        <v>0</v>
      </c>
      <c r="AK17" s="64"/>
      <c r="AL17" s="20">
        <f>COUNTIF(D17:AH17,"В")</f>
        <v>7</v>
      </c>
      <c r="AM17" s="20">
        <f>COUNTIF(D17:AH17,"О")</f>
        <v>8</v>
      </c>
      <c r="AN17" s="18"/>
      <c r="AO17" s="20">
        <f>COUNTIF(D17:AH17,"Б")</f>
        <v>0</v>
      </c>
      <c r="AP17" s="18"/>
      <c r="AQ17" s="18"/>
      <c r="AR17" s="18"/>
      <c r="AS17" s="18"/>
      <c r="AT17" s="18"/>
      <c r="AU17" s="20">
        <f>8*AI17-1</f>
        <v>127</v>
      </c>
      <c r="AV17" s="18"/>
      <c r="AW17" s="18"/>
      <c r="AX17" s="18"/>
      <c r="AY17" s="18">
        <v>15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18">
        <v>4</v>
      </c>
      <c r="B18" s="4" t="s">
        <v>72</v>
      </c>
      <c r="C18" s="3" t="s">
        <v>69</v>
      </c>
      <c r="D18" s="46" t="s">
        <v>76</v>
      </c>
      <c r="E18" s="46" t="s">
        <v>76</v>
      </c>
      <c r="F18" s="18" t="s">
        <v>78</v>
      </c>
      <c r="G18" s="18" t="s">
        <v>78</v>
      </c>
      <c r="H18" s="18" t="s">
        <v>78</v>
      </c>
      <c r="I18" s="18" t="s">
        <v>78</v>
      </c>
      <c r="J18" s="18" t="s">
        <v>78</v>
      </c>
      <c r="K18" s="46" t="s">
        <v>78</v>
      </c>
      <c r="L18" s="46" t="s">
        <v>78</v>
      </c>
      <c r="M18" s="18" t="s">
        <v>78</v>
      </c>
      <c r="N18" s="18" t="s">
        <v>78</v>
      </c>
      <c r="O18" s="18" t="s">
        <v>78</v>
      </c>
      <c r="P18" s="18" t="s">
        <v>78</v>
      </c>
      <c r="Q18" s="18" t="s">
        <v>78</v>
      </c>
      <c r="R18" s="46" t="s">
        <v>76</v>
      </c>
      <c r="S18" s="46" t="s">
        <v>76</v>
      </c>
      <c r="T18" s="18" t="s">
        <v>77</v>
      </c>
      <c r="U18" s="18" t="s">
        <v>77</v>
      </c>
      <c r="V18" s="18" t="s">
        <v>77</v>
      </c>
      <c r="W18" s="18" t="s">
        <v>77</v>
      </c>
      <c r="X18" s="18" t="s">
        <v>77</v>
      </c>
      <c r="Y18" s="46" t="s">
        <v>76</v>
      </c>
      <c r="Z18" s="46" t="s">
        <v>76</v>
      </c>
      <c r="AA18" s="18" t="s">
        <v>77</v>
      </c>
      <c r="AB18" s="20" t="s">
        <v>77</v>
      </c>
      <c r="AC18" s="20" t="s">
        <v>77</v>
      </c>
      <c r="AD18" s="58" t="s">
        <v>77</v>
      </c>
      <c r="AE18" s="58" t="s">
        <v>77</v>
      </c>
      <c r="AF18" s="47" t="s">
        <v>76</v>
      </c>
      <c r="AG18" s="46" t="s">
        <v>76</v>
      </c>
      <c r="AH18" s="59" t="s">
        <v>77</v>
      </c>
      <c r="AI18" s="21">
        <f>COUNTIF(D18:AH18,"=Я")+COUNTIF(D18:AG18,"=К")</f>
        <v>11</v>
      </c>
      <c r="AJ18" s="21">
        <f>COUNTIF(E18:AI18,"=К")</f>
        <v>0</v>
      </c>
      <c r="AK18" s="64"/>
      <c r="AL18" s="20">
        <f>COUNTIF(D18:AH18,"В")</f>
        <v>8</v>
      </c>
      <c r="AM18" s="20">
        <f>COUNTIF(D18:AH18,"О")</f>
        <v>12</v>
      </c>
      <c r="AN18" s="18"/>
      <c r="AO18" s="20">
        <f>COUNTIF(D18:AH18,"Б")</f>
        <v>0</v>
      </c>
      <c r="AP18" s="18"/>
      <c r="AQ18" s="18"/>
      <c r="AR18" s="18"/>
      <c r="AS18" s="18"/>
      <c r="AT18" s="18"/>
      <c r="AU18" s="20">
        <f>8*AI18-1</f>
        <v>87</v>
      </c>
      <c r="AV18" s="18"/>
      <c r="AW18" s="18"/>
      <c r="AX18" s="18"/>
      <c r="AY18" s="18">
        <v>0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ht="14.25" customHeight="1" x14ac:dyDescent="0.25">
      <c r="A19" s="18">
        <v>5</v>
      </c>
      <c r="B19" s="4" t="s">
        <v>75</v>
      </c>
      <c r="C19" s="5" t="s">
        <v>74</v>
      </c>
      <c r="D19" s="46" t="s">
        <v>76</v>
      </c>
      <c r="E19" s="46" t="s">
        <v>76</v>
      </c>
      <c r="F19" s="18" t="s">
        <v>78</v>
      </c>
      <c r="G19" s="18" t="s">
        <v>78</v>
      </c>
      <c r="H19" s="27" t="s">
        <v>78</v>
      </c>
      <c r="I19" s="18" t="s">
        <v>77</v>
      </c>
      <c r="J19" s="18" t="s">
        <v>77</v>
      </c>
      <c r="K19" s="46" t="s">
        <v>76</v>
      </c>
      <c r="L19" s="46" t="s">
        <v>76</v>
      </c>
      <c r="M19" s="18" t="s">
        <v>76</v>
      </c>
      <c r="N19" s="18" t="s">
        <v>77</v>
      </c>
      <c r="O19" s="18" t="s">
        <v>77</v>
      </c>
      <c r="P19" s="18" t="s">
        <v>77</v>
      </c>
      <c r="Q19" s="18" t="s">
        <v>77</v>
      </c>
      <c r="R19" s="46" t="s">
        <v>77</v>
      </c>
      <c r="S19" s="46" t="s">
        <v>76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46" t="s">
        <v>76</v>
      </c>
      <c r="Z19" s="46" t="s">
        <v>76</v>
      </c>
      <c r="AA19" s="18" t="s">
        <v>77</v>
      </c>
      <c r="AB19" s="20" t="s">
        <v>77</v>
      </c>
      <c r="AC19" s="20" t="s">
        <v>77</v>
      </c>
      <c r="AD19" s="58" t="s">
        <v>77</v>
      </c>
      <c r="AE19" s="58" t="s">
        <v>77</v>
      </c>
      <c r="AF19" s="47" t="s">
        <v>76</v>
      </c>
      <c r="AG19" s="46" t="s">
        <v>76</v>
      </c>
      <c r="AH19" s="59" t="s">
        <v>77</v>
      </c>
      <c r="AI19" s="21">
        <f>COUNTIF(D19:AH19,"=Я")+COUNTIF(D19:AG19,"=К")</f>
        <v>18</v>
      </c>
      <c r="AJ19" s="21">
        <f>COUNTIF(E19:AI19,"=К")</f>
        <v>0</v>
      </c>
      <c r="AK19" s="64"/>
      <c r="AL19" s="20">
        <f>COUNTIF(D19:AH19,"В")</f>
        <v>10</v>
      </c>
      <c r="AM19" s="20">
        <f>COUNTIF(D19:AH19,"О")</f>
        <v>3</v>
      </c>
      <c r="AN19" s="18"/>
      <c r="AO19" s="20">
        <f>COUNTIF(D19:AH19,"Б")</f>
        <v>0</v>
      </c>
      <c r="AP19" s="18"/>
      <c r="AQ19" s="18"/>
      <c r="AR19" s="18"/>
      <c r="AS19" s="18"/>
      <c r="AT19" s="18"/>
      <c r="AU19" s="20">
        <f>8*AI19-1</f>
        <v>143</v>
      </c>
      <c r="AV19" s="18"/>
      <c r="AW19" s="18"/>
      <c r="AX19" s="18"/>
      <c r="AY19" s="18">
        <v>7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x14ac:dyDescent="0.25">
      <c r="A20" s="18"/>
      <c r="B20" s="3"/>
      <c r="C20" s="3"/>
      <c r="D20" s="47"/>
      <c r="E20" s="47"/>
      <c r="F20" s="20"/>
      <c r="G20" s="20"/>
      <c r="H20" s="58"/>
      <c r="I20" s="20"/>
      <c r="J20" s="20"/>
      <c r="K20" s="47"/>
      <c r="L20" s="47"/>
      <c r="M20" s="20"/>
      <c r="N20" s="20"/>
      <c r="O20" s="18"/>
      <c r="P20" s="18"/>
      <c r="Q20" s="18"/>
      <c r="R20" s="46"/>
      <c r="S20" s="46"/>
      <c r="T20" s="18"/>
      <c r="U20" s="18"/>
      <c r="V20" s="18"/>
      <c r="W20" s="18"/>
      <c r="X20" s="18"/>
      <c r="Y20" s="46"/>
      <c r="Z20" s="46"/>
      <c r="AA20" s="18"/>
      <c r="AB20" s="18"/>
      <c r="AC20" s="18"/>
      <c r="AD20" s="27"/>
      <c r="AE20" s="27"/>
      <c r="AF20" s="46"/>
      <c r="AG20" s="46"/>
      <c r="AH20" s="59"/>
      <c r="AI20" s="21"/>
      <c r="AJ20" s="21"/>
      <c r="AK20" s="64"/>
      <c r="AL20" s="18"/>
      <c r="AM20" s="18"/>
      <c r="AN20" s="18"/>
      <c r="AO20" s="18"/>
      <c r="AP20" s="18"/>
      <c r="AQ20" s="18"/>
      <c r="AR20" s="18"/>
      <c r="AS20" s="18"/>
      <c r="AT20" s="18"/>
      <c r="AU20" s="20"/>
      <c r="AV20" s="18"/>
      <c r="AW20" s="18"/>
      <c r="AX20" s="18"/>
      <c r="AY20" s="18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x14ac:dyDescent="0.25">
      <c r="A21" s="157" t="s">
        <v>27</v>
      </c>
      <c r="B21" s="158"/>
      <c r="C21" s="159"/>
      <c r="D21" s="46"/>
      <c r="E21" s="46"/>
      <c r="F21" s="18"/>
      <c r="G21" s="18"/>
      <c r="H21" s="27"/>
      <c r="I21" s="18"/>
      <c r="J21" s="18"/>
      <c r="K21" s="46"/>
      <c r="L21" s="46"/>
      <c r="M21" s="18"/>
      <c r="N21" s="18"/>
      <c r="O21" s="18"/>
      <c r="P21" s="18"/>
      <c r="Q21" s="18"/>
      <c r="R21" s="46"/>
      <c r="S21" s="46"/>
      <c r="T21" s="18"/>
      <c r="U21" s="18"/>
      <c r="V21" s="18"/>
      <c r="W21" s="18"/>
      <c r="X21" s="18"/>
      <c r="Y21" s="46"/>
      <c r="Z21" s="46"/>
      <c r="AA21" s="18"/>
      <c r="AB21" s="18"/>
      <c r="AC21" s="18"/>
      <c r="AD21" s="27"/>
      <c r="AE21" s="27"/>
      <c r="AF21" s="46"/>
      <c r="AG21" s="46"/>
      <c r="AH21" s="60"/>
      <c r="AI21" s="23">
        <f>SUM(AI15:AI20)</f>
        <v>87</v>
      </c>
      <c r="AJ21" s="21">
        <f>COUNTIF(E21:AI21,"=К")</f>
        <v>0</v>
      </c>
      <c r="AK21" s="23"/>
      <c r="AL21" s="23">
        <f>SUM(AL15:AL20)</f>
        <v>45</v>
      </c>
      <c r="AM21" s="23">
        <f t="shared" ref="AM21:AY21" si="0">SUM(AM15:AM20)</f>
        <v>23</v>
      </c>
      <c r="AN21" s="23">
        <f t="shared" si="0"/>
        <v>0</v>
      </c>
      <c r="AO21" s="23">
        <f t="shared" si="0"/>
        <v>0</v>
      </c>
      <c r="AP21" s="23">
        <f t="shared" si="0"/>
        <v>0</v>
      </c>
      <c r="AQ21" s="23">
        <f t="shared" si="0"/>
        <v>0</v>
      </c>
      <c r="AR21" s="23">
        <f t="shared" si="0"/>
        <v>0</v>
      </c>
      <c r="AS21" s="23">
        <f t="shared" si="0"/>
        <v>0</v>
      </c>
      <c r="AT21" s="23">
        <f t="shared" si="0"/>
        <v>0</v>
      </c>
      <c r="AU21" s="23">
        <f>SUM(AU15:AU20)</f>
        <v>691</v>
      </c>
      <c r="AV21" s="23">
        <f t="shared" si="0"/>
        <v>0</v>
      </c>
      <c r="AW21" s="23">
        <f t="shared" si="0"/>
        <v>0</v>
      </c>
      <c r="AX21" s="23">
        <f t="shared" si="0"/>
        <v>0</v>
      </c>
      <c r="AY21" s="23">
        <f t="shared" si="0"/>
        <v>36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17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x14ac:dyDescent="0.25">
      <c r="A47" s="7"/>
      <c r="B47" s="65" t="s">
        <v>51</v>
      </c>
      <c r="C47" s="65"/>
      <c r="D47" s="65"/>
      <c r="E47" s="65"/>
      <c r="F47" s="65"/>
      <c r="G47" s="65"/>
      <c r="H47" s="65"/>
      <c r="I47" s="65"/>
      <c r="J47" s="65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x14ac:dyDescent="0.25">
      <c r="A48" s="7"/>
      <c r="B48" s="65" t="s">
        <v>52</v>
      </c>
      <c r="C48" s="65"/>
      <c r="D48" s="65"/>
      <c r="E48" s="65"/>
      <c r="F48" s="65"/>
      <c r="G48" s="65"/>
      <c r="H48" s="65"/>
      <c r="I48" s="65"/>
      <c r="J48" s="65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</sheetData>
  <mergeCells count="35">
    <mergeCell ref="B10:C10"/>
    <mergeCell ref="D10:E10"/>
    <mergeCell ref="F10:H10"/>
    <mergeCell ref="A7:L7"/>
    <mergeCell ref="AI7:AO7"/>
    <mergeCell ref="A8:D8"/>
    <mergeCell ref="A9:D9"/>
    <mergeCell ref="E9:F9"/>
    <mergeCell ref="AQ12:AQ14"/>
    <mergeCell ref="AI11:AK11"/>
    <mergeCell ref="AL11:AT11"/>
    <mergeCell ref="AR12:AR14"/>
    <mergeCell ref="AS12:AS14"/>
    <mergeCell ref="AT12:AT14"/>
    <mergeCell ref="AL12:AL14"/>
    <mergeCell ref="AM12:AM14"/>
    <mergeCell ref="AN12:AN14"/>
    <mergeCell ref="AO12:AO14"/>
    <mergeCell ref="AP12:AP14"/>
    <mergeCell ref="A21:C21"/>
    <mergeCell ref="B40:J40"/>
    <mergeCell ref="AU12:AU14"/>
    <mergeCell ref="AV12:AX12"/>
    <mergeCell ref="AY12:AY14"/>
    <mergeCell ref="AV13:AV14"/>
    <mergeCell ref="AW13:AW14"/>
    <mergeCell ref="AX13:AX14"/>
    <mergeCell ref="A11:A14"/>
    <mergeCell ref="B11:B14"/>
    <mergeCell ref="C11:C14"/>
    <mergeCell ref="D11:AG13"/>
    <mergeCell ref="AU11:AY11"/>
    <mergeCell ref="AI12:AI14"/>
    <mergeCell ref="AJ12:AJ14"/>
    <mergeCell ref="AK12:AK14"/>
  </mergeCells>
  <pageMargins left="0.39370078740157483" right="0.31496062992125984" top="0.35433070866141736" bottom="0.35433070866141736" header="0.31496062992125984" footer="0.31496062992125984"/>
  <pageSetup paperSize="9" scale="53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166"/>
  <sheetViews>
    <sheetView zoomScale="85" zoomScaleNormal="85" workbookViewId="0">
      <selection activeCell="AN28" sqref="AN28"/>
    </sheetView>
  </sheetViews>
  <sheetFormatPr defaultColWidth="9.140625" defaultRowHeight="15" x14ac:dyDescent="0.25"/>
  <cols>
    <col min="1" max="1" width="21.140625" style="1" bestFit="1" customWidth="1"/>
    <col min="2" max="2" width="38.140625" style="1" customWidth="1"/>
    <col min="3" max="3" width="23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2" width="3.5703125" style="1" customWidth="1"/>
    <col min="33" max="33" width="3.7109375" style="1" customWidth="1"/>
    <col min="34" max="34" width="6.5703125" style="1" customWidth="1"/>
    <col min="35" max="35" width="4.7109375" style="1" customWidth="1"/>
    <col min="36" max="36" width="5.28515625" style="1" customWidth="1"/>
    <col min="37" max="37" width="4" style="1" customWidth="1"/>
    <col min="38" max="38" width="5.7109375" style="1" customWidth="1"/>
    <col min="39" max="39" width="8.42578125" style="1" customWidth="1"/>
    <col min="40" max="40" width="4" style="1" customWidth="1"/>
    <col min="41" max="41" width="6.5703125" style="1" customWidth="1"/>
    <col min="42" max="45" width="4" style="1" customWidth="1"/>
    <col min="46" max="46" width="5.5703125" style="1" customWidth="1"/>
    <col min="47" max="50" width="4.7109375" style="1" customWidth="1"/>
    <col min="51" max="51" width="3.5703125" style="1" customWidth="1"/>
    <col min="52" max="52" width="2" style="1" customWidth="1"/>
    <col min="53" max="53" width="2.42578125" style="1" customWidth="1"/>
    <col min="54" max="54" width="2.28515625" style="1" customWidth="1"/>
    <col min="55" max="56" width="1.85546875" style="1" customWidth="1"/>
    <col min="57" max="57" width="2.42578125" style="1" customWidth="1"/>
    <col min="58" max="58" width="2.140625" style="1" customWidth="1"/>
    <col min="59" max="60" width="1.85546875" style="1" customWidth="1"/>
    <col min="61" max="61" width="2.140625" style="1" customWidth="1"/>
    <col min="62" max="16384" width="9.140625" style="1"/>
  </cols>
  <sheetData>
    <row r="1" spans="1:6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 t="s">
        <v>57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</row>
    <row r="2" spans="1:6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 t="s">
        <v>58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7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63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7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3" t="s">
        <v>80</v>
      </c>
      <c r="AI6" s="13"/>
      <c r="AJ6" s="13"/>
      <c r="AK6" s="13"/>
      <c r="AL6" s="13"/>
      <c r="AM6" s="13"/>
      <c r="AN6" s="13"/>
      <c r="AO6" s="13"/>
      <c r="AP6" s="13"/>
      <c r="AQ6" s="13"/>
      <c r="AR6" s="7"/>
      <c r="AS6" s="7"/>
      <c r="AT6" s="7"/>
      <c r="AU6" s="7"/>
      <c r="AV6" s="7"/>
      <c r="AW6" s="7"/>
      <c r="AX6" s="7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4" t="s">
        <v>3</v>
      </c>
      <c r="AI7" s="144"/>
      <c r="AJ7" s="144"/>
      <c r="AK7" s="145"/>
      <c r="AL7" s="145"/>
      <c r="AM7" s="145"/>
      <c r="AN7" s="145"/>
      <c r="AO7" s="14" t="s">
        <v>4</v>
      </c>
      <c r="AP7" s="14"/>
      <c r="AQ7" s="14"/>
      <c r="AR7" s="14"/>
      <c r="AS7" s="14"/>
      <c r="AT7" s="14"/>
      <c r="AU7" s="14"/>
      <c r="AV7" s="14"/>
      <c r="AW7" s="14"/>
      <c r="AX7" s="14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16" t="s">
        <v>79</v>
      </c>
      <c r="AI8" s="16"/>
      <c r="AJ8" s="16"/>
      <c r="AK8" s="16"/>
      <c r="AL8" s="16"/>
      <c r="AM8" s="17"/>
      <c r="AN8" s="16"/>
      <c r="AO8" s="16"/>
      <c r="AP8" s="7"/>
      <c r="AQ8" s="7"/>
      <c r="AR8" s="7"/>
      <c r="AS8" s="7"/>
      <c r="AT8" s="7"/>
      <c r="AU8" s="7"/>
      <c r="AV8" s="7"/>
      <c r="AW8" s="7"/>
      <c r="AX8" s="7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 t="s">
        <v>6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x14ac:dyDescent="0.25">
      <c r="A10" s="69" t="s">
        <v>7</v>
      </c>
      <c r="B10" s="139" t="s">
        <v>96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51" t="s">
        <v>59</v>
      </c>
      <c r="AI11" s="151"/>
      <c r="AJ11" s="151"/>
      <c r="AK11" s="152" t="s">
        <v>60</v>
      </c>
      <c r="AL11" s="153"/>
      <c r="AM11" s="153"/>
      <c r="AN11" s="153"/>
      <c r="AO11" s="153"/>
      <c r="AP11" s="153"/>
      <c r="AQ11" s="153"/>
      <c r="AR11" s="153"/>
      <c r="AS11" s="154"/>
      <c r="AT11" s="170" t="s">
        <v>61</v>
      </c>
      <c r="AU11" s="171"/>
      <c r="AV11" s="171"/>
      <c r="AW11" s="171"/>
      <c r="AX11" s="172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73" t="s">
        <v>21</v>
      </c>
      <c r="AI12" s="148" t="s">
        <v>83</v>
      </c>
      <c r="AJ12" s="174" t="s">
        <v>56</v>
      </c>
      <c r="AK12" s="155" t="s">
        <v>13</v>
      </c>
      <c r="AL12" s="155" t="s">
        <v>14</v>
      </c>
      <c r="AM12" s="148" t="s">
        <v>15</v>
      </c>
      <c r="AN12" s="148" t="s">
        <v>16</v>
      </c>
      <c r="AO12" s="148" t="s">
        <v>17</v>
      </c>
      <c r="AP12" s="148" t="s">
        <v>18</v>
      </c>
      <c r="AQ12" s="148" t="s">
        <v>19</v>
      </c>
      <c r="AR12" s="148" t="s">
        <v>20</v>
      </c>
      <c r="AS12" s="148"/>
      <c r="AT12" s="155" t="s">
        <v>21</v>
      </c>
      <c r="AU12" s="161" t="s">
        <v>22</v>
      </c>
      <c r="AV12" s="161"/>
      <c r="AW12" s="161"/>
      <c r="AX12" s="156" t="s">
        <v>23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74"/>
      <c r="AI13" s="176"/>
      <c r="AJ13" s="174"/>
      <c r="AK13" s="156"/>
      <c r="AL13" s="156"/>
      <c r="AM13" s="149"/>
      <c r="AN13" s="149"/>
      <c r="AO13" s="149"/>
      <c r="AP13" s="149"/>
      <c r="AQ13" s="149"/>
      <c r="AR13" s="149"/>
      <c r="AS13" s="149"/>
      <c r="AT13" s="155"/>
      <c r="AU13" s="155" t="s">
        <v>24</v>
      </c>
      <c r="AV13" s="155" t="s">
        <v>25</v>
      </c>
      <c r="AW13" s="155" t="s">
        <v>26</v>
      </c>
      <c r="AX13" s="15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63.75" customHeight="1" x14ac:dyDescent="0.25">
      <c r="A14" s="163"/>
      <c r="B14" s="163"/>
      <c r="C14" s="163"/>
      <c r="D14" s="25">
        <v>1</v>
      </c>
      <c r="E14" s="25">
        <v>2</v>
      </c>
      <c r="F14" s="25">
        <v>3</v>
      </c>
      <c r="G14" s="25">
        <v>4</v>
      </c>
      <c r="H14" s="44">
        <v>5</v>
      </c>
      <c r="I14" s="44">
        <v>6</v>
      </c>
      <c r="J14" s="25">
        <v>7</v>
      </c>
      <c r="K14" s="25">
        <v>8</v>
      </c>
      <c r="L14" s="25">
        <v>9</v>
      </c>
      <c r="M14" s="25">
        <v>10</v>
      </c>
      <c r="N14" s="25">
        <v>11</v>
      </c>
      <c r="O14" s="44">
        <v>12</v>
      </c>
      <c r="P14" s="44">
        <v>13</v>
      </c>
      <c r="Q14" s="25">
        <v>14</v>
      </c>
      <c r="R14" s="25">
        <v>15</v>
      </c>
      <c r="S14" s="25">
        <v>16</v>
      </c>
      <c r="T14" s="25">
        <v>17</v>
      </c>
      <c r="U14" s="25">
        <v>18</v>
      </c>
      <c r="V14" s="44">
        <v>19</v>
      </c>
      <c r="W14" s="44">
        <v>20</v>
      </c>
      <c r="X14" s="25">
        <v>21</v>
      </c>
      <c r="Y14" s="25">
        <v>22</v>
      </c>
      <c r="Z14" s="25">
        <v>23</v>
      </c>
      <c r="AA14" s="25">
        <v>24</v>
      </c>
      <c r="AB14" s="25">
        <v>25</v>
      </c>
      <c r="AC14" s="44">
        <v>26</v>
      </c>
      <c r="AD14" s="44">
        <v>27</v>
      </c>
      <c r="AE14" s="25">
        <v>28</v>
      </c>
      <c r="AF14" s="25">
        <v>29</v>
      </c>
      <c r="AG14" s="25">
        <v>30</v>
      </c>
      <c r="AH14" s="175"/>
      <c r="AI14" s="177"/>
      <c r="AJ14" s="175"/>
      <c r="AK14" s="156"/>
      <c r="AL14" s="156"/>
      <c r="AM14" s="150"/>
      <c r="AN14" s="150"/>
      <c r="AO14" s="150"/>
      <c r="AP14" s="150"/>
      <c r="AQ14" s="150"/>
      <c r="AR14" s="150"/>
      <c r="AS14" s="150"/>
      <c r="AT14" s="155"/>
      <c r="AU14" s="155"/>
      <c r="AV14" s="155"/>
      <c r="AW14" s="155"/>
      <c r="AX14" s="15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9.5" customHeight="1" x14ac:dyDescent="0.25">
      <c r="A15" s="19">
        <v>1</v>
      </c>
      <c r="B15" s="40" t="s">
        <v>66</v>
      </c>
      <c r="C15" s="41" t="s">
        <v>67</v>
      </c>
      <c r="D15" s="19" t="s">
        <v>77</v>
      </c>
      <c r="E15" s="19" t="s">
        <v>77</v>
      </c>
      <c r="F15" s="19" t="s">
        <v>81</v>
      </c>
      <c r="G15" s="19" t="s">
        <v>77</v>
      </c>
      <c r="H15" s="45" t="s">
        <v>76</v>
      </c>
      <c r="I15" s="45" t="s">
        <v>76</v>
      </c>
      <c r="J15" s="19" t="s">
        <v>77</v>
      </c>
      <c r="K15" s="19" t="s">
        <v>77</v>
      </c>
      <c r="L15" s="19" t="s">
        <v>77</v>
      </c>
      <c r="M15" s="19" t="s">
        <v>77</v>
      </c>
      <c r="N15" s="19" t="s">
        <v>77</v>
      </c>
      <c r="O15" s="47" t="s">
        <v>76</v>
      </c>
      <c r="P15" s="47" t="s">
        <v>76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47" t="s">
        <v>76</v>
      </c>
      <c r="W15" s="47" t="s">
        <v>76</v>
      </c>
      <c r="X15" s="20" t="s">
        <v>77</v>
      </c>
      <c r="Y15" s="20" t="s">
        <v>77</v>
      </c>
      <c r="Z15" s="20" t="s">
        <v>77</v>
      </c>
      <c r="AA15" s="20" t="s">
        <v>77</v>
      </c>
      <c r="AB15" s="20" t="s">
        <v>77</v>
      </c>
      <c r="AC15" s="47" t="s">
        <v>76</v>
      </c>
      <c r="AD15" s="47" t="s">
        <v>76</v>
      </c>
      <c r="AE15" s="20" t="s">
        <v>77</v>
      </c>
      <c r="AF15" s="20" t="s">
        <v>77</v>
      </c>
      <c r="AG15" s="20" t="s">
        <v>77</v>
      </c>
      <c r="AH15" s="21">
        <f>COUNTIF(D15:AG15,"=Я")+COUNTIF(D15:AG15,"=К")</f>
        <v>22</v>
      </c>
      <c r="AI15" s="21">
        <f>COUNTIF(D15:AH15,"=К")</f>
        <v>1</v>
      </c>
      <c r="AJ15" s="22">
        <v>0</v>
      </c>
      <c r="AK15" s="20">
        <f>COUNTIF(D15:AG15,"В")</f>
        <v>8</v>
      </c>
      <c r="AL15" s="20">
        <f>COUNTIF(D15:AG15,"О")</f>
        <v>0</v>
      </c>
      <c r="AM15" s="20"/>
      <c r="AN15" s="20">
        <f>COUNTIF(D15:AG15,"Б")</f>
        <v>0</v>
      </c>
      <c r="AO15" s="20"/>
      <c r="AP15" s="20"/>
      <c r="AQ15" s="20"/>
      <c r="AR15" s="20"/>
      <c r="AS15" s="20"/>
      <c r="AT15" s="20">
        <f>8*AH15</f>
        <v>176</v>
      </c>
      <c r="AU15" s="20"/>
      <c r="AV15" s="20"/>
      <c r="AW15" s="20"/>
      <c r="AX15" s="18">
        <f>AJ15*8</f>
        <v>0</v>
      </c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x14ac:dyDescent="0.25">
      <c r="A16" s="18">
        <v>2</v>
      </c>
      <c r="B16" s="2" t="s">
        <v>68</v>
      </c>
      <c r="C16" s="3" t="s">
        <v>71</v>
      </c>
      <c r="D16" s="18" t="s">
        <v>77</v>
      </c>
      <c r="E16" s="18" t="s">
        <v>77</v>
      </c>
      <c r="F16" s="18" t="s">
        <v>77</v>
      </c>
      <c r="G16" s="18" t="s">
        <v>77</v>
      </c>
      <c r="H16" s="46" t="s">
        <v>77</v>
      </c>
      <c r="I16" s="46" t="s">
        <v>76</v>
      </c>
      <c r="J16" s="18" t="s">
        <v>77</v>
      </c>
      <c r="K16" s="18" t="s">
        <v>77</v>
      </c>
      <c r="L16" s="18" t="s">
        <v>77</v>
      </c>
      <c r="M16" s="18" t="s">
        <v>77</v>
      </c>
      <c r="N16" s="18" t="s">
        <v>77</v>
      </c>
      <c r="O16" s="46" t="s">
        <v>76</v>
      </c>
      <c r="P16" s="46" t="s">
        <v>76</v>
      </c>
      <c r="Q16" s="18" t="s">
        <v>77</v>
      </c>
      <c r="R16" s="18" t="s">
        <v>77</v>
      </c>
      <c r="S16" s="18" t="s">
        <v>77</v>
      </c>
      <c r="T16" s="18" t="s">
        <v>77</v>
      </c>
      <c r="U16" s="18" t="s">
        <v>77</v>
      </c>
      <c r="V16" s="46" t="s">
        <v>77</v>
      </c>
      <c r="W16" s="46" t="s">
        <v>76</v>
      </c>
      <c r="X16" s="18" t="s">
        <v>77</v>
      </c>
      <c r="Y16" s="18" t="s">
        <v>77</v>
      </c>
      <c r="Z16" s="18" t="s">
        <v>77</v>
      </c>
      <c r="AA16" s="18" t="s">
        <v>77</v>
      </c>
      <c r="AB16" s="20" t="s">
        <v>77</v>
      </c>
      <c r="AC16" s="47" t="s">
        <v>76</v>
      </c>
      <c r="AD16" s="47" t="s">
        <v>76</v>
      </c>
      <c r="AE16" s="20" t="s">
        <v>77</v>
      </c>
      <c r="AF16" s="20" t="s">
        <v>77</v>
      </c>
      <c r="AG16" s="18" t="s">
        <v>77</v>
      </c>
      <c r="AH16" s="21">
        <f>COUNTIF(D16:AG16,"=Я")+COUNTIF(D16:AG16,"=К")</f>
        <v>24</v>
      </c>
      <c r="AI16" s="21">
        <f>COUNTIF(D16:AH16,"=К")</f>
        <v>0</v>
      </c>
      <c r="AJ16" s="70">
        <v>2</v>
      </c>
      <c r="AK16" s="20">
        <f>COUNTIF(D16:AG16,"В")</f>
        <v>6</v>
      </c>
      <c r="AL16" s="20">
        <f>COUNTIF(D16:AG16,"О")</f>
        <v>0</v>
      </c>
      <c r="AM16" s="18"/>
      <c r="AN16" s="20">
        <f>COUNTIF(E16:AG16,"Б")</f>
        <v>0</v>
      </c>
      <c r="AO16" s="18"/>
      <c r="AP16" s="18"/>
      <c r="AQ16" s="18"/>
      <c r="AR16" s="18"/>
      <c r="AS16" s="18"/>
      <c r="AT16" s="20">
        <f>8*AH16</f>
        <v>192</v>
      </c>
      <c r="AU16" s="18"/>
      <c r="AV16" s="18"/>
      <c r="AW16" s="18"/>
      <c r="AX16" s="18">
        <f>AJ16*8</f>
        <v>16</v>
      </c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" customHeight="1" x14ac:dyDescent="0.25">
      <c r="A17" s="18">
        <v>3</v>
      </c>
      <c r="B17" s="2" t="s">
        <v>70</v>
      </c>
      <c r="C17" s="3" t="s">
        <v>87</v>
      </c>
      <c r="D17" s="18" t="s">
        <v>78</v>
      </c>
      <c r="E17" s="18" t="s">
        <v>78</v>
      </c>
      <c r="F17" s="18" t="s">
        <v>78</v>
      </c>
      <c r="G17" s="18" t="s">
        <v>78</v>
      </c>
      <c r="H17" s="46" t="s">
        <v>76</v>
      </c>
      <c r="I17" s="46" t="s">
        <v>76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46" t="s">
        <v>76</v>
      </c>
      <c r="P17" s="46" t="s">
        <v>76</v>
      </c>
      <c r="Q17" s="18" t="s">
        <v>77</v>
      </c>
      <c r="R17" s="18" t="s">
        <v>77</v>
      </c>
      <c r="S17" s="18" t="s">
        <v>77</v>
      </c>
      <c r="T17" s="18" t="s">
        <v>81</v>
      </c>
      <c r="U17" s="72" t="s">
        <v>95</v>
      </c>
      <c r="V17" s="72" t="s">
        <v>95</v>
      </c>
      <c r="W17" s="46" t="s">
        <v>76</v>
      </c>
      <c r="X17" s="18" t="s">
        <v>77</v>
      </c>
      <c r="Y17" s="18" t="s">
        <v>77</v>
      </c>
      <c r="Z17" s="18" t="s">
        <v>77</v>
      </c>
      <c r="AA17" s="18" t="s">
        <v>77</v>
      </c>
      <c r="AB17" s="20" t="s">
        <v>77</v>
      </c>
      <c r="AC17" s="47" t="s">
        <v>76</v>
      </c>
      <c r="AD17" s="47" t="s">
        <v>76</v>
      </c>
      <c r="AE17" s="20" t="s">
        <v>77</v>
      </c>
      <c r="AF17" s="20" t="s">
        <v>77</v>
      </c>
      <c r="AG17" s="18" t="s">
        <v>77</v>
      </c>
      <c r="AH17" s="21">
        <f>COUNTIF(D17:AG17,"=Я")+COUNTIF(D17:AG17,"=К")</f>
        <v>17</v>
      </c>
      <c r="AI17" s="21">
        <f>COUNTIF(D17:AH17,"=К")</f>
        <v>1</v>
      </c>
      <c r="AJ17" s="70">
        <v>0</v>
      </c>
      <c r="AK17" s="20">
        <f>COUNTIF(D17:AG17,"В")</f>
        <v>7</v>
      </c>
      <c r="AL17" s="20">
        <f>COUNTIF(D17:AG17,"О")</f>
        <v>4</v>
      </c>
      <c r="AM17" s="18"/>
      <c r="AN17" s="20">
        <f>COUNTIF(D17:AG17,"Б")</f>
        <v>0</v>
      </c>
      <c r="AO17" s="18"/>
      <c r="AP17" s="18"/>
      <c r="AQ17" s="18"/>
      <c r="AR17" s="18"/>
      <c r="AS17" s="18"/>
      <c r="AT17" s="20">
        <f>8*AH17</f>
        <v>136</v>
      </c>
      <c r="AU17" s="18"/>
      <c r="AV17" s="18"/>
      <c r="AW17" s="18"/>
      <c r="AX17" s="18">
        <f>AJ17*8</f>
        <v>0</v>
      </c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25">
      <c r="A18" s="18">
        <v>4</v>
      </c>
      <c r="B18" s="4" t="s">
        <v>72</v>
      </c>
      <c r="C18" s="3" t="s">
        <v>69</v>
      </c>
      <c r="D18" s="18" t="s">
        <v>77</v>
      </c>
      <c r="E18" s="18" t="s">
        <v>77</v>
      </c>
      <c r="F18" s="18" t="s">
        <v>77</v>
      </c>
      <c r="G18" s="18" t="s">
        <v>77</v>
      </c>
      <c r="H18" s="46" t="s">
        <v>76</v>
      </c>
      <c r="I18" s="46" t="s">
        <v>76</v>
      </c>
      <c r="J18" s="18" t="s">
        <v>84</v>
      </c>
      <c r="K18" s="18" t="s">
        <v>77</v>
      </c>
      <c r="L18" s="18" t="s">
        <v>77</v>
      </c>
      <c r="M18" s="18" t="s">
        <v>77</v>
      </c>
      <c r="N18" s="18" t="s">
        <v>77</v>
      </c>
      <c r="O18" s="46" t="s">
        <v>76</v>
      </c>
      <c r="P18" s="46" t="s">
        <v>76</v>
      </c>
      <c r="Q18" s="18" t="s">
        <v>77</v>
      </c>
      <c r="R18" s="18" t="s">
        <v>77</v>
      </c>
      <c r="S18" s="18" t="s">
        <v>77</v>
      </c>
      <c r="T18" s="18" t="s">
        <v>77</v>
      </c>
      <c r="U18" s="18" t="s">
        <v>77</v>
      </c>
      <c r="V18" s="46" t="s">
        <v>76</v>
      </c>
      <c r="W18" s="46" t="s">
        <v>76</v>
      </c>
      <c r="X18" s="18" t="s">
        <v>77</v>
      </c>
      <c r="Y18" s="18" t="s">
        <v>77</v>
      </c>
      <c r="Z18" s="18" t="s">
        <v>77</v>
      </c>
      <c r="AA18" s="18" t="s">
        <v>77</v>
      </c>
      <c r="AB18" s="20" t="s">
        <v>77</v>
      </c>
      <c r="AC18" s="47" t="s">
        <v>76</v>
      </c>
      <c r="AD18" s="47" t="s">
        <v>76</v>
      </c>
      <c r="AE18" s="20" t="s">
        <v>77</v>
      </c>
      <c r="AF18" s="20" t="s">
        <v>77</v>
      </c>
      <c r="AG18" s="18" t="s">
        <v>77</v>
      </c>
      <c r="AH18" s="21">
        <f>COUNTIF(D18:AG18,"=Я")+COUNTIF(D18:AG18,"=К")</f>
        <v>21</v>
      </c>
      <c r="AI18" s="21">
        <f>COUNTIF(D18:AH18,"=К")</f>
        <v>0</v>
      </c>
      <c r="AJ18" s="70">
        <v>0</v>
      </c>
      <c r="AK18" s="20">
        <f>COUNTIF(D18:AG18,"В")</f>
        <v>8</v>
      </c>
      <c r="AL18" s="20">
        <f>COUNTIF(D18:AG18,"О")</f>
        <v>0</v>
      </c>
      <c r="AM18" s="18"/>
      <c r="AN18" s="20">
        <f>COUNTIF(D18:AG18,"Б")</f>
        <v>0</v>
      </c>
      <c r="AO18" s="18"/>
      <c r="AP18" s="18"/>
      <c r="AQ18" s="18"/>
      <c r="AR18" s="18"/>
      <c r="AS18" s="18"/>
      <c r="AT18" s="20">
        <f>8*AH18</f>
        <v>168</v>
      </c>
      <c r="AU18" s="18"/>
      <c r="AV18" s="18"/>
      <c r="AW18" s="18"/>
      <c r="AX18" s="18">
        <f>AJ18*8</f>
        <v>0</v>
      </c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4.25" customHeight="1" x14ac:dyDescent="0.25">
      <c r="A19" s="18">
        <v>5</v>
      </c>
      <c r="B19" s="4" t="s">
        <v>75</v>
      </c>
      <c r="C19" s="5" t="s">
        <v>74</v>
      </c>
      <c r="D19" s="18" t="s">
        <v>77</v>
      </c>
      <c r="E19" s="18" t="s">
        <v>77</v>
      </c>
      <c r="F19" s="18" t="s">
        <v>77</v>
      </c>
      <c r="G19" s="18" t="s">
        <v>77</v>
      </c>
      <c r="H19" s="46" t="s">
        <v>76</v>
      </c>
      <c r="I19" s="46" t="s">
        <v>76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46" t="s">
        <v>76</v>
      </c>
      <c r="P19" s="46" t="s">
        <v>76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46" t="s">
        <v>76</v>
      </c>
      <c r="W19" s="46" t="s">
        <v>76</v>
      </c>
      <c r="X19" s="18" t="s">
        <v>77</v>
      </c>
      <c r="Y19" s="18" t="s">
        <v>77</v>
      </c>
      <c r="Z19" s="18" t="s">
        <v>77</v>
      </c>
      <c r="AA19" s="18" t="s">
        <v>77</v>
      </c>
      <c r="AB19" s="20" t="s">
        <v>77</v>
      </c>
      <c r="AC19" s="47" t="s">
        <v>76</v>
      </c>
      <c r="AD19" s="47" t="s">
        <v>76</v>
      </c>
      <c r="AE19" s="20" t="s">
        <v>77</v>
      </c>
      <c r="AF19" s="20" t="s">
        <v>77</v>
      </c>
      <c r="AG19" s="18" t="s">
        <v>77</v>
      </c>
      <c r="AH19" s="21">
        <f>COUNTIF(D19:AG19,"=Я")+COUNTIF(D19:AG19,"=К")</f>
        <v>22</v>
      </c>
      <c r="AI19" s="21">
        <f>COUNTIF(D19:AH19,"=К")</f>
        <v>0</v>
      </c>
      <c r="AJ19" s="70">
        <v>0</v>
      </c>
      <c r="AK19" s="20">
        <f>COUNTIF(D19:AG19,"В")</f>
        <v>8</v>
      </c>
      <c r="AL19" s="20">
        <f>COUNTIF(D19:AG19,"О")</f>
        <v>0</v>
      </c>
      <c r="AM19" s="18"/>
      <c r="AN19" s="20">
        <f>COUNTIF(D19:AG19,"Б")</f>
        <v>0</v>
      </c>
      <c r="AO19" s="18"/>
      <c r="AP19" s="18"/>
      <c r="AQ19" s="18"/>
      <c r="AR19" s="18"/>
      <c r="AS19" s="18"/>
      <c r="AT19" s="20">
        <f>8*AH19</f>
        <v>176</v>
      </c>
      <c r="AU19" s="18"/>
      <c r="AV19" s="18"/>
      <c r="AW19" s="18"/>
      <c r="AX19" s="18">
        <f>AJ19*8</f>
        <v>0</v>
      </c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25">
      <c r="A20" s="18"/>
      <c r="B20" s="3"/>
      <c r="C20" s="3"/>
      <c r="D20" s="20"/>
      <c r="E20" s="20"/>
      <c r="F20" s="20"/>
      <c r="G20" s="20"/>
      <c r="H20" s="47"/>
      <c r="I20" s="47"/>
      <c r="J20" s="20"/>
      <c r="K20" s="20"/>
      <c r="L20" s="20"/>
      <c r="M20" s="20"/>
      <c r="N20" s="20"/>
      <c r="O20" s="46"/>
      <c r="P20" s="46"/>
      <c r="Q20" s="18"/>
      <c r="R20" s="18"/>
      <c r="S20" s="18"/>
      <c r="T20" s="18"/>
      <c r="U20" s="18"/>
      <c r="V20" s="46"/>
      <c r="W20" s="46"/>
      <c r="X20" s="18"/>
      <c r="Y20" s="18"/>
      <c r="Z20" s="18"/>
      <c r="AA20" s="18"/>
      <c r="AB20" s="18"/>
      <c r="AC20" s="46"/>
      <c r="AD20" s="46"/>
      <c r="AE20" s="18"/>
      <c r="AF20" s="18"/>
      <c r="AG20" s="18"/>
      <c r="AH20" s="21"/>
      <c r="AI20" s="21"/>
      <c r="AJ20" s="70"/>
      <c r="AK20" s="18"/>
      <c r="AL20" s="18"/>
      <c r="AM20" s="18"/>
      <c r="AN20" s="18"/>
      <c r="AO20" s="18"/>
      <c r="AP20" s="18"/>
      <c r="AQ20" s="18"/>
      <c r="AR20" s="18"/>
      <c r="AS20" s="18"/>
      <c r="AT20" s="20"/>
      <c r="AU20" s="18"/>
      <c r="AV20" s="18"/>
      <c r="AW20" s="18"/>
      <c r="AX20" s="18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25">
      <c r="A21" s="157" t="s">
        <v>27</v>
      </c>
      <c r="B21" s="158"/>
      <c r="C21" s="159"/>
      <c r="D21" s="18"/>
      <c r="E21" s="18"/>
      <c r="F21" s="18"/>
      <c r="G21" s="18"/>
      <c r="H21" s="46"/>
      <c r="I21" s="46"/>
      <c r="J21" s="18"/>
      <c r="K21" s="18"/>
      <c r="L21" s="18"/>
      <c r="M21" s="18"/>
      <c r="N21" s="18"/>
      <c r="O21" s="46"/>
      <c r="P21" s="46"/>
      <c r="Q21" s="18"/>
      <c r="R21" s="18"/>
      <c r="S21" s="18"/>
      <c r="T21" s="18"/>
      <c r="U21" s="18"/>
      <c r="V21" s="46"/>
      <c r="W21" s="46"/>
      <c r="X21" s="18"/>
      <c r="Y21" s="18"/>
      <c r="Z21" s="18"/>
      <c r="AA21" s="18"/>
      <c r="AB21" s="18"/>
      <c r="AC21" s="46"/>
      <c r="AD21" s="46"/>
      <c r="AE21" s="18"/>
      <c r="AF21" s="18"/>
      <c r="AG21" s="18"/>
      <c r="AH21" s="23">
        <f>SUM(AH15:AH20)</f>
        <v>106</v>
      </c>
      <c r="AI21" s="21">
        <f>COUNTIF(E21:AH21,"=К")</f>
        <v>0</v>
      </c>
      <c r="AJ21" s="23"/>
      <c r="AK21" s="23">
        <f>SUM(AK15:AK20)</f>
        <v>37</v>
      </c>
      <c r="AL21" s="23">
        <f t="shared" ref="AL21:AX21" si="0">SUM(AL15:AL20)</f>
        <v>4</v>
      </c>
      <c r="AM21" s="23">
        <f t="shared" si="0"/>
        <v>0</v>
      </c>
      <c r="AN21" s="23">
        <f t="shared" si="0"/>
        <v>0</v>
      </c>
      <c r="AO21" s="23">
        <f t="shared" si="0"/>
        <v>0</v>
      </c>
      <c r="AP21" s="23">
        <f t="shared" si="0"/>
        <v>0</v>
      </c>
      <c r="AQ21" s="23">
        <f t="shared" si="0"/>
        <v>0</v>
      </c>
      <c r="AR21" s="23">
        <f t="shared" si="0"/>
        <v>0</v>
      </c>
      <c r="AS21" s="23">
        <f t="shared" si="0"/>
        <v>0</v>
      </c>
      <c r="AT21" s="23">
        <f>SUM(AT15:AT20)</f>
        <v>848</v>
      </c>
      <c r="AU21" s="23">
        <f t="shared" si="0"/>
        <v>0</v>
      </c>
      <c r="AV21" s="23">
        <f t="shared" si="0"/>
        <v>0</v>
      </c>
      <c r="AW21" s="23">
        <f t="shared" si="0"/>
        <v>0</v>
      </c>
      <c r="AX21" s="23">
        <f t="shared" si="0"/>
        <v>16</v>
      </c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x14ac:dyDescent="0.25">
      <c r="A23" s="31"/>
      <c r="B23" s="17"/>
      <c r="C23" s="1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7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25">
      <c r="A25" s="7"/>
      <c r="B25" s="7" t="s">
        <v>29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7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  <row r="26" spans="1:67" x14ac:dyDescent="0.25">
      <c r="A26" s="7"/>
      <c r="B26" s="7" t="s">
        <v>30</v>
      </c>
      <c r="C26" s="7" t="s">
        <v>31</v>
      </c>
      <c r="D26" s="7"/>
      <c r="E26" s="7" t="s">
        <v>32</v>
      </c>
      <c r="F26" s="7"/>
      <c r="G26" s="7"/>
      <c r="H26" s="7"/>
      <c r="I26" s="7"/>
      <c r="J26" s="7"/>
      <c r="K26" s="7"/>
      <c r="L26" s="7"/>
      <c r="M26" s="7"/>
      <c r="N26" s="7"/>
      <c r="O26" s="12"/>
      <c r="P26" s="7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</row>
    <row r="28" spans="1:67" x14ac:dyDescent="0.25">
      <c r="A28" s="7"/>
      <c r="B28" s="7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</row>
    <row r="29" spans="1:67" x14ac:dyDescent="0.25">
      <c r="A29" s="7"/>
      <c r="B29" s="7" t="s">
        <v>33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</row>
    <row r="30" spans="1:67" x14ac:dyDescent="0.25">
      <c r="A30" s="7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</row>
    <row r="31" spans="1:67" x14ac:dyDescent="0.25">
      <c r="A31" s="7"/>
      <c r="B31" s="7" t="s">
        <v>34</v>
      </c>
      <c r="C31" s="7"/>
      <c r="D31" s="7" t="s">
        <v>35</v>
      </c>
      <c r="E31" s="7"/>
      <c r="F31" s="7"/>
      <c r="G31" s="7"/>
      <c r="H31" s="7"/>
      <c r="I31" s="7" t="s">
        <v>36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</row>
    <row r="32" spans="1:67" x14ac:dyDescent="0.25">
      <c r="A32" s="7"/>
      <c r="B32" s="7" t="s">
        <v>30</v>
      </c>
      <c r="C32" s="7"/>
      <c r="D32" s="7" t="s">
        <v>37</v>
      </c>
      <c r="E32" s="7"/>
      <c r="F32" s="7"/>
      <c r="G32" s="7"/>
      <c r="H32" s="7"/>
      <c r="I32" s="7" t="s">
        <v>38</v>
      </c>
      <c r="J32" s="7"/>
      <c r="K32" s="7"/>
      <c r="L32" s="7"/>
      <c r="M32" s="7"/>
      <c r="N32" s="7"/>
      <c r="O32" s="7"/>
      <c r="P32" s="7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</row>
    <row r="33" spans="1:67" x14ac:dyDescent="0.25">
      <c r="A33" s="7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</row>
    <row r="34" spans="1:67" x14ac:dyDescent="0.25">
      <c r="A34" s="7"/>
      <c r="B34" s="24" t="s">
        <v>39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</row>
    <row r="35" spans="1:67" x14ac:dyDescent="0.25">
      <c r="A35" s="7"/>
      <c r="B35" s="24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7"/>
      <c r="R35" s="7"/>
      <c r="S35" s="12"/>
      <c r="T35" s="7"/>
      <c r="U35" s="7"/>
      <c r="V35" s="7"/>
      <c r="W35" s="7"/>
      <c r="X35" s="7"/>
      <c r="Y35" s="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</row>
    <row r="36" spans="1:67" x14ac:dyDescent="0.25">
      <c r="A36" s="7"/>
      <c r="B36" s="7" t="s">
        <v>40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</row>
    <row r="37" spans="1:67" x14ac:dyDescent="0.25">
      <c r="A37" s="7"/>
      <c r="B37" s="7" t="s">
        <v>41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  <row r="38" spans="1:67" x14ac:dyDescent="0.25">
      <c r="A38" s="7"/>
      <c r="B38" s="7" t="s">
        <v>42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25">
      <c r="A39" s="7"/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</row>
    <row r="40" spans="1:67" x14ac:dyDescent="0.25">
      <c r="A40" s="7"/>
      <c r="B40" s="160" t="s">
        <v>44</v>
      </c>
      <c r="C40" s="160"/>
      <c r="D40" s="160"/>
      <c r="E40" s="160"/>
      <c r="F40" s="160"/>
      <c r="G40" s="160"/>
      <c r="H40" s="160"/>
      <c r="I40" s="160"/>
      <c r="J40" s="160"/>
      <c r="K40" s="7"/>
      <c r="L40" s="7"/>
      <c r="M40" s="7"/>
      <c r="N40" s="7"/>
      <c r="O40" s="8"/>
      <c r="P40" s="8"/>
      <c r="Q40" s="8"/>
      <c r="R40" s="8"/>
      <c r="S40" s="9"/>
      <c r="T40" s="8"/>
      <c r="U40" s="8"/>
      <c r="V40" s="8"/>
      <c r="W40" s="8"/>
      <c r="X40" s="8"/>
      <c r="Y40" s="8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</row>
    <row r="41" spans="1:67" x14ac:dyDescent="0.25">
      <c r="A41" s="7"/>
      <c r="B41" s="7" t="s">
        <v>45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</row>
    <row r="42" spans="1:67" x14ac:dyDescent="0.25">
      <c r="A42" s="7"/>
      <c r="B42" s="7" t="s">
        <v>46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2"/>
      <c r="T42" s="7"/>
      <c r="U42" s="7"/>
      <c r="V42" s="7"/>
      <c r="W42" s="7"/>
      <c r="X42" s="7"/>
      <c r="Y42" s="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</row>
    <row r="43" spans="1:67" x14ac:dyDescent="0.25">
      <c r="A43" s="7"/>
      <c r="B43" s="7" t="s">
        <v>47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</row>
    <row r="44" spans="1:67" x14ac:dyDescent="0.25">
      <c r="A44" s="7"/>
      <c r="B44" s="7" t="s">
        <v>48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</row>
    <row r="45" spans="1:67" x14ac:dyDescent="0.25">
      <c r="A45" s="7"/>
      <c r="B45" s="7" t="s">
        <v>49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</row>
    <row r="46" spans="1:67" x14ac:dyDescent="0.25">
      <c r="A46" s="7"/>
      <c r="B46" s="7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</row>
    <row r="47" spans="1:67" x14ac:dyDescent="0.25">
      <c r="A47" s="7"/>
      <c r="B47" s="71" t="s">
        <v>51</v>
      </c>
      <c r="C47" s="71"/>
      <c r="D47" s="71"/>
      <c r="E47" s="71"/>
      <c r="F47" s="71"/>
      <c r="G47" s="71"/>
      <c r="H47" s="71"/>
      <c r="I47" s="71"/>
      <c r="J47" s="71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</row>
    <row r="48" spans="1:67" x14ac:dyDescent="0.25">
      <c r="A48" s="7"/>
      <c r="B48" s="71" t="s">
        <v>52</v>
      </c>
      <c r="C48" s="71"/>
      <c r="D48" s="71"/>
      <c r="E48" s="71"/>
      <c r="F48" s="71"/>
      <c r="G48" s="71"/>
      <c r="H48" s="71"/>
      <c r="I48" s="71"/>
      <c r="J48" s="71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</row>
    <row r="49" spans="1:67" x14ac:dyDescent="0.25">
      <c r="A49" s="7"/>
      <c r="B49" s="17" t="s">
        <v>53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</row>
    <row r="50" spans="1:67" x14ac:dyDescent="0.25">
      <c r="A50" s="7"/>
      <c r="B50" s="17" t="s">
        <v>54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25">
      <c r="A51" s="7"/>
      <c r="B51" s="7" t="s">
        <v>55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</row>
    <row r="52" spans="1:67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</row>
    <row r="53" spans="1:67" x14ac:dyDescent="0.25">
      <c r="A53" s="7"/>
      <c r="B53" s="7" t="s">
        <v>64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</row>
    <row r="54" spans="1:67" x14ac:dyDescent="0.25">
      <c r="A54" s="7"/>
      <c r="B54" s="7" t="s">
        <v>62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</row>
    <row r="55" spans="1:67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</row>
    <row r="56" spans="1:67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</row>
    <row r="57" spans="1:67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</row>
    <row r="58" spans="1:67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</row>
    <row r="59" spans="1:67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</row>
    <row r="60" spans="1:67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</row>
    <row r="61" spans="1:67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</row>
    <row r="62" spans="1:67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</row>
    <row r="63" spans="1:67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</row>
    <row r="64" spans="1:67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</row>
    <row r="65" spans="1:67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</row>
    <row r="66" spans="1:67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</row>
    <row r="68" spans="1:67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</row>
    <row r="69" spans="1:67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</row>
    <row r="70" spans="1:67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</row>
    <row r="71" spans="1:67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</row>
    <row r="72" spans="1:67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</row>
    <row r="73" spans="1:67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</row>
    <row r="74" spans="1:67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</row>
    <row r="75" spans="1:67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</row>
    <row r="76" spans="1:67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</row>
    <row r="77" spans="1:67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</row>
    <row r="78" spans="1:67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</row>
    <row r="79" spans="1:67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</row>
    <row r="80" spans="1:67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</row>
    <row r="81" spans="1:67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4" spans="1:67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</row>
    <row r="85" spans="1:67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</row>
    <row r="86" spans="1:67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</row>
    <row r="88" spans="1:67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</row>
    <row r="89" spans="1:67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</row>
    <row r="90" spans="1:67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2" spans="1:67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</row>
    <row r="93" spans="1:67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</row>
    <row r="94" spans="1:67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</row>
    <row r="95" spans="1:67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</row>
    <row r="96" spans="1:67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</row>
    <row r="97" spans="1:67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</row>
    <row r="98" spans="1:67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</row>
    <row r="99" spans="1:67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</row>
    <row r="100" spans="1:67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</row>
    <row r="101" spans="1:67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</row>
    <row r="102" spans="1:67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</row>
    <row r="103" spans="1:67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</row>
    <row r="104" spans="1:67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</row>
    <row r="105" spans="1:67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</row>
    <row r="106" spans="1:67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</row>
    <row r="107" spans="1:67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</row>
    <row r="108" spans="1:67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</row>
    <row r="109" spans="1:67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</row>
    <row r="110" spans="1:67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</row>
    <row r="112" spans="1:67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</row>
    <row r="113" spans="1:67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</row>
    <row r="114" spans="1:67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</row>
    <row r="115" spans="1:67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</row>
    <row r="116" spans="1:67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</row>
    <row r="117" spans="1:67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</row>
    <row r="118" spans="1:67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</row>
    <row r="119" spans="1:67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</row>
    <row r="120" spans="1:67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</row>
    <row r="121" spans="1:67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</row>
    <row r="122" spans="1:67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</row>
    <row r="123" spans="1:67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</row>
    <row r="124" spans="1:67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</row>
    <row r="125" spans="1:67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</row>
    <row r="126" spans="1:67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</row>
    <row r="127" spans="1:67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</row>
    <row r="128" spans="1:67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</row>
    <row r="129" spans="1:67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</row>
    <row r="130" spans="1:67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</row>
    <row r="131" spans="1:67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</row>
    <row r="132" spans="1:67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</row>
    <row r="133" spans="1:67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</row>
    <row r="134" spans="1:67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</row>
    <row r="135" spans="1:67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</row>
    <row r="136" spans="1:67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</row>
    <row r="137" spans="1:67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</row>
    <row r="138" spans="1:67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</row>
    <row r="140" spans="1:67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</row>
    <row r="141" spans="1:67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</row>
    <row r="142" spans="1:67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</row>
    <row r="143" spans="1:67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</row>
    <row r="144" spans="1:67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</row>
    <row r="145" spans="1:67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</row>
    <row r="146" spans="1:67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</row>
    <row r="147" spans="1:67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</row>
    <row r="148" spans="1:67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</row>
    <row r="149" spans="1:67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</row>
    <row r="150" spans="1:67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</row>
    <row r="151" spans="1:67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</row>
    <row r="152" spans="1:67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</row>
    <row r="153" spans="1:67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</row>
    <row r="154" spans="1:67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</row>
    <row r="155" spans="1:67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</row>
    <row r="156" spans="1:67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</row>
    <row r="157" spans="1:67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</row>
    <row r="158" spans="1:67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</row>
    <row r="159" spans="1:67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</row>
    <row r="160" spans="1:67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</row>
    <row r="161" spans="1:67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</row>
    <row r="162" spans="1:67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</row>
    <row r="163" spans="1:67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</row>
    <row r="164" spans="1:67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</row>
    <row r="165" spans="1:67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</row>
    <row r="166" spans="1:67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9"/>
      <c r="T166" s="8"/>
      <c r="U166" s="8"/>
      <c r="V166" s="8"/>
      <c r="W166" s="8"/>
      <c r="X166" s="8"/>
      <c r="Y166" s="8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</sheetData>
  <mergeCells count="35">
    <mergeCell ref="B10:C10"/>
    <mergeCell ref="D10:E10"/>
    <mergeCell ref="F10:H10"/>
    <mergeCell ref="A7:L7"/>
    <mergeCell ref="AH7:AN7"/>
    <mergeCell ref="A8:D8"/>
    <mergeCell ref="A9:D9"/>
    <mergeCell ref="E9:F9"/>
    <mergeCell ref="AP12:AP14"/>
    <mergeCell ref="AH11:AJ11"/>
    <mergeCell ref="AK11:AS11"/>
    <mergeCell ref="AQ12:AQ14"/>
    <mergeCell ref="AR12:AR14"/>
    <mergeCell ref="AS12:AS14"/>
    <mergeCell ref="AK12:AK14"/>
    <mergeCell ref="AL12:AL14"/>
    <mergeCell ref="AM12:AM14"/>
    <mergeCell ref="AN12:AN14"/>
    <mergeCell ref="AO12:AO14"/>
    <mergeCell ref="A21:C21"/>
    <mergeCell ref="B40:J40"/>
    <mergeCell ref="AT12:AT14"/>
    <mergeCell ref="AU12:AW12"/>
    <mergeCell ref="AX12:AX14"/>
    <mergeCell ref="AU13:AU14"/>
    <mergeCell ref="AV13:AV14"/>
    <mergeCell ref="AW13:AW14"/>
    <mergeCell ref="A11:A14"/>
    <mergeCell ref="B11:B14"/>
    <mergeCell ref="C11:C14"/>
    <mergeCell ref="D11:AG13"/>
    <mergeCell ref="AT11:AX11"/>
    <mergeCell ref="AH12:AH14"/>
    <mergeCell ref="AI12:AI14"/>
    <mergeCell ref="AJ12:AJ14"/>
  </mergeCells>
  <pageMargins left="0.39370078740157483" right="0.31496062992125984" top="0.35433070866141736" bottom="0.35433070866141736" header="0.31496062992125984" footer="0.31496062992125984"/>
  <pageSetup paperSize="9" scale="49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P165"/>
  <sheetViews>
    <sheetView zoomScale="70" zoomScaleNormal="70" workbookViewId="0">
      <selection activeCell="H15" sqref="H15:AA15"/>
    </sheetView>
  </sheetViews>
  <sheetFormatPr defaultColWidth="9.140625" defaultRowHeight="15" x14ac:dyDescent="0.25"/>
  <cols>
    <col min="1" max="1" width="21.140625" style="1" bestFit="1" customWidth="1"/>
    <col min="2" max="2" width="38.140625" style="1" customWidth="1"/>
    <col min="3" max="3" width="23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3" width="3.5703125" style="1" customWidth="1"/>
    <col min="34" max="34" width="3.7109375" style="1" customWidth="1"/>
    <col min="35" max="35" width="6.5703125" style="1" customWidth="1"/>
    <col min="36" max="36" width="4.7109375" style="1" customWidth="1"/>
    <col min="37" max="37" width="5.28515625" style="1" customWidth="1"/>
    <col min="38" max="38" width="4" style="1" customWidth="1"/>
    <col min="39" max="39" width="5.7109375" style="1" customWidth="1"/>
    <col min="40" max="40" width="8.42578125" style="1" customWidth="1"/>
    <col min="41" max="41" width="4" style="1" customWidth="1"/>
    <col min="42" max="42" width="6.5703125" style="1" customWidth="1"/>
    <col min="43" max="44" width="4" style="1" customWidth="1"/>
    <col min="45" max="45" width="5.42578125" style="1" customWidth="1"/>
    <col min="46" max="46" width="4" style="1" customWidth="1"/>
    <col min="47" max="47" width="5.5703125" style="1" customWidth="1"/>
    <col min="48" max="51" width="4.7109375" style="1" customWidth="1"/>
    <col min="52" max="52" width="1.28515625" style="1" customWidth="1"/>
    <col min="53" max="53" width="2" style="1" customWidth="1"/>
    <col min="54" max="54" width="2.42578125" style="1" customWidth="1"/>
    <col min="55" max="55" width="2.28515625" style="1" customWidth="1"/>
    <col min="56" max="57" width="1.85546875" style="1" customWidth="1"/>
    <col min="58" max="58" width="2.42578125" style="1" customWidth="1"/>
    <col min="59" max="59" width="2.140625" style="1" customWidth="1"/>
    <col min="60" max="61" width="1.85546875" style="1" customWidth="1"/>
    <col min="62" max="62" width="2.140625" style="1" customWidth="1"/>
    <col min="63" max="16384" width="9.140625" style="1"/>
  </cols>
  <sheetData>
    <row r="1" spans="1:6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 t="s">
        <v>57</v>
      </c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</row>
    <row r="2" spans="1:6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 t="s">
        <v>58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6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 t="s">
        <v>63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3" t="s">
        <v>80</v>
      </c>
      <c r="AJ6" s="13"/>
      <c r="AK6" s="13"/>
      <c r="AL6" s="13"/>
      <c r="AM6" s="13"/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4" t="s">
        <v>3</v>
      </c>
      <c r="AJ7" s="144"/>
      <c r="AK7" s="144"/>
      <c r="AL7" s="145"/>
      <c r="AM7" s="145"/>
      <c r="AN7" s="145"/>
      <c r="AO7" s="145"/>
      <c r="AP7" s="14" t="s">
        <v>4</v>
      </c>
      <c r="AQ7" s="14"/>
      <c r="AR7" s="14"/>
      <c r="AS7" s="14"/>
      <c r="AT7" s="14"/>
      <c r="AU7" s="14"/>
      <c r="AV7" s="14"/>
      <c r="AW7" s="14"/>
      <c r="AX7" s="14"/>
      <c r="AY7" s="1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x14ac:dyDescent="0.25">
      <c r="A8" s="146" t="s">
        <v>65</v>
      </c>
      <c r="B8" s="146"/>
      <c r="C8" s="146"/>
      <c r="D8" s="146"/>
      <c r="E8" s="15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16" t="s">
        <v>79</v>
      </c>
      <c r="AJ8" s="16"/>
      <c r="AK8" s="16"/>
      <c r="AL8" s="16"/>
      <c r="AM8" s="16"/>
      <c r="AN8" s="17"/>
      <c r="AO8" s="16"/>
      <c r="AP8" s="16"/>
      <c r="AQ8" s="7"/>
      <c r="AR8" s="7"/>
      <c r="AS8" s="7"/>
      <c r="AT8" s="7"/>
      <c r="AU8" s="7"/>
      <c r="AV8" s="7"/>
      <c r="AW8" s="7"/>
      <c r="AX8" s="7"/>
      <c r="AY8" s="7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x14ac:dyDescent="0.25">
      <c r="A9" s="147" t="s">
        <v>5</v>
      </c>
      <c r="B9" s="147"/>
      <c r="C9" s="147"/>
      <c r="D9" s="147"/>
      <c r="E9" s="147"/>
      <c r="F9" s="14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6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x14ac:dyDescent="0.25">
      <c r="A10" s="73" t="s">
        <v>7</v>
      </c>
      <c r="B10" s="139" t="s">
        <v>97</v>
      </c>
      <c r="C10" s="140"/>
      <c r="D10" s="141" t="s">
        <v>8</v>
      </c>
      <c r="E10" s="141"/>
      <c r="F10" s="142" t="s">
        <v>85</v>
      </c>
      <c r="G10" s="141"/>
      <c r="H10" s="141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29.25" customHeight="1" x14ac:dyDescent="0.25">
      <c r="A11" s="162" t="s">
        <v>9</v>
      </c>
      <c r="B11" s="162" t="s">
        <v>10</v>
      </c>
      <c r="C11" s="162" t="s">
        <v>11</v>
      </c>
      <c r="D11" s="164" t="s">
        <v>12</v>
      </c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51" t="s">
        <v>59</v>
      </c>
      <c r="AJ11" s="151"/>
      <c r="AK11" s="151"/>
      <c r="AL11" s="152" t="s">
        <v>60</v>
      </c>
      <c r="AM11" s="153"/>
      <c r="AN11" s="153"/>
      <c r="AO11" s="153"/>
      <c r="AP11" s="153"/>
      <c r="AQ11" s="153"/>
      <c r="AR11" s="153"/>
      <c r="AS11" s="153"/>
      <c r="AT11" s="154"/>
      <c r="AU11" s="170" t="s">
        <v>61</v>
      </c>
      <c r="AV11" s="171"/>
      <c r="AW11" s="171"/>
      <c r="AX11" s="171"/>
      <c r="AY11" s="172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35.25" customHeight="1" x14ac:dyDescent="0.25">
      <c r="A12" s="163"/>
      <c r="B12" s="163"/>
      <c r="C12" s="163"/>
      <c r="D12" s="167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73" t="s">
        <v>21</v>
      </c>
      <c r="AJ12" s="148" t="s">
        <v>83</v>
      </c>
      <c r="AK12" s="174" t="s">
        <v>56</v>
      </c>
      <c r="AL12" s="155" t="s">
        <v>13</v>
      </c>
      <c r="AM12" s="155" t="s">
        <v>14</v>
      </c>
      <c r="AN12" s="148" t="s">
        <v>15</v>
      </c>
      <c r="AO12" s="148" t="s">
        <v>16</v>
      </c>
      <c r="AP12" s="148" t="s">
        <v>17</v>
      </c>
      <c r="AQ12" s="148" t="s">
        <v>18</v>
      </c>
      <c r="AR12" s="148" t="s">
        <v>19</v>
      </c>
      <c r="AS12" s="148" t="s">
        <v>20</v>
      </c>
      <c r="AT12" s="148" t="s">
        <v>98</v>
      </c>
      <c r="AU12" s="155" t="s">
        <v>21</v>
      </c>
      <c r="AV12" s="161" t="s">
        <v>22</v>
      </c>
      <c r="AW12" s="161"/>
      <c r="AX12" s="161"/>
      <c r="AY12" s="156" t="s">
        <v>23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48.75" customHeight="1" x14ac:dyDescent="0.25">
      <c r="A13" s="163"/>
      <c r="B13" s="163"/>
      <c r="C13" s="163"/>
      <c r="D13" s="167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74"/>
      <c r="AJ13" s="176"/>
      <c r="AK13" s="174"/>
      <c r="AL13" s="156"/>
      <c r="AM13" s="156"/>
      <c r="AN13" s="149"/>
      <c r="AO13" s="149"/>
      <c r="AP13" s="149"/>
      <c r="AQ13" s="149"/>
      <c r="AR13" s="149"/>
      <c r="AS13" s="149"/>
      <c r="AT13" s="149"/>
      <c r="AU13" s="155"/>
      <c r="AV13" s="155" t="s">
        <v>24</v>
      </c>
      <c r="AW13" s="155" t="s">
        <v>25</v>
      </c>
      <c r="AX13" s="155" t="s">
        <v>26</v>
      </c>
      <c r="AY13" s="15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</row>
    <row r="14" spans="1:68" ht="63.75" customHeight="1" x14ac:dyDescent="0.25">
      <c r="A14" s="163"/>
      <c r="B14" s="163"/>
      <c r="C14" s="163"/>
      <c r="D14" s="25">
        <v>1</v>
      </c>
      <c r="E14" s="25">
        <v>2</v>
      </c>
      <c r="F14" s="44">
        <v>3</v>
      </c>
      <c r="G14" s="44">
        <v>4</v>
      </c>
      <c r="H14" s="25">
        <v>5</v>
      </c>
      <c r="I14" s="25">
        <v>6</v>
      </c>
      <c r="J14" s="25">
        <v>7</v>
      </c>
      <c r="K14" s="25">
        <v>8</v>
      </c>
      <c r="L14" s="25">
        <v>9</v>
      </c>
      <c r="M14" s="44">
        <v>10</v>
      </c>
      <c r="N14" s="44">
        <v>11</v>
      </c>
      <c r="O14" s="25">
        <v>12</v>
      </c>
      <c r="P14" s="25">
        <v>13</v>
      </c>
      <c r="Q14" s="25">
        <v>14</v>
      </c>
      <c r="R14" s="25">
        <v>15</v>
      </c>
      <c r="S14" s="25">
        <v>16</v>
      </c>
      <c r="T14" s="44">
        <v>17</v>
      </c>
      <c r="U14" s="44">
        <v>18</v>
      </c>
      <c r="V14" s="25">
        <v>19</v>
      </c>
      <c r="W14" s="25">
        <v>20</v>
      </c>
      <c r="X14" s="25">
        <v>21</v>
      </c>
      <c r="Y14" s="25">
        <v>22</v>
      </c>
      <c r="Z14" s="25">
        <v>23</v>
      </c>
      <c r="AA14" s="44">
        <v>24</v>
      </c>
      <c r="AB14" s="44">
        <v>25</v>
      </c>
      <c r="AC14" s="25">
        <v>26</v>
      </c>
      <c r="AD14" s="25">
        <v>27</v>
      </c>
      <c r="AE14" s="25">
        <v>28</v>
      </c>
      <c r="AF14" s="25">
        <v>29</v>
      </c>
      <c r="AG14" s="25">
        <v>30</v>
      </c>
      <c r="AH14" s="44">
        <v>31</v>
      </c>
      <c r="AI14" s="175"/>
      <c r="AJ14" s="177"/>
      <c r="AK14" s="175"/>
      <c r="AL14" s="156"/>
      <c r="AM14" s="156"/>
      <c r="AN14" s="150"/>
      <c r="AO14" s="150"/>
      <c r="AP14" s="150"/>
      <c r="AQ14" s="150"/>
      <c r="AR14" s="150"/>
      <c r="AS14" s="150"/>
      <c r="AT14" s="150"/>
      <c r="AU14" s="155"/>
      <c r="AV14" s="155"/>
      <c r="AW14" s="155"/>
      <c r="AX14" s="155"/>
      <c r="AY14" s="15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</row>
    <row r="15" spans="1:68" ht="19.5" customHeight="1" x14ac:dyDescent="0.25">
      <c r="A15" s="19">
        <v>1</v>
      </c>
      <c r="B15" s="40" t="s">
        <v>66</v>
      </c>
      <c r="C15" s="41" t="s">
        <v>67</v>
      </c>
      <c r="D15" s="19" t="s">
        <v>77</v>
      </c>
      <c r="E15" s="19" t="s">
        <v>77</v>
      </c>
      <c r="F15" s="45" t="s">
        <v>76</v>
      </c>
      <c r="G15" s="45" t="s">
        <v>76</v>
      </c>
      <c r="H15" s="19" t="s">
        <v>78</v>
      </c>
      <c r="I15" s="19" t="s">
        <v>78</v>
      </c>
      <c r="J15" s="19" t="s">
        <v>78</v>
      </c>
      <c r="K15" s="19" t="s">
        <v>78</v>
      </c>
      <c r="L15" s="19" t="s">
        <v>78</v>
      </c>
      <c r="M15" s="45" t="s">
        <v>78</v>
      </c>
      <c r="N15" s="45" t="s">
        <v>78</v>
      </c>
      <c r="O15" s="20" t="s">
        <v>77</v>
      </c>
      <c r="P15" s="20" t="s">
        <v>78</v>
      </c>
      <c r="Q15" s="20" t="s">
        <v>78</v>
      </c>
      <c r="R15" s="20" t="s">
        <v>78</v>
      </c>
      <c r="S15" s="20" t="s">
        <v>78</v>
      </c>
      <c r="T15" s="47" t="s">
        <v>78</v>
      </c>
      <c r="U15" s="47" t="s">
        <v>78</v>
      </c>
      <c r="V15" s="20" t="s">
        <v>78</v>
      </c>
      <c r="W15" s="20" t="s">
        <v>78</v>
      </c>
      <c r="X15" s="20" t="s">
        <v>78</v>
      </c>
      <c r="Y15" s="20" t="s">
        <v>77</v>
      </c>
      <c r="Z15" s="20" t="s">
        <v>77</v>
      </c>
      <c r="AA15" s="47" t="s">
        <v>76</v>
      </c>
      <c r="AB15" s="47" t="s">
        <v>76</v>
      </c>
      <c r="AC15" s="20" t="s">
        <v>77</v>
      </c>
      <c r="AD15" s="20" t="s">
        <v>81</v>
      </c>
      <c r="AE15" s="20" t="s">
        <v>81</v>
      </c>
      <c r="AF15" s="20" t="s">
        <v>81</v>
      </c>
      <c r="AG15" s="20" t="s">
        <v>77</v>
      </c>
      <c r="AH15" s="47" t="s">
        <v>76</v>
      </c>
      <c r="AI15" s="21">
        <f>COUNTIF(D15:AH15,"=Я")+COUNTIF(D15:AH15,"=К")</f>
        <v>10</v>
      </c>
      <c r="AJ15" s="21">
        <f>COUNTIF(D15:AI15,"=К")</f>
        <v>3</v>
      </c>
      <c r="AK15" s="22">
        <v>0</v>
      </c>
      <c r="AL15" s="20">
        <f>COUNTIF(D15:AH15,"В")</f>
        <v>5</v>
      </c>
      <c r="AM15" s="20">
        <f>COUNTIF(D15:AH15,"О")</f>
        <v>16</v>
      </c>
      <c r="AN15" s="20"/>
      <c r="AO15" s="20">
        <f>COUNTIF(D15:AH15,"Б")</f>
        <v>0</v>
      </c>
      <c r="AP15" s="20"/>
      <c r="AQ15" s="20"/>
      <c r="AR15" s="20"/>
      <c r="AS15" s="20"/>
      <c r="AT15" s="20"/>
      <c r="AU15" s="20">
        <f>8*AI15-1</f>
        <v>79</v>
      </c>
      <c r="AV15" s="20">
        <v>79</v>
      </c>
      <c r="AW15" s="20"/>
      <c r="AX15" s="20"/>
      <c r="AY15" s="18">
        <f>AK15*8</f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5">
      <c r="A16" s="18">
        <v>2</v>
      </c>
      <c r="B16" s="2" t="s">
        <v>68</v>
      </c>
      <c r="C16" s="3" t="s">
        <v>71</v>
      </c>
      <c r="D16" s="18" t="s">
        <v>77</v>
      </c>
      <c r="E16" s="18" t="s">
        <v>77</v>
      </c>
      <c r="F16" s="46" t="s">
        <v>77</v>
      </c>
      <c r="G16" s="46" t="s">
        <v>76</v>
      </c>
      <c r="H16" s="18" t="s">
        <v>81</v>
      </c>
      <c r="I16" s="18" t="s">
        <v>77</v>
      </c>
      <c r="J16" s="18" t="s">
        <v>77</v>
      </c>
      <c r="K16" s="18" t="s">
        <v>77</v>
      </c>
      <c r="L16" s="18" t="s">
        <v>77</v>
      </c>
      <c r="M16" s="46" t="s">
        <v>76</v>
      </c>
      <c r="N16" s="46" t="s">
        <v>76</v>
      </c>
      <c r="O16" s="18" t="s">
        <v>77</v>
      </c>
      <c r="P16" s="18" t="s">
        <v>77</v>
      </c>
      <c r="Q16" s="18" t="s">
        <v>77</v>
      </c>
      <c r="R16" s="18" t="s">
        <v>81</v>
      </c>
      <c r="S16" s="18" t="s">
        <v>77</v>
      </c>
      <c r="T16" s="46" t="s">
        <v>76</v>
      </c>
      <c r="U16" s="46" t="s">
        <v>76</v>
      </c>
      <c r="V16" s="18" t="s">
        <v>77</v>
      </c>
      <c r="W16" s="18" t="s">
        <v>77</v>
      </c>
      <c r="X16" s="18" t="s">
        <v>77</v>
      </c>
      <c r="Y16" s="18" t="s">
        <v>77</v>
      </c>
      <c r="Z16" s="18" t="s">
        <v>77</v>
      </c>
      <c r="AA16" s="46" t="s">
        <v>76</v>
      </c>
      <c r="AB16" s="47" t="s">
        <v>76</v>
      </c>
      <c r="AC16" s="20" t="s">
        <v>77</v>
      </c>
      <c r="AD16" s="20" t="s">
        <v>77</v>
      </c>
      <c r="AE16" s="20" t="s">
        <v>77</v>
      </c>
      <c r="AF16" s="20" t="s">
        <v>77</v>
      </c>
      <c r="AG16" s="20" t="s">
        <v>77</v>
      </c>
      <c r="AH16" s="46" t="s">
        <v>77</v>
      </c>
      <c r="AI16" s="21">
        <f>COUNTIF(D16:AH16,"=Я")+COUNTIF(D16:AH16,"=К")</f>
        <v>24</v>
      </c>
      <c r="AJ16" s="21">
        <f>COUNTIF(D16:AI16,"=К")</f>
        <v>2</v>
      </c>
      <c r="AK16" s="74">
        <v>2</v>
      </c>
      <c r="AL16" s="20">
        <f>COUNTIF(D16:AH16,"В")</f>
        <v>7</v>
      </c>
      <c r="AM16" s="20">
        <f>COUNTIF(D16:AH16,"О")</f>
        <v>0</v>
      </c>
      <c r="AN16" s="18"/>
      <c r="AO16" s="20">
        <f>COUNTIF(E16:AH16,"Б")</f>
        <v>0</v>
      </c>
      <c r="AP16" s="18"/>
      <c r="AQ16" s="18"/>
      <c r="AR16" s="18"/>
      <c r="AS16" s="18"/>
      <c r="AT16" s="18"/>
      <c r="AU16" s="20">
        <v>195</v>
      </c>
      <c r="AV16" s="18">
        <v>175</v>
      </c>
      <c r="AW16" s="18">
        <v>4</v>
      </c>
      <c r="AX16" s="18"/>
      <c r="AY16" s="18">
        <f>AK16*8</f>
        <v>16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68" ht="18" customHeight="1" x14ac:dyDescent="0.25">
      <c r="A17" s="18">
        <v>3</v>
      </c>
      <c r="B17" s="2" t="s">
        <v>70</v>
      </c>
      <c r="C17" s="3" t="s">
        <v>87</v>
      </c>
      <c r="D17" s="18" t="s">
        <v>77</v>
      </c>
      <c r="E17" s="18" t="s">
        <v>95</v>
      </c>
      <c r="F17" s="46" t="s">
        <v>76</v>
      </c>
      <c r="G17" s="46" t="s">
        <v>76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46" t="s">
        <v>77</v>
      </c>
      <c r="N17" s="46" t="s">
        <v>76</v>
      </c>
      <c r="O17" s="18" t="s">
        <v>77</v>
      </c>
      <c r="P17" s="18" t="s">
        <v>77</v>
      </c>
      <c r="Q17" s="18" t="s">
        <v>81</v>
      </c>
      <c r="R17" s="18" t="s">
        <v>77</v>
      </c>
      <c r="S17" s="18" t="s">
        <v>77</v>
      </c>
      <c r="T17" s="46" t="s">
        <v>76</v>
      </c>
      <c r="U17" s="46" t="s">
        <v>76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46" t="s">
        <v>77</v>
      </c>
      <c r="AB17" s="47" t="s">
        <v>76</v>
      </c>
      <c r="AC17" s="20" t="s">
        <v>77</v>
      </c>
      <c r="AD17" s="20" t="s">
        <v>77</v>
      </c>
      <c r="AE17" s="20" t="s">
        <v>77</v>
      </c>
      <c r="AF17" s="20" t="s">
        <v>77</v>
      </c>
      <c r="AG17" s="20" t="s">
        <v>77</v>
      </c>
      <c r="AH17" s="46" t="s">
        <v>76</v>
      </c>
      <c r="AI17" s="21">
        <f>(COUNTIF(D17:AH17,"=Я")+COUNTIF(D17:AH17,"=К"))</f>
        <v>23</v>
      </c>
      <c r="AJ17" s="21">
        <f>COUNTIF(D17:AI17,"=К")</f>
        <v>1</v>
      </c>
      <c r="AK17" s="74">
        <v>0</v>
      </c>
      <c r="AL17" s="20">
        <f>COUNTIF(D17:AH17,"В")</f>
        <v>7</v>
      </c>
      <c r="AM17" s="20">
        <f>COUNTIF(D17:AH17,"О")</f>
        <v>0</v>
      </c>
      <c r="AN17" s="18"/>
      <c r="AO17" s="20">
        <f>COUNTIF(D17:AH17,"Б")</f>
        <v>0</v>
      </c>
      <c r="AP17" s="18"/>
      <c r="AQ17" s="18"/>
      <c r="AR17" s="18"/>
      <c r="AS17" s="18"/>
      <c r="AT17" s="18">
        <v>1</v>
      </c>
      <c r="AU17" s="20">
        <f>(8*AI17-1)+1</f>
        <v>184</v>
      </c>
      <c r="AV17" s="18">
        <v>168</v>
      </c>
      <c r="AW17" s="18"/>
      <c r="AX17" s="18"/>
      <c r="AY17" s="18">
        <v>8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</row>
    <row r="18" spans="1:68" x14ac:dyDescent="0.25">
      <c r="A18" s="18">
        <v>4</v>
      </c>
      <c r="B18" s="4" t="s">
        <v>72</v>
      </c>
      <c r="C18" s="3" t="s">
        <v>69</v>
      </c>
      <c r="D18" s="18" t="s">
        <v>77</v>
      </c>
      <c r="E18" s="18" t="s">
        <v>84</v>
      </c>
      <c r="F18" s="46" t="s">
        <v>76</v>
      </c>
      <c r="G18" s="46" t="s">
        <v>76</v>
      </c>
      <c r="H18" s="18" t="s">
        <v>77</v>
      </c>
      <c r="I18" s="18" t="s">
        <v>84</v>
      </c>
      <c r="J18" s="18" t="s">
        <v>77</v>
      </c>
      <c r="K18" s="18" t="s">
        <v>77</v>
      </c>
      <c r="L18" s="18" t="s">
        <v>77</v>
      </c>
      <c r="M18" s="46" t="s">
        <v>76</v>
      </c>
      <c r="N18" s="46" t="s">
        <v>76</v>
      </c>
      <c r="O18" s="18" t="s">
        <v>77</v>
      </c>
      <c r="P18" s="18" t="s">
        <v>77</v>
      </c>
      <c r="Q18" s="18" t="s">
        <v>77</v>
      </c>
      <c r="R18" s="18" t="s">
        <v>77</v>
      </c>
      <c r="S18" s="18" t="s">
        <v>77</v>
      </c>
      <c r="T18" s="46" t="s">
        <v>76</v>
      </c>
      <c r="U18" s="46" t="s">
        <v>76</v>
      </c>
      <c r="V18" s="18" t="s">
        <v>77</v>
      </c>
      <c r="W18" s="18" t="s">
        <v>77</v>
      </c>
      <c r="X18" s="18" t="s">
        <v>77</v>
      </c>
      <c r="Y18" s="18" t="s">
        <v>77</v>
      </c>
      <c r="Z18" s="18" t="s">
        <v>77</v>
      </c>
      <c r="AA18" s="46" t="s">
        <v>76</v>
      </c>
      <c r="AB18" s="47" t="s">
        <v>76</v>
      </c>
      <c r="AC18" s="20" t="s">
        <v>77</v>
      </c>
      <c r="AD18" s="20" t="s">
        <v>77</v>
      </c>
      <c r="AE18" s="20" t="s">
        <v>77</v>
      </c>
      <c r="AF18" s="20" t="s">
        <v>77</v>
      </c>
      <c r="AG18" s="20" t="s">
        <v>84</v>
      </c>
      <c r="AH18" s="46" t="s">
        <v>76</v>
      </c>
      <c r="AI18" s="21">
        <f>COUNTIF(D18:AH18,"=Я")+COUNTIF(D18:AH18,"=К")</f>
        <v>19</v>
      </c>
      <c r="AJ18" s="21">
        <f>COUNTIF(D18:AI18,"=К")</f>
        <v>0</v>
      </c>
      <c r="AK18" s="74">
        <v>0</v>
      </c>
      <c r="AL18" s="20">
        <f>COUNTIF(D18:AH18,"В")</f>
        <v>9</v>
      </c>
      <c r="AM18" s="20">
        <f>COUNTIF(D18:AH18,"О")</f>
        <v>0</v>
      </c>
      <c r="AN18" s="18"/>
      <c r="AO18" s="20">
        <f>COUNTIF(D18:AH18,"Б")</f>
        <v>0</v>
      </c>
      <c r="AP18" s="18"/>
      <c r="AQ18" s="18"/>
      <c r="AR18" s="18"/>
      <c r="AS18" s="18"/>
      <c r="AT18" s="18"/>
      <c r="AU18" s="20">
        <f>8*AI18-1</f>
        <v>151</v>
      </c>
      <c r="AV18" s="18">
        <v>151</v>
      </c>
      <c r="AW18" s="18"/>
      <c r="AX18" s="18"/>
      <c r="AY18" s="18">
        <f>AK18*8</f>
        <v>0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</row>
    <row r="19" spans="1:68" ht="14.25" customHeight="1" x14ac:dyDescent="0.25">
      <c r="A19" s="18">
        <v>5</v>
      </c>
      <c r="B19" s="4" t="s">
        <v>75</v>
      </c>
      <c r="C19" s="5" t="s">
        <v>74</v>
      </c>
      <c r="D19" s="18" t="s">
        <v>77</v>
      </c>
      <c r="E19" s="18" t="s">
        <v>77</v>
      </c>
      <c r="F19" s="46" t="s">
        <v>77</v>
      </c>
      <c r="G19" s="46" t="s">
        <v>76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46" t="s">
        <v>76</v>
      </c>
      <c r="N19" s="46" t="s">
        <v>76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46" t="s">
        <v>76</v>
      </c>
      <c r="U19" s="46" t="s">
        <v>76</v>
      </c>
      <c r="V19" s="18" t="s">
        <v>77</v>
      </c>
      <c r="W19" s="18" t="s">
        <v>77</v>
      </c>
      <c r="X19" s="18" t="s">
        <v>82</v>
      </c>
      <c r="Y19" s="18" t="s">
        <v>82</v>
      </c>
      <c r="Z19" s="18" t="s">
        <v>82</v>
      </c>
      <c r="AA19" s="46" t="s">
        <v>76</v>
      </c>
      <c r="AB19" s="47" t="s">
        <v>76</v>
      </c>
      <c r="AC19" s="20" t="s">
        <v>82</v>
      </c>
      <c r="AD19" s="20" t="s">
        <v>77</v>
      </c>
      <c r="AE19" s="20" t="s">
        <v>77</v>
      </c>
      <c r="AF19" s="20" t="s">
        <v>77</v>
      </c>
      <c r="AG19" s="20" t="s">
        <v>77</v>
      </c>
      <c r="AH19" s="46" t="s">
        <v>76</v>
      </c>
      <c r="AI19" s="21">
        <f>COUNTIF(D19:AH19,"=Я")+COUNTIF(D19:AH19,"=К")</f>
        <v>19</v>
      </c>
      <c r="AJ19" s="21">
        <f>COUNTIF(D19:AI19,"=К")</f>
        <v>0</v>
      </c>
      <c r="AK19" s="74">
        <v>0</v>
      </c>
      <c r="AL19" s="20">
        <f>COUNTIF(D19:AH19,"В")</f>
        <v>8</v>
      </c>
      <c r="AM19" s="20">
        <f>COUNTIF(D19:AH19,"О")</f>
        <v>0</v>
      </c>
      <c r="AN19" s="18"/>
      <c r="AO19" s="20">
        <f>COUNTIF(D19:AH19,"Б")</f>
        <v>4</v>
      </c>
      <c r="AP19" s="18"/>
      <c r="AQ19" s="18"/>
      <c r="AR19" s="18"/>
      <c r="AS19" s="18"/>
      <c r="AT19" s="18"/>
      <c r="AU19" s="20">
        <f>8*AI19-1</f>
        <v>151</v>
      </c>
      <c r="AV19" s="18">
        <v>151</v>
      </c>
      <c r="AW19" s="18"/>
      <c r="AX19" s="18"/>
      <c r="AY19" s="18">
        <f>AK19*8</f>
        <v>0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</row>
    <row r="20" spans="1:68" x14ac:dyDescent="0.25">
      <c r="A20" s="157" t="s">
        <v>27</v>
      </c>
      <c r="B20" s="158"/>
      <c r="C20" s="159"/>
      <c r="D20" s="18"/>
      <c r="E20" s="18"/>
      <c r="F20" s="46"/>
      <c r="G20" s="46"/>
      <c r="H20" s="18"/>
      <c r="I20" s="18"/>
      <c r="J20" s="18"/>
      <c r="K20" s="18"/>
      <c r="L20" s="18"/>
      <c r="M20" s="46"/>
      <c r="N20" s="46"/>
      <c r="O20" s="18"/>
      <c r="P20" s="18"/>
      <c r="Q20" s="18"/>
      <c r="R20" s="18"/>
      <c r="S20" s="18"/>
      <c r="T20" s="46"/>
      <c r="U20" s="46"/>
      <c r="V20" s="18"/>
      <c r="W20" s="18"/>
      <c r="X20" s="18"/>
      <c r="Y20" s="18"/>
      <c r="Z20" s="18"/>
      <c r="AA20" s="46"/>
      <c r="AB20" s="46"/>
      <c r="AC20" s="18"/>
      <c r="AD20" s="18"/>
      <c r="AE20" s="18"/>
      <c r="AF20" s="18"/>
      <c r="AG20" s="18"/>
      <c r="AH20" s="46"/>
      <c r="AI20" s="23">
        <f>SUM(AI15:AI19)</f>
        <v>95</v>
      </c>
      <c r="AJ20" s="21">
        <f>COUNTIF(E20:AI20,"=К")</f>
        <v>0</v>
      </c>
      <c r="AK20" s="23"/>
      <c r="AL20" s="23">
        <f>SUM(AL15:AL19)</f>
        <v>36</v>
      </c>
      <c r="AM20" s="23">
        <f>SUM(AM15:AM19)</f>
        <v>16</v>
      </c>
      <c r="AN20" s="23">
        <f t="shared" ref="AN20:AX20" si="0">SUM(AN15:AN19)</f>
        <v>0</v>
      </c>
      <c r="AO20" s="23">
        <f>SUM(AO15:AO19)</f>
        <v>4</v>
      </c>
      <c r="AP20" s="23">
        <f t="shared" si="0"/>
        <v>0</v>
      </c>
      <c r="AQ20" s="23">
        <f t="shared" si="0"/>
        <v>0</v>
      </c>
      <c r="AR20" s="23">
        <f t="shared" si="0"/>
        <v>0</v>
      </c>
      <c r="AS20" s="23">
        <f t="shared" si="0"/>
        <v>0</v>
      </c>
      <c r="AT20" s="23">
        <f t="shared" si="0"/>
        <v>1</v>
      </c>
      <c r="AU20" s="23">
        <f>SUM(AU15:AU19)</f>
        <v>760</v>
      </c>
      <c r="AV20" s="23">
        <f>SUM(AV15:AV19)</f>
        <v>724</v>
      </c>
      <c r="AW20" s="23">
        <f>SUM(AW15:AW19)</f>
        <v>4</v>
      </c>
      <c r="AX20" s="23">
        <f t="shared" si="0"/>
        <v>0</v>
      </c>
      <c r="AY20" s="23">
        <f>SUM(AY15:AY19)</f>
        <v>24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</row>
    <row r="21" spans="1:68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</row>
    <row r="22" spans="1:68" x14ac:dyDescent="0.25">
      <c r="A22" s="31"/>
      <c r="B22" s="17"/>
      <c r="C22" s="17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x14ac:dyDescent="0.25">
      <c r="A23" s="7"/>
      <c r="B23" s="7" t="s">
        <v>28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R23" s="7"/>
      <c r="S23" s="12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17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x14ac:dyDescent="0.25">
      <c r="A24" s="7"/>
      <c r="B24" s="7" t="s">
        <v>29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17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</row>
    <row r="25" spans="1:68" x14ac:dyDescent="0.25">
      <c r="A25" s="7"/>
      <c r="B25" s="7" t="s">
        <v>30</v>
      </c>
      <c r="C25" s="7" t="s">
        <v>31</v>
      </c>
      <c r="D25" s="7"/>
      <c r="E25" s="7" t="s">
        <v>32</v>
      </c>
      <c r="F25" s="7"/>
      <c r="G25" s="7"/>
      <c r="H25" s="7"/>
      <c r="I25" s="7"/>
      <c r="J25" s="7"/>
      <c r="K25" s="7"/>
      <c r="L25" s="7"/>
      <c r="M25" s="7"/>
      <c r="N25" s="7"/>
      <c r="O25" s="12"/>
      <c r="P25" s="7"/>
      <c r="Q25" s="7"/>
      <c r="R25" s="7"/>
      <c r="S25" s="12"/>
      <c r="T25" s="7"/>
      <c r="U25" s="7"/>
      <c r="V25" s="7"/>
      <c r="W25" s="7"/>
      <c r="X25" s="7"/>
      <c r="Y25" s="7"/>
      <c r="Z25" s="17"/>
      <c r="AA25" s="17" t="s">
        <v>0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x14ac:dyDescent="0.25">
      <c r="A26" s="7"/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7"/>
      <c r="R26" s="7"/>
      <c r="S26" s="12"/>
      <c r="T26" s="7"/>
      <c r="U26" s="7"/>
      <c r="V26" s="7"/>
      <c r="W26" s="7"/>
      <c r="X26" s="7"/>
      <c r="Y26" s="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x14ac:dyDescent="0.25">
      <c r="A30" s="7"/>
      <c r="B30" s="7" t="s">
        <v>34</v>
      </c>
      <c r="C30" s="7"/>
      <c r="D30" s="7" t="s">
        <v>35</v>
      </c>
      <c r="E30" s="7"/>
      <c r="F30" s="7"/>
      <c r="G30" s="7"/>
      <c r="H30" s="7"/>
      <c r="I30" s="7" t="s">
        <v>36</v>
      </c>
      <c r="J30" s="7"/>
      <c r="K30" s="7"/>
      <c r="L30" s="7"/>
      <c r="M30" s="7"/>
      <c r="N30" s="7"/>
      <c r="O30" s="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x14ac:dyDescent="0.25">
      <c r="A31" s="7"/>
      <c r="B31" s="7" t="s">
        <v>30</v>
      </c>
      <c r="C31" s="7"/>
      <c r="D31" s="7" t="s">
        <v>37</v>
      </c>
      <c r="E31" s="7"/>
      <c r="F31" s="7"/>
      <c r="G31" s="7"/>
      <c r="H31" s="7"/>
      <c r="I31" s="7" t="s">
        <v>38</v>
      </c>
      <c r="J31" s="7"/>
      <c r="K31" s="7"/>
      <c r="L31" s="7"/>
      <c r="M31" s="7"/>
      <c r="N31" s="7"/>
      <c r="O31" s="7"/>
      <c r="P31" s="7"/>
      <c r="Q31" s="7"/>
      <c r="R31" s="7"/>
      <c r="S31" s="12"/>
      <c r="T31" s="7"/>
      <c r="U31" s="7"/>
      <c r="V31" s="7"/>
      <c r="W31" s="7"/>
      <c r="X31" s="7"/>
      <c r="Y31" s="7"/>
      <c r="Z31" s="17"/>
      <c r="AA31" s="17"/>
      <c r="AB31" s="17"/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</row>
    <row r="36" spans="1:68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</row>
    <row r="37" spans="1:68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</row>
    <row r="38" spans="1:68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</row>
    <row r="42" spans="1:68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</row>
    <row r="44" spans="1:68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</row>
    <row r="45" spans="1:68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</row>
    <row r="46" spans="1:68" x14ac:dyDescent="0.25">
      <c r="A46" s="7"/>
      <c r="B46" s="75" t="s">
        <v>51</v>
      </c>
      <c r="C46" s="75"/>
      <c r="D46" s="75"/>
      <c r="E46" s="75"/>
      <c r="F46" s="75"/>
      <c r="G46" s="75"/>
      <c r="H46" s="75"/>
      <c r="I46" s="75"/>
      <c r="J46" s="75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</row>
    <row r="47" spans="1:68" x14ac:dyDescent="0.25">
      <c r="A47" s="7"/>
      <c r="B47" s="75" t="s">
        <v>52</v>
      </c>
      <c r="C47" s="75"/>
      <c r="D47" s="75"/>
      <c r="E47" s="75"/>
      <c r="F47" s="75"/>
      <c r="G47" s="75"/>
      <c r="H47" s="75"/>
      <c r="I47" s="75"/>
      <c r="J47" s="75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68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</row>
    <row r="49" spans="1:68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x14ac:dyDescent="0.25">
      <c r="A51" s="7"/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</row>
    <row r="52" spans="1:68" x14ac:dyDescent="0.25">
      <c r="A52" s="7"/>
      <c r="B52" s="7" t="s">
        <v>64</v>
      </c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</row>
    <row r="53" spans="1:68" x14ac:dyDescent="0.25">
      <c r="A53" s="7"/>
      <c r="B53" s="7" t="s">
        <v>62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</row>
    <row r="56" spans="1:68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68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68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</row>
    <row r="62" spans="1:68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</row>
    <row r="63" spans="1:68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68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</row>
    <row r="73" spans="1:68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</row>
    <row r="74" spans="1:68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</row>
    <row r="75" spans="1:68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</row>
    <row r="76" spans="1:68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</row>
    <row r="77" spans="1:68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8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</row>
    <row r="79" spans="1:68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</row>
    <row r="80" spans="1:68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</row>
    <row r="81" spans="1:68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</row>
    <row r="82" spans="1:68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</row>
    <row r="83" spans="1:68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</row>
    <row r="85" spans="1:68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</row>
    <row r="86" spans="1:68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</row>
    <row r="87" spans="1:68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</row>
    <row r="88" spans="1:68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</row>
    <row r="89" spans="1:68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</row>
    <row r="90" spans="1:68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</row>
    <row r="91" spans="1:68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</row>
    <row r="92" spans="1:68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</row>
    <row r="93" spans="1:68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</row>
    <row r="94" spans="1:68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</row>
    <row r="95" spans="1:68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</row>
    <row r="96" spans="1:68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</row>
    <row r="97" spans="1:68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</row>
    <row r="98" spans="1:68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</row>
    <row r="100" spans="1:68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</row>
    <row r="101" spans="1:68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</row>
    <row r="102" spans="1:68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</row>
    <row r="103" spans="1:68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</row>
    <row r="104" spans="1:68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</row>
    <row r="105" spans="1:68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</row>
    <row r="106" spans="1:68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</row>
    <row r="107" spans="1:68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</row>
    <row r="108" spans="1:68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1:68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1:68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1:68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68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68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68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68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68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68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68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68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68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68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68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68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</sheetData>
  <mergeCells count="35">
    <mergeCell ref="B10:C10"/>
    <mergeCell ref="D10:E10"/>
    <mergeCell ref="F10:H10"/>
    <mergeCell ref="A7:L7"/>
    <mergeCell ref="AI7:AO7"/>
    <mergeCell ref="A8:D8"/>
    <mergeCell ref="A9:D9"/>
    <mergeCell ref="E9:F9"/>
    <mergeCell ref="AQ12:AQ14"/>
    <mergeCell ref="AI11:AK11"/>
    <mergeCell ref="AL11:AT11"/>
    <mergeCell ref="AR12:AR14"/>
    <mergeCell ref="AS12:AS14"/>
    <mergeCell ref="AT12:AT14"/>
    <mergeCell ref="AL12:AL14"/>
    <mergeCell ref="AM12:AM14"/>
    <mergeCell ref="AN12:AN14"/>
    <mergeCell ref="AO12:AO14"/>
    <mergeCell ref="AP12:AP14"/>
    <mergeCell ref="A20:C20"/>
    <mergeCell ref="B39:J39"/>
    <mergeCell ref="AU12:AU14"/>
    <mergeCell ref="AV12:AX12"/>
    <mergeCell ref="AY12:AY14"/>
    <mergeCell ref="AV13:AV14"/>
    <mergeCell ref="AW13:AW14"/>
    <mergeCell ref="AX13:AX14"/>
    <mergeCell ref="A11:A14"/>
    <mergeCell ref="B11:B14"/>
    <mergeCell ref="C11:C14"/>
    <mergeCell ref="D11:AH13"/>
    <mergeCell ref="AU11:AY11"/>
    <mergeCell ref="AI12:AI14"/>
    <mergeCell ref="AJ12:AJ14"/>
    <mergeCell ref="AK12:AK14"/>
  </mergeCells>
  <pageMargins left="0.39370078740157483" right="0.31496062992125984" top="0.35433070866141736" bottom="0.35433070866141736" header="0.31496062992125984" footer="0.31496062992125984"/>
  <pageSetup paperSize="9" scale="49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65"/>
  <sheetViews>
    <sheetView zoomScale="90" zoomScaleNormal="90" workbookViewId="0">
      <selection activeCell="Y8" sqref="Y8"/>
    </sheetView>
  </sheetViews>
  <sheetFormatPr defaultColWidth="9.140625" defaultRowHeight="15" x14ac:dyDescent="0.25"/>
  <cols>
    <col min="1" max="1" width="5.140625" style="1" customWidth="1"/>
    <col min="2" max="2" width="30.85546875" style="1" customWidth="1"/>
    <col min="3" max="3" width="20.28515625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3" width="3.5703125" style="1" customWidth="1"/>
    <col min="34" max="34" width="6.5703125" style="1" customWidth="1"/>
    <col min="35" max="35" width="0.28515625" style="1" customWidth="1"/>
    <col min="36" max="36" width="5.42578125" style="1" customWidth="1"/>
    <col min="37" max="37" width="4" style="1" customWidth="1"/>
    <col min="38" max="38" width="5.7109375" style="1" customWidth="1"/>
    <col min="39" max="39" width="4.7109375" style="1" customWidth="1"/>
    <col min="40" max="40" width="4" style="1" customWidth="1"/>
    <col min="41" max="41" width="4.28515625" style="1" customWidth="1"/>
    <col min="42" max="43" width="4" style="1" hidden="1" customWidth="1"/>
    <col min="44" max="45" width="4" style="1" customWidth="1"/>
    <col min="46" max="46" width="5.5703125" style="1" customWidth="1"/>
    <col min="47" max="48" width="4.7109375" style="1" customWidth="1"/>
    <col min="49" max="49" width="4.7109375" style="1" hidden="1" customWidth="1"/>
    <col min="50" max="50" width="4.7109375" style="1" customWidth="1"/>
    <col min="51" max="16384" width="9.140625" style="1"/>
  </cols>
  <sheetData>
    <row r="1" spans="1:5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6"/>
      <c r="AZ1" s="6"/>
      <c r="BA1" s="6"/>
    </row>
    <row r="2" spans="1:5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6"/>
      <c r="AZ2" s="6"/>
      <c r="BA2" s="6"/>
    </row>
    <row r="3" spans="1:5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6"/>
      <c r="AZ3" s="6"/>
      <c r="BA3" s="6"/>
    </row>
    <row r="4" spans="1:5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6"/>
      <c r="BA4" s="6"/>
    </row>
    <row r="5" spans="1:53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63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6"/>
      <c r="AZ5" s="6"/>
      <c r="BA5" s="6"/>
    </row>
    <row r="6" spans="1:5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79" t="s">
        <v>101</v>
      </c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7"/>
      <c r="AV6" s="7"/>
      <c r="AW6" s="7"/>
      <c r="AX6" s="7"/>
      <c r="AY6" s="6"/>
      <c r="AZ6" s="6"/>
      <c r="BA6" s="6"/>
    </row>
    <row r="7" spans="1:53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180" t="s">
        <v>103</v>
      </c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7"/>
      <c r="AV7" s="82"/>
      <c r="AW7" s="82"/>
      <c r="AX7" s="82"/>
      <c r="AY7" s="6"/>
      <c r="AZ7" s="6"/>
      <c r="BA7" s="6"/>
    </row>
    <row r="8" spans="1:53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181"/>
      <c r="AI8" s="181"/>
      <c r="AJ8" s="181"/>
      <c r="AK8" s="181"/>
      <c r="AL8" s="83"/>
      <c r="AM8" s="182" t="s">
        <v>111</v>
      </c>
      <c r="AN8" s="182"/>
      <c r="AO8" s="182"/>
      <c r="AP8" s="182"/>
      <c r="AQ8" s="182"/>
      <c r="AR8" s="182"/>
      <c r="AS8" s="182"/>
      <c r="AT8" s="182"/>
      <c r="AU8" s="31"/>
      <c r="AV8" s="82"/>
      <c r="AW8" s="82"/>
      <c r="AX8" s="82"/>
      <c r="AY8" s="6"/>
      <c r="AZ8" s="6"/>
      <c r="BA8" s="6"/>
    </row>
    <row r="9" spans="1:53" x14ac:dyDescent="0.25">
      <c r="A9" s="146" t="s">
        <v>65</v>
      </c>
      <c r="B9" s="146"/>
      <c r="C9" s="146"/>
      <c r="D9" s="146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178" t="s">
        <v>79</v>
      </c>
      <c r="AI9" s="178"/>
      <c r="AJ9" s="178"/>
      <c r="AK9" s="178"/>
      <c r="AL9" s="17"/>
      <c r="AM9" s="178" t="s">
        <v>104</v>
      </c>
      <c r="AN9" s="178"/>
      <c r="AO9" s="178"/>
      <c r="AP9" s="178"/>
      <c r="AQ9" s="178"/>
      <c r="AR9" s="178"/>
      <c r="AS9" s="178"/>
      <c r="AT9" s="178"/>
      <c r="AU9" s="7"/>
      <c r="AV9" s="7"/>
      <c r="AW9" s="7"/>
      <c r="AX9" s="7"/>
      <c r="AY9" s="6"/>
      <c r="AZ9" s="6"/>
      <c r="BA9" s="6"/>
    </row>
    <row r="10" spans="1:53" x14ac:dyDescent="0.25">
      <c r="A10" s="147" t="s">
        <v>5</v>
      </c>
      <c r="B10" s="147"/>
      <c r="C10" s="147"/>
      <c r="D10" s="147"/>
      <c r="E10" s="147"/>
      <c r="F10" s="1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 t="s">
        <v>6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"/>
      <c r="AZ10" s="6"/>
      <c r="BA10" s="6"/>
    </row>
    <row r="11" spans="1:53" x14ac:dyDescent="0.25">
      <c r="A11" s="117" t="s">
        <v>7</v>
      </c>
      <c r="B11" s="139" t="s">
        <v>114</v>
      </c>
      <c r="C11" s="140"/>
      <c r="D11" s="141" t="s">
        <v>8</v>
      </c>
      <c r="E11" s="141"/>
      <c r="F11" s="142" t="s">
        <v>110</v>
      </c>
      <c r="G11" s="141"/>
      <c r="H11" s="141"/>
      <c r="I11" s="7"/>
      <c r="J11" s="7"/>
      <c r="K11" s="7"/>
      <c r="L11" s="7"/>
      <c r="M11" s="7"/>
      <c r="N11" s="7"/>
      <c r="O11" s="7"/>
      <c r="P11" s="7"/>
      <c r="Q11" s="7"/>
      <c r="R11" s="7"/>
      <c r="S11" s="1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6"/>
      <c r="AZ11" s="6"/>
      <c r="BA11" s="6"/>
    </row>
    <row r="12" spans="1:53" x14ac:dyDescent="0.25">
      <c r="A12" s="117"/>
      <c r="B12" s="114"/>
      <c r="C12" s="115"/>
      <c r="D12" s="84"/>
      <c r="E12" s="84"/>
      <c r="F12" s="85"/>
      <c r="G12" s="84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1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"/>
      <c r="AZ12" s="6"/>
      <c r="BA12" s="6"/>
    </row>
    <row r="13" spans="1:53" ht="29.25" customHeight="1" x14ac:dyDescent="0.25">
      <c r="A13" s="162" t="s">
        <v>9</v>
      </c>
      <c r="B13" s="162" t="s">
        <v>10</v>
      </c>
      <c r="C13" s="162" t="s">
        <v>11</v>
      </c>
      <c r="D13" s="164" t="s">
        <v>12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51" t="s">
        <v>106</v>
      </c>
      <c r="AI13" s="151"/>
      <c r="AJ13" s="151"/>
      <c r="AK13" s="163" t="s">
        <v>107</v>
      </c>
      <c r="AL13" s="163"/>
      <c r="AM13" s="163"/>
      <c r="AN13" s="163"/>
      <c r="AO13" s="163"/>
      <c r="AP13" s="163"/>
      <c r="AQ13" s="163"/>
      <c r="AR13" s="163"/>
      <c r="AS13" s="163"/>
      <c r="AT13" s="151" t="s">
        <v>108</v>
      </c>
      <c r="AU13" s="151"/>
      <c r="AV13" s="151"/>
      <c r="AW13" s="151"/>
      <c r="AX13" s="151"/>
      <c r="AY13" s="6"/>
      <c r="AZ13" s="6"/>
      <c r="BA13" s="6"/>
    </row>
    <row r="14" spans="1:53" ht="35.25" customHeight="1" x14ac:dyDescent="0.25">
      <c r="A14" s="163"/>
      <c r="B14" s="163"/>
      <c r="C14" s="163"/>
      <c r="D14" s="167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83" t="s">
        <v>21</v>
      </c>
      <c r="AI14" s="148"/>
      <c r="AJ14" s="183" t="s">
        <v>56</v>
      </c>
      <c r="AK14" s="155" t="s">
        <v>13</v>
      </c>
      <c r="AL14" s="155" t="s">
        <v>14</v>
      </c>
      <c r="AM14" s="155" t="s">
        <v>15</v>
      </c>
      <c r="AN14" s="155" t="s">
        <v>16</v>
      </c>
      <c r="AO14" s="155" t="s">
        <v>17</v>
      </c>
      <c r="AP14" s="155" t="s">
        <v>18</v>
      </c>
      <c r="AQ14" s="155" t="s">
        <v>19</v>
      </c>
      <c r="AR14" s="155" t="s">
        <v>20</v>
      </c>
      <c r="AS14" s="155"/>
      <c r="AT14" s="155" t="s">
        <v>21</v>
      </c>
      <c r="AU14" s="161" t="s">
        <v>22</v>
      </c>
      <c r="AV14" s="161"/>
      <c r="AW14" s="161"/>
      <c r="AX14" s="156" t="s">
        <v>23</v>
      </c>
      <c r="AY14" s="6"/>
      <c r="AZ14" s="6"/>
      <c r="BA14" s="6"/>
    </row>
    <row r="15" spans="1:53" ht="48.75" customHeight="1" x14ac:dyDescent="0.25">
      <c r="A15" s="163"/>
      <c r="B15" s="163"/>
      <c r="C15" s="163"/>
      <c r="D15" s="167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83"/>
      <c r="AI15" s="149"/>
      <c r="AJ15" s="183"/>
      <c r="AK15" s="156"/>
      <c r="AL15" s="156"/>
      <c r="AM15" s="155"/>
      <c r="AN15" s="155"/>
      <c r="AO15" s="155"/>
      <c r="AP15" s="155"/>
      <c r="AQ15" s="155"/>
      <c r="AR15" s="155"/>
      <c r="AS15" s="155"/>
      <c r="AT15" s="155"/>
      <c r="AU15" s="155" t="s">
        <v>24</v>
      </c>
      <c r="AV15" s="155" t="s">
        <v>25</v>
      </c>
      <c r="AW15" s="155" t="s">
        <v>26</v>
      </c>
      <c r="AX15" s="156"/>
      <c r="AY15" s="6"/>
      <c r="AZ15" s="6"/>
      <c r="BA15" s="6"/>
    </row>
    <row r="16" spans="1:53" ht="63.75" customHeight="1" x14ac:dyDescent="0.25">
      <c r="A16" s="163"/>
      <c r="B16" s="163"/>
      <c r="C16" s="163"/>
      <c r="D16" s="25">
        <v>1</v>
      </c>
      <c r="E16" s="25">
        <v>2</v>
      </c>
      <c r="F16" s="99">
        <v>3</v>
      </c>
      <c r="G16" s="99">
        <v>4</v>
      </c>
      <c r="H16" s="25">
        <v>5</v>
      </c>
      <c r="I16" s="25">
        <v>6</v>
      </c>
      <c r="J16" s="25">
        <v>7</v>
      </c>
      <c r="K16" s="25">
        <v>8</v>
      </c>
      <c r="L16" s="25">
        <v>9</v>
      </c>
      <c r="M16" s="99">
        <v>10</v>
      </c>
      <c r="N16" s="99">
        <v>11</v>
      </c>
      <c r="O16" s="25">
        <v>12</v>
      </c>
      <c r="P16" s="25">
        <v>13</v>
      </c>
      <c r="Q16" s="25">
        <v>14</v>
      </c>
      <c r="R16" s="25">
        <v>15</v>
      </c>
      <c r="S16" s="25">
        <v>16</v>
      </c>
      <c r="T16" s="99">
        <v>17</v>
      </c>
      <c r="U16" s="99">
        <v>18</v>
      </c>
      <c r="V16" s="25">
        <v>19</v>
      </c>
      <c r="W16" s="25">
        <v>20</v>
      </c>
      <c r="X16" s="25">
        <v>21</v>
      </c>
      <c r="Y16" s="25">
        <v>22</v>
      </c>
      <c r="Z16" s="25">
        <v>23</v>
      </c>
      <c r="AA16" s="99">
        <v>24</v>
      </c>
      <c r="AB16" s="99">
        <v>25</v>
      </c>
      <c r="AC16" s="25">
        <v>26</v>
      </c>
      <c r="AD16" s="25">
        <v>27</v>
      </c>
      <c r="AE16" s="25">
        <v>28</v>
      </c>
      <c r="AF16" s="25">
        <v>29</v>
      </c>
      <c r="AG16" s="95">
        <v>30</v>
      </c>
      <c r="AH16" s="183"/>
      <c r="AI16" s="150"/>
      <c r="AJ16" s="183"/>
      <c r="AK16" s="156"/>
      <c r="AL16" s="156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6"/>
      <c r="AY16" s="6"/>
      <c r="AZ16" s="6"/>
      <c r="BA16" s="6"/>
    </row>
    <row r="17" spans="1:53" ht="15.75" customHeight="1" x14ac:dyDescent="0.25">
      <c r="A17" s="19">
        <v>1</v>
      </c>
      <c r="B17" s="40" t="s">
        <v>66</v>
      </c>
      <c r="C17" s="41" t="s">
        <v>67</v>
      </c>
      <c r="D17" s="18" t="s">
        <v>113</v>
      </c>
      <c r="E17" s="18" t="s">
        <v>113</v>
      </c>
      <c r="F17" s="101" t="s">
        <v>76</v>
      </c>
      <c r="G17" s="101" t="s">
        <v>76</v>
      </c>
      <c r="H17" s="18" t="s">
        <v>113</v>
      </c>
      <c r="I17" s="18" t="s">
        <v>113</v>
      </c>
      <c r="J17" s="18" t="s">
        <v>113</v>
      </c>
      <c r="K17" s="18" t="s">
        <v>113</v>
      </c>
      <c r="L17" s="18" t="s">
        <v>113</v>
      </c>
      <c r="M17" s="101" t="s">
        <v>76</v>
      </c>
      <c r="N17" s="101" t="s">
        <v>76</v>
      </c>
      <c r="O17" s="18" t="s">
        <v>113</v>
      </c>
      <c r="P17" s="18" t="s">
        <v>113</v>
      </c>
      <c r="Q17" s="18" t="s">
        <v>113</v>
      </c>
      <c r="R17" s="18" t="s">
        <v>113</v>
      </c>
      <c r="S17" s="20" t="s">
        <v>113</v>
      </c>
      <c r="T17" s="101" t="s">
        <v>76</v>
      </c>
      <c r="U17" s="101" t="s">
        <v>76</v>
      </c>
      <c r="V17" s="20" t="s">
        <v>113</v>
      </c>
      <c r="W17" s="18" t="s">
        <v>81</v>
      </c>
      <c r="X17" s="18" t="s">
        <v>81</v>
      </c>
      <c r="Y17" s="20">
        <v>8</v>
      </c>
      <c r="Z17" s="20">
        <v>8</v>
      </c>
      <c r="AA17" s="100" t="s">
        <v>76</v>
      </c>
      <c r="AB17" s="100" t="s">
        <v>76</v>
      </c>
      <c r="AC17" s="20">
        <v>8</v>
      </c>
      <c r="AD17" s="18">
        <v>8</v>
      </c>
      <c r="AE17" s="18">
        <v>8</v>
      </c>
      <c r="AF17" s="20">
        <v>8</v>
      </c>
      <c r="AG17" s="96">
        <v>8</v>
      </c>
      <c r="AH17" s="18">
        <f>COUNTIF(D17:AG17,"=8")+COUNTIF(D17:AG17,"=К")</f>
        <v>9</v>
      </c>
      <c r="AI17" s="18"/>
      <c r="AJ17" s="18">
        <v>0</v>
      </c>
      <c r="AK17" s="18">
        <f>COUNTIF(D17:AG17,"В")</f>
        <v>8</v>
      </c>
      <c r="AL17" s="18">
        <f>COUNTIF(D17:AG17,"О")</f>
        <v>0</v>
      </c>
      <c r="AM17" s="18">
        <f>COUNTIF(E17:AH17,"А")</f>
        <v>0</v>
      </c>
      <c r="AN17" s="18">
        <f>COUNTIF(D17:AG17,"Б")</f>
        <v>0</v>
      </c>
      <c r="AO17" s="18">
        <f>COUNTIF(G17:AJ17,"П")</f>
        <v>0</v>
      </c>
      <c r="AP17" s="18"/>
      <c r="AQ17" s="18"/>
      <c r="AR17" s="18">
        <f>COUNTIF(D17:AG17,"Г")</f>
        <v>13</v>
      </c>
      <c r="AS17" s="18"/>
      <c r="AT17" s="18">
        <f>8*AH17</f>
        <v>72</v>
      </c>
      <c r="AU17" s="18">
        <f>AT17-AX17</f>
        <v>72</v>
      </c>
      <c r="AV17" s="18"/>
      <c r="AW17" s="18"/>
      <c r="AX17" s="18">
        <f>AJ17*8</f>
        <v>0</v>
      </c>
      <c r="AY17" s="6"/>
      <c r="AZ17" s="6"/>
      <c r="BA17" s="6"/>
    </row>
    <row r="18" spans="1:53" x14ac:dyDescent="0.25">
      <c r="A18" s="18">
        <v>2</v>
      </c>
      <c r="B18" s="2" t="s">
        <v>68</v>
      </c>
      <c r="C18" s="3" t="s">
        <v>100</v>
      </c>
      <c r="D18" s="18">
        <v>8</v>
      </c>
      <c r="E18" s="18">
        <v>8</v>
      </c>
      <c r="F18" s="101" t="s">
        <v>76</v>
      </c>
      <c r="G18" s="101" t="s">
        <v>76</v>
      </c>
      <c r="H18" s="18">
        <v>8</v>
      </c>
      <c r="I18" s="18">
        <v>8</v>
      </c>
      <c r="J18" s="18">
        <v>8</v>
      </c>
      <c r="K18" s="18">
        <v>8</v>
      </c>
      <c r="L18" s="18">
        <v>8</v>
      </c>
      <c r="M18" s="101" t="s">
        <v>76</v>
      </c>
      <c r="N18" s="101" t="s">
        <v>76</v>
      </c>
      <c r="O18" s="18">
        <v>8</v>
      </c>
      <c r="P18" s="18">
        <v>8</v>
      </c>
      <c r="Q18" s="18">
        <v>8</v>
      </c>
      <c r="R18" s="18">
        <v>8</v>
      </c>
      <c r="S18" s="18">
        <v>8</v>
      </c>
      <c r="T18" s="101" t="s">
        <v>76</v>
      </c>
      <c r="U18" s="101" t="s">
        <v>76</v>
      </c>
      <c r="V18" s="18">
        <v>8</v>
      </c>
      <c r="W18" s="18">
        <v>8</v>
      </c>
      <c r="X18" s="18">
        <v>8</v>
      </c>
      <c r="Y18" s="18">
        <v>8</v>
      </c>
      <c r="Z18" s="18">
        <v>8</v>
      </c>
      <c r="AA18" s="101" t="s">
        <v>76</v>
      </c>
      <c r="AB18" s="101" t="s">
        <v>76</v>
      </c>
      <c r="AC18" s="18">
        <v>8</v>
      </c>
      <c r="AD18" s="18">
        <v>8</v>
      </c>
      <c r="AE18" s="18">
        <v>8</v>
      </c>
      <c r="AF18" s="18">
        <v>8</v>
      </c>
      <c r="AG18" s="18">
        <v>8</v>
      </c>
      <c r="AH18" s="18">
        <f>COUNTIF(D18:AG18,"=8")+COUNTIF(D18:AG18,"=К")</f>
        <v>22</v>
      </c>
      <c r="AI18" s="18"/>
      <c r="AJ18" s="18">
        <v>0</v>
      </c>
      <c r="AK18" s="18">
        <f>COUNTIF(D18:AG18,"В")</f>
        <v>8</v>
      </c>
      <c r="AL18" s="18">
        <f>COUNTIF(D18:AG18,"О")</f>
        <v>0</v>
      </c>
      <c r="AM18" s="18">
        <f>COUNTIF(E18:AH18,"А")</f>
        <v>0</v>
      </c>
      <c r="AN18" s="18">
        <f>COUNTIF(D18:AG18,"Б")</f>
        <v>0</v>
      </c>
      <c r="AO18" s="18">
        <f>COUNTIF(G18:AJ18,"П")</f>
        <v>0</v>
      </c>
      <c r="AP18" s="18"/>
      <c r="AQ18" s="18"/>
      <c r="AR18" s="18">
        <f>COUNTIF(J18:AM18,"Г")</f>
        <v>0</v>
      </c>
      <c r="AS18" s="18"/>
      <c r="AT18" s="18">
        <f>8*AH18</f>
        <v>176</v>
      </c>
      <c r="AU18" s="18">
        <f t="shared" ref="AU18:AU21" si="0">AT18-AX18</f>
        <v>176</v>
      </c>
      <c r="AV18" s="18"/>
      <c r="AW18" s="18"/>
      <c r="AX18" s="18">
        <f>AJ18*8</f>
        <v>0</v>
      </c>
      <c r="AY18" s="6"/>
      <c r="AZ18" s="6"/>
      <c r="BA18" s="6"/>
    </row>
    <row r="19" spans="1:53" ht="14.25" customHeight="1" x14ac:dyDescent="0.25">
      <c r="A19" s="18">
        <v>5</v>
      </c>
      <c r="B19" s="4" t="s">
        <v>75</v>
      </c>
      <c r="C19" s="5" t="s">
        <v>74</v>
      </c>
      <c r="D19" s="18">
        <v>8</v>
      </c>
      <c r="E19" s="18">
        <v>8</v>
      </c>
      <c r="F19" s="101" t="s">
        <v>76</v>
      </c>
      <c r="G19" s="101" t="s">
        <v>76</v>
      </c>
      <c r="H19" s="18">
        <v>8</v>
      </c>
      <c r="I19" s="18">
        <v>8</v>
      </c>
      <c r="J19" s="18">
        <v>8</v>
      </c>
      <c r="K19" s="18">
        <v>8</v>
      </c>
      <c r="L19" s="18">
        <v>8</v>
      </c>
      <c r="M19" s="101" t="s">
        <v>76</v>
      </c>
      <c r="N19" s="101" t="s">
        <v>76</v>
      </c>
      <c r="O19" s="18">
        <v>8</v>
      </c>
      <c r="P19" s="18">
        <v>8</v>
      </c>
      <c r="Q19" s="18">
        <v>8</v>
      </c>
      <c r="R19" s="18">
        <v>8</v>
      </c>
      <c r="S19" s="18" t="s">
        <v>82</v>
      </c>
      <c r="T19" s="101" t="s">
        <v>82</v>
      </c>
      <c r="U19" s="101" t="s">
        <v>82</v>
      </c>
      <c r="V19" s="18" t="s">
        <v>82</v>
      </c>
      <c r="W19" s="18" t="s">
        <v>82</v>
      </c>
      <c r="X19" s="18" t="s">
        <v>82</v>
      </c>
      <c r="Y19" s="18" t="s">
        <v>82</v>
      </c>
      <c r="Z19" s="18" t="s">
        <v>82</v>
      </c>
      <c r="AA19" s="101" t="s">
        <v>82</v>
      </c>
      <c r="AB19" s="101" t="s">
        <v>82</v>
      </c>
      <c r="AC19" s="18" t="s">
        <v>82</v>
      </c>
      <c r="AD19" s="18">
        <v>8</v>
      </c>
      <c r="AE19" s="18">
        <v>8</v>
      </c>
      <c r="AF19" s="18">
        <v>8</v>
      </c>
      <c r="AG19" s="18">
        <v>8</v>
      </c>
      <c r="AH19" s="18">
        <f t="shared" ref="AH19:AH21" si="1">COUNTIF(D19:AG19,"=8")+COUNTIF(D19:AG19,"=К")</f>
        <v>15</v>
      </c>
      <c r="AI19" s="18"/>
      <c r="AJ19" s="18">
        <v>0</v>
      </c>
      <c r="AK19" s="18">
        <f>COUNTIF(D19:AG19,"В")</f>
        <v>4</v>
      </c>
      <c r="AL19" s="18">
        <f>COUNTIF(D19:AG19,"О")</f>
        <v>0</v>
      </c>
      <c r="AM19" s="18">
        <f>COUNTIF(E19:AH19,"А")</f>
        <v>0</v>
      </c>
      <c r="AN19" s="18">
        <f>COUNTIF(D19:AG19,"Б")</f>
        <v>11</v>
      </c>
      <c r="AO19" s="18">
        <f>COUNTIF(G19:AJ19,"П")</f>
        <v>0</v>
      </c>
      <c r="AP19" s="18"/>
      <c r="AQ19" s="18"/>
      <c r="AR19" s="18">
        <f>COUNTIF(J19:AM19,"Г")</f>
        <v>0</v>
      </c>
      <c r="AS19" s="18"/>
      <c r="AT19" s="18">
        <f>8*AH19</f>
        <v>120</v>
      </c>
      <c r="AU19" s="18">
        <f t="shared" si="0"/>
        <v>120</v>
      </c>
      <c r="AV19" s="18"/>
      <c r="AW19" s="18"/>
      <c r="AX19" s="18">
        <f>AJ19*8</f>
        <v>0</v>
      </c>
      <c r="AY19" s="6"/>
      <c r="AZ19" s="6"/>
      <c r="BA19" s="6"/>
    </row>
    <row r="20" spans="1:53" ht="14.25" customHeight="1" x14ac:dyDescent="0.25">
      <c r="A20" s="18">
        <v>6</v>
      </c>
      <c r="B20" s="4" t="s">
        <v>99</v>
      </c>
      <c r="C20" s="5" t="s">
        <v>74</v>
      </c>
      <c r="D20" s="18" t="s">
        <v>78</v>
      </c>
      <c r="E20" s="18" t="s">
        <v>78</v>
      </c>
      <c r="F20" s="101" t="s">
        <v>78</v>
      </c>
      <c r="G20" s="101" t="s">
        <v>78</v>
      </c>
      <c r="H20" s="18" t="s">
        <v>78</v>
      </c>
      <c r="I20" s="18" t="s">
        <v>78</v>
      </c>
      <c r="J20" s="18" t="s">
        <v>78</v>
      </c>
      <c r="K20" s="18" t="s">
        <v>78</v>
      </c>
      <c r="L20" s="18" t="s">
        <v>78</v>
      </c>
      <c r="M20" s="101" t="s">
        <v>78</v>
      </c>
      <c r="N20" s="101" t="s">
        <v>78</v>
      </c>
      <c r="O20" s="18">
        <v>8</v>
      </c>
      <c r="P20" s="18">
        <v>8</v>
      </c>
      <c r="Q20" s="18">
        <v>8</v>
      </c>
      <c r="R20" s="18">
        <v>8</v>
      </c>
      <c r="S20" s="18">
        <v>8</v>
      </c>
      <c r="T20" s="101" t="s">
        <v>76</v>
      </c>
      <c r="U20" s="101" t="s">
        <v>76</v>
      </c>
      <c r="V20" s="18">
        <v>8</v>
      </c>
      <c r="W20" s="18">
        <v>8</v>
      </c>
      <c r="X20" s="18">
        <v>8</v>
      </c>
      <c r="Y20" s="18">
        <v>8</v>
      </c>
      <c r="Z20" s="18">
        <v>8</v>
      </c>
      <c r="AA20" s="101" t="s">
        <v>76</v>
      </c>
      <c r="AB20" s="101" t="s">
        <v>76</v>
      </c>
      <c r="AC20" s="18">
        <v>8</v>
      </c>
      <c r="AD20" s="18">
        <v>8</v>
      </c>
      <c r="AE20" s="18">
        <v>8</v>
      </c>
      <c r="AF20" s="18">
        <v>8</v>
      </c>
      <c r="AG20" s="18">
        <v>8</v>
      </c>
      <c r="AH20" s="18">
        <f t="shared" si="1"/>
        <v>15</v>
      </c>
      <c r="AI20" s="18"/>
      <c r="AJ20" s="18">
        <v>0</v>
      </c>
      <c r="AK20" s="18">
        <f>COUNTIF(D20:AG20,"В")</f>
        <v>4</v>
      </c>
      <c r="AL20" s="18">
        <f>COUNTIF(D20:AG20,"О")</f>
        <v>11</v>
      </c>
      <c r="AM20" s="18">
        <f>COUNTIF(E20:AH20,"А")</f>
        <v>0</v>
      </c>
      <c r="AN20" s="18">
        <f>COUNTIF(D20:AG20,"Б")</f>
        <v>0</v>
      </c>
      <c r="AO20" s="18">
        <f>COUNTIF(G20:AJ20,"П")</f>
        <v>0</v>
      </c>
      <c r="AP20" s="18"/>
      <c r="AQ20" s="18"/>
      <c r="AR20" s="18">
        <f>COUNTIF(J20:AM20,"Г")</f>
        <v>0</v>
      </c>
      <c r="AS20" s="18"/>
      <c r="AT20" s="18">
        <f>8*AH20</f>
        <v>120</v>
      </c>
      <c r="AU20" s="18">
        <f t="shared" si="0"/>
        <v>120</v>
      </c>
      <c r="AV20" s="18"/>
      <c r="AW20" s="18"/>
      <c r="AX20" s="18">
        <f>AJ20*8</f>
        <v>0</v>
      </c>
      <c r="AY20" s="6"/>
      <c r="AZ20" s="6"/>
      <c r="BA20" s="6"/>
    </row>
    <row r="21" spans="1:53" x14ac:dyDescent="0.25">
      <c r="A21" s="18">
        <v>7</v>
      </c>
      <c r="B21" s="4" t="s">
        <v>112</v>
      </c>
      <c r="C21" s="5" t="s">
        <v>74</v>
      </c>
      <c r="D21" s="19" t="s">
        <v>81</v>
      </c>
      <c r="E21" s="19">
        <v>8</v>
      </c>
      <c r="F21" s="103" t="s">
        <v>76</v>
      </c>
      <c r="G21" s="103" t="s">
        <v>76</v>
      </c>
      <c r="H21" s="19" t="s">
        <v>81</v>
      </c>
      <c r="I21" s="19">
        <v>8</v>
      </c>
      <c r="J21" s="19" t="s">
        <v>81</v>
      </c>
      <c r="K21" s="19">
        <v>8</v>
      </c>
      <c r="L21" s="19">
        <v>8</v>
      </c>
      <c r="M21" s="103" t="s">
        <v>76</v>
      </c>
      <c r="N21" s="103" t="s">
        <v>76</v>
      </c>
      <c r="O21" s="19">
        <v>8</v>
      </c>
      <c r="P21" s="19">
        <v>8</v>
      </c>
      <c r="Q21" s="19" t="s">
        <v>81</v>
      </c>
      <c r="R21" s="19">
        <v>8</v>
      </c>
      <c r="S21" s="20">
        <v>8</v>
      </c>
      <c r="T21" s="101" t="s">
        <v>76</v>
      </c>
      <c r="U21" s="103" t="s">
        <v>76</v>
      </c>
      <c r="V21" s="20">
        <v>8</v>
      </c>
      <c r="W21" s="19">
        <v>8</v>
      </c>
      <c r="X21" s="19">
        <v>8</v>
      </c>
      <c r="Y21" s="20">
        <v>8</v>
      </c>
      <c r="Z21" s="20">
        <v>8</v>
      </c>
      <c r="AA21" s="100" t="s">
        <v>76</v>
      </c>
      <c r="AB21" s="101" t="s">
        <v>76</v>
      </c>
      <c r="AC21" s="18" t="s">
        <v>78</v>
      </c>
      <c r="AD21" s="19" t="s">
        <v>78</v>
      </c>
      <c r="AE21" s="19" t="s">
        <v>81</v>
      </c>
      <c r="AF21" s="18" t="s">
        <v>81</v>
      </c>
      <c r="AG21" s="18" t="s">
        <v>81</v>
      </c>
      <c r="AH21" s="18">
        <f t="shared" si="1"/>
        <v>20</v>
      </c>
      <c r="AI21" s="18"/>
      <c r="AJ21" s="18">
        <v>0</v>
      </c>
      <c r="AK21" s="18">
        <f>COUNTIF(D21:AG21,"В")</f>
        <v>8</v>
      </c>
      <c r="AL21" s="18">
        <f>COUNTIF(D21:AG21,"О")</f>
        <v>2</v>
      </c>
      <c r="AM21" s="18">
        <f>COUNTIF(E21:AH21,"А")</f>
        <v>0</v>
      </c>
      <c r="AN21" s="18">
        <f>COUNTIF(D21:AG21,"Б")</f>
        <v>0</v>
      </c>
      <c r="AO21" s="18">
        <f>COUNTIF(G21:AJ21,"П")</f>
        <v>0</v>
      </c>
      <c r="AP21" s="18"/>
      <c r="AQ21" s="18"/>
      <c r="AR21" s="18">
        <f>COUNTIF(J21:AM21,"Г")</f>
        <v>0</v>
      </c>
      <c r="AS21" s="18"/>
      <c r="AT21" s="18">
        <f>8*AH21</f>
        <v>160</v>
      </c>
      <c r="AU21" s="18">
        <f t="shared" si="0"/>
        <v>160</v>
      </c>
      <c r="AV21" s="18"/>
      <c r="AW21" s="18"/>
      <c r="AX21" s="18">
        <f>AJ21*8</f>
        <v>0</v>
      </c>
      <c r="AY21" s="6"/>
      <c r="AZ21" s="6"/>
      <c r="BA21" s="6"/>
    </row>
    <row r="22" spans="1:53" x14ac:dyDescent="0.25">
      <c r="A22" s="157" t="s">
        <v>27</v>
      </c>
      <c r="B22" s="158"/>
      <c r="C22" s="159"/>
      <c r="D22" s="18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20"/>
      <c r="U22" s="97"/>
      <c r="V22" s="97"/>
      <c r="W22" s="97"/>
      <c r="X22" s="97"/>
      <c r="Y22" s="97"/>
      <c r="Z22" s="97"/>
      <c r="AA22" s="102"/>
      <c r="AB22" s="102"/>
      <c r="AC22" s="97"/>
      <c r="AD22" s="97"/>
      <c r="AE22" s="97"/>
      <c r="AF22" s="97"/>
      <c r="AG22" s="98"/>
      <c r="AH22" s="18">
        <f>SUM(AH17:AH21)</f>
        <v>81</v>
      </c>
      <c r="AI22" s="18"/>
      <c r="AJ22" s="18">
        <f>SUM(AI17:AI21)</f>
        <v>0</v>
      </c>
      <c r="AK22" s="18">
        <f>SUM(AK17:AK21)</f>
        <v>32</v>
      </c>
      <c r="AL22" s="18">
        <f t="shared" ref="AL22:AX22" si="2">SUM(AL17:AL21)</f>
        <v>13</v>
      </c>
      <c r="AM22" s="18">
        <f t="shared" si="2"/>
        <v>0</v>
      </c>
      <c r="AN22" s="18">
        <f t="shared" si="2"/>
        <v>11</v>
      </c>
      <c r="AO22" s="18">
        <f>SUM(AO17:AO21)</f>
        <v>0</v>
      </c>
      <c r="AP22" s="18">
        <f t="shared" si="2"/>
        <v>0</v>
      </c>
      <c r="AQ22" s="18">
        <f t="shared" si="2"/>
        <v>0</v>
      </c>
      <c r="AR22" s="18">
        <f>SUM(AR17:AR21)</f>
        <v>13</v>
      </c>
      <c r="AS22" s="18">
        <f t="shared" si="2"/>
        <v>0</v>
      </c>
      <c r="AT22" s="18">
        <f>SUM(AT17:AT21)</f>
        <v>648</v>
      </c>
      <c r="AU22" s="18">
        <f t="shared" si="2"/>
        <v>648</v>
      </c>
      <c r="AV22" s="18">
        <f t="shared" si="2"/>
        <v>0</v>
      </c>
      <c r="AW22" s="18">
        <f t="shared" si="2"/>
        <v>0</v>
      </c>
      <c r="AX22" s="18">
        <f t="shared" si="2"/>
        <v>0</v>
      </c>
      <c r="AY22" s="6"/>
      <c r="AZ22" s="6"/>
      <c r="BA22" s="6"/>
    </row>
    <row r="23" spans="1:53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6"/>
      <c r="AZ23" s="6"/>
      <c r="BA23" s="6"/>
    </row>
    <row r="24" spans="1:53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7"/>
      <c r="AY24" s="6"/>
      <c r="AZ24" s="6"/>
      <c r="BA24" s="6"/>
    </row>
    <row r="25" spans="1:53" ht="23.25" customHeight="1" x14ac:dyDescent="0.25">
      <c r="A25" s="7"/>
      <c r="B25" s="118"/>
      <c r="C25" s="91" t="s">
        <v>105</v>
      </c>
      <c r="D25" s="8"/>
      <c r="E25" s="184"/>
      <c r="F25" s="184"/>
      <c r="G25" s="184"/>
      <c r="H25" s="184"/>
      <c r="I25" s="184"/>
      <c r="J25" s="184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7"/>
      <c r="AY25" s="6"/>
      <c r="AZ25" s="6"/>
      <c r="BA25" s="6"/>
    </row>
    <row r="26" spans="1:53" s="94" customFormat="1" ht="11.25" x14ac:dyDescent="0.2">
      <c r="A26" s="90"/>
      <c r="B26" s="90" t="s">
        <v>30</v>
      </c>
      <c r="C26" s="90" t="s">
        <v>31</v>
      </c>
      <c r="D26" s="90"/>
      <c r="E26" s="178" t="s">
        <v>32</v>
      </c>
      <c r="F26" s="178"/>
      <c r="G26" s="178"/>
      <c r="H26" s="178"/>
      <c r="I26" s="178"/>
      <c r="J26" s="178"/>
      <c r="K26" s="90"/>
      <c r="L26" s="90"/>
      <c r="M26" s="90"/>
      <c r="N26" s="90"/>
      <c r="O26" s="92"/>
      <c r="P26" s="90"/>
      <c r="Q26" s="90"/>
      <c r="R26" s="90"/>
      <c r="S26" s="92"/>
      <c r="T26" s="90"/>
      <c r="U26" s="90"/>
      <c r="V26" s="90"/>
      <c r="W26" s="90"/>
      <c r="X26" s="90"/>
      <c r="Y26" s="90"/>
      <c r="Z26" s="93"/>
      <c r="AA26" s="93" t="s">
        <v>0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</row>
    <row r="27" spans="1:53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"/>
      <c r="AZ27" s="6"/>
      <c r="BA27" s="6"/>
    </row>
    <row r="28" spans="1:53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"/>
      <c r="AZ28" s="6"/>
      <c r="BA28" s="6"/>
    </row>
    <row r="29" spans="1:53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"/>
      <c r="AZ29" s="6"/>
      <c r="BA29" s="6"/>
    </row>
    <row r="30" spans="1:53" x14ac:dyDescent="0.25">
      <c r="A30" s="7"/>
      <c r="B30" s="7" t="s">
        <v>34</v>
      </c>
      <c r="C30" s="118"/>
      <c r="D30" s="17"/>
      <c r="E30" s="185" t="s">
        <v>102</v>
      </c>
      <c r="F30" s="185"/>
      <c r="G30" s="185"/>
      <c r="H30" s="185"/>
      <c r="I30" s="185"/>
      <c r="J30" s="185"/>
      <c r="K30" s="17"/>
      <c r="L30" s="17"/>
      <c r="M30" s="17"/>
      <c r="N30" s="17"/>
      <c r="O30" s="1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"/>
      <c r="AZ30" s="6"/>
      <c r="BA30" s="6"/>
    </row>
    <row r="31" spans="1:53" s="89" customFormat="1" ht="11.25" x14ac:dyDescent="0.2">
      <c r="A31" s="86"/>
      <c r="B31" s="90" t="s">
        <v>30</v>
      </c>
      <c r="C31" s="90" t="s">
        <v>37</v>
      </c>
      <c r="D31" s="86"/>
      <c r="E31" s="86" t="s">
        <v>38</v>
      </c>
      <c r="F31" s="86"/>
      <c r="G31" s="86"/>
      <c r="H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8"/>
      <c r="AA31" s="88"/>
      <c r="AB31" s="88"/>
      <c r="AC31" s="86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</row>
    <row r="32" spans="1:53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"/>
      <c r="AZ32" s="6"/>
      <c r="BA32" s="6"/>
    </row>
    <row r="33" spans="1:53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"/>
      <c r="AZ33" s="6"/>
      <c r="BA33" s="6"/>
    </row>
    <row r="34" spans="1:53" ht="6" customHeight="1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"/>
      <c r="AZ34" s="6"/>
      <c r="BA34" s="6"/>
    </row>
    <row r="35" spans="1:53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6"/>
      <c r="AZ35" s="6"/>
      <c r="BA35" s="6"/>
    </row>
    <row r="36" spans="1:53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6"/>
      <c r="AZ36" s="6"/>
      <c r="BA36" s="6"/>
    </row>
    <row r="37" spans="1:53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6"/>
      <c r="AZ37" s="6"/>
      <c r="BA37" s="6"/>
    </row>
    <row r="38" spans="1:53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6"/>
      <c r="AZ38" s="6"/>
      <c r="BA38" s="6"/>
    </row>
    <row r="39" spans="1:53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6"/>
      <c r="AZ39" s="6"/>
      <c r="BA39" s="6"/>
    </row>
    <row r="40" spans="1:53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6"/>
      <c r="AZ40" s="6"/>
      <c r="BA40" s="6"/>
    </row>
    <row r="41" spans="1:53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"/>
      <c r="AZ41" s="6"/>
      <c r="BA41" s="6"/>
    </row>
    <row r="42" spans="1:53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6"/>
      <c r="AZ42" s="6"/>
      <c r="BA42" s="6"/>
    </row>
    <row r="43" spans="1:53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6"/>
      <c r="AZ43" s="6"/>
      <c r="BA43" s="6"/>
    </row>
    <row r="44" spans="1:53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6"/>
      <c r="AZ44" s="6"/>
      <c r="BA44" s="6"/>
    </row>
    <row r="45" spans="1:53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6"/>
      <c r="AZ45" s="6"/>
      <c r="BA45" s="6"/>
    </row>
    <row r="46" spans="1:53" x14ac:dyDescent="0.25">
      <c r="A46" s="7"/>
      <c r="B46" s="113" t="s">
        <v>51</v>
      </c>
      <c r="C46" s="113"/>
      <c r="D46" s="113"/>
      <c r="E46" s="113"/>
      <c r="F46" s="113"/>
      <c r="G46" s="113"/>
      <c r="H46" s="113"/>
      <c r="I46" s="113"/>
      <c r="J46" s="113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6"/>
      <c r="AZ46" s="6"/>
      <c r="BA46" s="6"/>
    </row>
    <row r="47" spans="1:53" x14ac:dyDescent="0.25">
      <c r="A47" s="7"/>
      <c r="B47" s="113" t="s">
        <v>52</v>
      </c>
      <c r="C47" s="113"/>
      <c r="D47" s="113"/>
      <c r="E47" s="113"/>
      <c r="F47" s="113"/>
      <c r="G47" s="113"/>
      <c r="H47" s="113"/>
      <c r="I47" s="113"/>
      <c r="J47" s="113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6"/>
      <c r="AZ47" s="6"/>
      <c r="BA47" s="6"/>
    </row>
    <row r="48" spans="1:53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6"/>
      <c r="AZ48" s="6"/>
      <c r="BA48" s="6"/>
    </row>
    <row r="49" spans="1:53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6"/>
      <c r="AZ49" s="6"/>
      <c r="BA49" s="6"/>
    </row>
    <row r="50" spans="1:53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6"/>
      <c r="AZ50" s="6"/>
      <c r="BA50" s="6"/>
    </row>
    <row r="51" spans="1:53" x14ac:dyDescent="0.25">
      <c r="A51" s="7"/>
      <c r="B51" s="7" t="s">
        <v>109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6"/>
      <c r="AZ51" s="6"/>
      <c r="BA51" s="6"/>
    </row>
    <row r="52" spans="1:53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6"/>
      <c r="AZ52" s="6"/>
      <c r="BA52" s="6"/>
    </row>
    <row r="53" spans="1:53" x14ac:dyDescent="0.25">
      <c r="A53" s="7"/>
      <c r="B53" s="7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6"/>
      <c r="AZ53" s="6"/>
      <c r="BA53" s="6"/>
    </row>
    <row r="54" spans="1:53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6"/>
      <c r="AZ54" s="6"/>
      <c r="BA54" s="6"/>
    </row>
    <row r="55" spans="1:53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6"/>
      <c r="AZ55" s="6"/>
      <c r="BA55" s="6"/>
    </row>
    <row r="56" spans="1:53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6"/>
      <c r="AZ56" s="6"/>
      <c r="BA56" s="6"/>
    </row>
    <row r="57" spans="1:53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6"/>
      <c r="AZ57" s="6"/>
      <c r="BA57" s="6"/>
    </row>
    <row r="58" spans="1:53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6"/>
      <c r="AZ58" s="6"/>
      <c r="BA58" s="6"/>
    </row>
    <row r="59" spans="1:53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6"/>
      <c r="AZ59" s="6"/>
      <c r="BA59" s="6"/>
    </row>
    <row r="60" spans="1:53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6"/>
      <c r="AZ60" s="6"/>
      <c r="BA60" s="6"/>
    </row>
    <row r="61" spans="1:53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6"/>
      <c r="AZ61" s="6"/>
      <c r="BA61" s="6"/>
    </row>
    <row r="62" spans="1:53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6"/>
      <c r="AZ62" s="6"/>
      <c r="BA62" s="6"/>
    </row>
    <row r="63" spans="1:53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6"/>
      <c r="AZ63" s="6"/>
      <c r="BA63" s="6"/>
    </row>
    <row r="64" spans="1:53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6"/>
      <c r="AZ64" s="6"/>
      <c r="BA64" s="6"/>
    </row>
    <row r="65" spans="1:53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6"/>
      <c r="AZ65" s="6"/>
      <c r="BA65" s="6"/>
    </row>
    <row r="66" spans="1:53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6"/>
      <c r="AZ66" s="6"/>
      <c r="BA66" s="6"/>
    </row>
    <row r="67" spans="1:53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6"/>
      <c r="AZ67" s="6"/>
      <c r="BA67" s="6"/>
    </row>
    <row r="68" spans="1:53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6"/>
      <c r="AZ68" s="6"/>
      <c r="BA68" s="6"/>
    </row>
    <row r="69" spans="1:53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6"/>
      <c r="AZ69" s="6"/>
      <c r="BA69" s="6"/>
    </row>
    <row r="70" spans="1:53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6"/>
      <c r="AZ70" s="6"/>
      <c r="BA70" s="6"/>
    </row>
    <row r="71" spans="1:53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6"/>
      <c r="AZ71" s="6"/>
      <c r="BA71" s="6"/>
    </row>
    <row r="72" spans="1:53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6"/>
      <c r="AZ72" s="6"/>
      <c r="BA72" s="6"/>
    </row>
    <row r="73" spans="1:53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6"/>
      <c r="AZ73" s="6"/>
      <c r="BA73" s="6"/>
    </row>
    <row r="74" spans="1:53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6"/>
      <c r="AZ74" s="6"/>
      <c r="BA74" s="6"/>
    </row>
    <row r="75" spans="1:53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6"/>
      <c r="AZ75" s="6"/>
      <c r="BA75" s="6"/>
    </row>
    <row r="76" spans="1:53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6"/>
      <c r="AZ76" s="6"/>
      <c r="BA76" s="6"/>
    </row>
    <row r="77" spans="1:53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6"/>
      <c r="AZ77" s="6"/>
      <c r="BA77" s="6"/>
    </row>
    <row r="78" spans="1:53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6"/>
      <c r="AZ78" s="6"/>
      <c r="BA78" s="6"/>
    </row>
    <row r="79" spans="1:53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6"/>
      <c r="AZ79" s="6"/>
      <c r="BA79" s="6"/>
    </row>
    <row r="80" spans="1:53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6"/>
      <c r="AZ80" s="6"/>
      <c r="BA80" s="6"/>
    </row>
    <row r="81" spans="1:53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6"/>
      <c r="AZ81" s="6"/>
      <c r="BA81" s="6"/>
    </row>
    <row r="82" spans="1:53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6"/>
      <c r="AZ82" s="6"/>
      <c r="BA82" s="6"/>
    </row>
    <row r="83" spans="1:53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6"/>
      <c r="AZ83" s="6"/>
      <c r="BA83" s="6"/>
    </row>
    <row r="84" spans="1:53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6"/>
      <c r="AZ84" s="6"/>
      <c r="BA84" s="6"/>
    </row>
    <row r="85" spans="1:53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6"/>
      <c r="AZ85" s="6"/>
      <c r="BA85" s="6"/>
    </row>
    <row r="86" spans="1:53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6"/>
      <c r="AZ86" s="6"/>
      <c r="BA86" s="6"/>
    </row>
    <row r="87" spans="1:53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6"/>
      <c r="AZ87" s="6"/>
      <c r="BA87" s="6"/>
    </row>
    <row r="88" spans="1:53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6"/>
      <c r="AZ88" s="6"/>
      <c r="BA88" s="6"/>
    </row>
    <row r="89" spans="1:53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6"/>
      <c r="AZ89" s="6"/>
      <c r="BA89" s="6"/>
    </row>
    <row r="90" spans="1:53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6"/>
      <c r="AZ90" s="6"/>
      <c r="BA90" s="6"/>
    </row>
    <row r="91" spans="1:53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6"/>
      <c r="AZ91" s="6"/>
      <c r="BA91" s="6"/>
    </row>
    <row r="92" spans="1:53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6"/>
      <c r="AZ92" s="6"/>
      <c r="BA92" s="6"/>
    </row>
    <row r="93" spans="1:53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6"/>
      <c r="AZ93" s="6"/>
      <c r="BA93" s="6"/>
    </row>
    <row r="94" spans="1:53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6"/>
      <c r="AZ94" s="6"/>
      <c r="BA94" s="6"/>
    </row>
    <row r="95" spans="1:53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6"/>
      <c r="AZ95" s="6"/>
      <c r="BA95" s="6"/>
    </row>
    <row r="96" spans="1:53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6"/>
      <c r="AZ96" s="6"/>
      <c r="BA96" s="6"/>
    </row>
    <row r="97" spans="1:53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6"/>
      <c r="AZ97" s="6"/>
      <c r="BA97" s="6"/>
    </row>
    <row r="98" spans="1:53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6"/>
      <c r="AZ98" s="6"/>
      <c r="BA98" s="6"/>
    </row>
    <row r="99" spans="1:53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6"/>
      <c r="AZ99" s="6"/>
      <c r="BA99" s="6"/>
    </row>
    <row r="100" spans="1:53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6"/>
      <c r="AZ100" s="6"/>
      <c r="BA100" s="6"/>
    </row>
    <row r="101" spans="1:53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6"/>
      <c r="AZ101" s="6"/>
      <c r="BA101" s="6"/>
    </row>
    <row r="102" spans="1:53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6"/>
      <c r="AZ102" s="6"/>
      <c r="BA102" s="6"/>
    </row>
    <row r="103" spans="1:53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6"/>
      <c r="AZ103" s="6"/>
      <c r="BA103" s="6"/>
    </row>
    <row r="104" spans="1:53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6"/>
      <c r="AZ104" s="6"/>
      <c r="BA104" s="6"/>
    </row>
    <row r="105" spans="1:53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6"/>
      <c r="AZ105" s="6"/>
      <c r="BA105" s="6"/>
    </row>
    <row r="106" spans="1:53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6"/>
      <c r="AZ106" s="6"/>
      <c r="BA106" s="6"/>
    </row>
    <row r="107" spans="1:53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6"/>
      <c r="AZ107" s="6"/>
      <c r="BA107" s="6"/>
    </row>
    <row r="108" spans="1:53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6"/>
      <c r="AZ108" s="6"/>
      <c r="BA108" s="6"/>
    </row>
    <row r="109" spans="1:53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6"/>
      <c r="AZ109" s="6"/>
      <c r="BA109" s="6"/>
    </row>
    <row r="110" spans="1:53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6"/>
      <c r="AZ110" s="6"/>
      <c r="BA110" s="6"/>
    </row>
    <row r="111" spans="1:53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6"/>
      <c r="AZ111" s="6"/>
      <c r="BA111" s="6"/>
    </row>
    <row r="112" spans="1:53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6"/>
      <c r="AZ112" s="6"/>
      <c r="BA112" s="6"/>
    </row>
    <row r="113" spans="1:53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6"/>
      <c r="AZ113" s="6"/>
      <c r="BA113" s="6"/>
    </row>
    <row r="114" spans="1:53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6"/>
      <c r="AZ114" s="6"/>
      <c r="BA114" s="6"/>
    </row>
    <row r="115" spans="1:53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6"/>
      <c r="AZ115" s="6"/>
      <c r="BA115" s="6"/>
    </row>
    <row r="116" spans="1:53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6"/>
      <c r="AZ116" s="6"/>
      <c r="BA116" s="6"/>
    </row>
    <row r="117" spans="1:53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6"/>
      <c r="AZ117" s="6"/>
      <c r="BA117" s="6"/>
    </row>
    <row r="118" spans="1:53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6"/>
      <c r="AZ118" s="6"/>
      <c r="BA118" s="6"/>
    </row>
    <row r="119" spans="1:53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6"/>
      <c r="AZ119" s="6"/>
      <c r="BA119" s="6"/>
    </row>
    <row r="120" spans="1:53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6"/>
      <c r="AZ120" s="6"/>
      <c r="BA120" s="6"/>
    </row>
    <row r="121" spans="1:53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6"/>
      <c r="AZ121" s="6"/>
      <c r="BA121" s="6"/>
    </row>
    <row r="122" spans="1:53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6"/>
      <c r="AZ122" s="6"/>
      <c r="BA122" s="6"/>
    </row>
    <row r="123" spans="1:53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6"/>
      <c r="AZ123" s="6"/>
      <c r="BA123" s="6"/>
    </row>
    <row r="124" spans="1:53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6"/>
      <c r="AZ124" s="6"/>
      <c r="BA124" s="6"/>
    </row>
    <row r="125" spans="1:53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6"/>
      <c r="AZ125" s="6"/>
      <c r="BA125" s="6"/>
    </row>
    <row r="126" spans="1:53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6"/>
      <c r="AZ126" s="6"/>
      <c r="BA126" s="6"/>
    </row>
    <row r="127" spans="1:53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6"/>
      <c r="AZ127" s="6"/>
      <c r="BA127" s="6"/>
    </row>
    <row r="128" spans="1:53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6"/>
      <c r="AZ128" s="6"/>
      <c r="BA128" s="6"/>
    </row>
    <row r="129" spans="1:53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6"/>
      <c r="AZ129" s="6"/>
      <c r="BA129" s="6"/>
    </row>
    <row r="130" spans="1:53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6"/>
      <c r="AZ130" s="6"/>
      <c r="BA130" s="6"/>
    </row>
    <row r="131" spans="1:53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6"/>
      <c r="AZ131" s="6"/>
      <c r="BA131" s="6"/>
    </row>
    <row r="132" spans="1:53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6"/>
      <c r="AZ132" s="6"/>
      <c r="BA132" s="6"/>
    </row>
    <row r="133" spans="1:53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6"/>
      <c r="AZ133" s="6"/>
      <c r="BA133" s="6"/>
    </row>
    <row r="134" spans="1:53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6"/>
      <c r="AZ134" s="6"/>
      <c r="BA134" s="6"/>
    </row>
    <row r="135" spans="1:53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6"/>
      <c r="AZ135" s="6"/>
      <c r="BA135" s="6"/>
    </row>
    <row r="136" spans="1:53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6"/>
      <c r="AZ136" s="6"/>
      <c r="BA136" s="6"/>
    </row>
    <row r="137" spans="1:53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6"/>
      <c r="AZ137" s="6"/>
      <c r="BA137" s="6"/>
    </row>
    <row r="138" spans="1:53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6"/>
      <c r="AZ138" s="6"/>
      <c r="BA138" s="6"/>
    </row>
    <row r="139" spans="1:53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6"/>
      <c r="AZ139" s="6"/>
      <c r="BA139" s="6"/>
    </row>
    <row r="140" spans="1:53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6"/>
      <c r="AZ140" s="6"/>
      <c r="BA140" s="6"/>
    </row>
    <row r="141" spans="1:53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6"/>
      <c r="AZ141" s="6"/>
      <c r="BA141" s="6"/>
    </row>
    <row r="142" spans="1:53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6"/>
      <c r="AZ142" s="6"/>
      <c r="BA142" s="6"/>
    </row>
    <row r="143" spans="1:53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6"/>
      <c r="AZ143" s="6"/>
      <c r="BA143" s="6"/>
    </row>
    <row r="144" spans="1:53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6"/>
      <c r="AZ144" s="6"/>
      <c r="BA144" s="6"/>
    </row>
    <row r="145" spans="1:53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6"/>
      <c r="AZ145" s="6"/>
      <c r="BA145" s="6"/>
    </row>
    <row r="146" spans="1:53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6"/>
      <c r="AZ146" s="6"/>
      <c r="BA146" s="6"/>
    </row>
    <row r="147" spans="1:53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6"/>
      <c r="AZ147" s="6"/>
      <c r="BA147" s="6"/>
    </row>
    <row r="148" spans="1:53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6"/>
      <c r="AZ148" s="6"/>
      <c r="BA148" s="6"/>
    </row>
    <row r="149" spans="1:53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6"/>
      <c r="AZ149" s="6"/>
      <c r="BA149" s="6"/>
    </row>
    <row r="150" spans="1:53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6"/>
      <c r="AZ150" s="6"/>
      <c r="BA150" s="6"/>
    </row>
    <row r="151" spans="1:53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6"/>
      <c r="AZ151" s="6"/>
      <c r="BA151" s="6"/>
    </row>
    <row r="152" spans="1:53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6"/>
      <c r="AZ152" s="6"/>
      <c r="BA152" s="6"/>
    </row>
    <row r="153" spans="1:53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6"/>
      <c r="AZ153" s="6"/>
      <c r="BA153" s="6"/>
    </row>
    <row r="154" spans="1:53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6"/>
      <c r="AZ154" s="6"/>
      <c r="BA154" s="6"/>
    </row>
    <row r="155" spans="1:53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6"/>
      <c r="AZ155" s="6"/>
      <c r="BA155" s="6"/>
    </row>
    <row r="156" spans="1:53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6"/>
      <c r="AZ156" s="6"/>
      <c r="BA156" s="6"/>
    </row>
    <row r="157" spans="1:53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6"/>
      <c r="AZ157" s="6"/>
      <c r="BA157" s="6"/>
    </row>
    <row r="158" spans="1:53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6"/>
      <c r="AZ158" s="6"/>
      <c r="BA158" s="6"/>
    </row>
    <row r="159" spans="1:53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6"/>
      <c r="AZ159" s="6"/>
      <c r="BA159" s="6"/>
    </row>
    <row r="160" spans="1:53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6"/>
      <c r="AZ160" s="6"/>
      <c r="BA160" s="6"/>
    </row>
    <row r="161" spans="1:53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6"/>
      <c r="AZ161" s="6"/>
      <c r="BA161" s="6"/>
    </row>
    <row r="162" spans="1:53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6"/>
      <c r="AZ162" s="6"/>
      <c r="BA162" s="6"/>
    </row>
    <row r="163" spans="1:53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6"/>
      <c r="AZ163" s="6"/>
      <c r="BA163" s="6"/>
    </row>
    <row r="164" spans="1:53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6"/>
      <c r="AZ164" s="6"/>
      <c r="BA164" s="6"/>
    </row>
    <row r="165" spans="1:53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</sheetData>
  <mergeCells count="43">
    <mergeCell ref="E25:J25"/>
    <mergeCell ref="E26:J26"/>
    <mergeCell ref="E30:J30"/>
    <mergeCell ref="B39:J39"/>
    <mergeCell ref="AU14:AW14"/>
    <mergeCell ref="A22:C22"/>
    <mergeCell ref="AO14:AO16"/>
    <mergeCell ref="AP14:AP16"/>
    <mergeCell ref="AQ14:AQ16"/>
    <mergeCell ref="AR14:AR16"/>
    <mergeCell ref="A13:A16"/>
    <mergeCell ref="B13:B16"/>
    <mergeCell ref="C13:C16"/>
    <mergeCell ref="D13:AG15"/>
    <mergeCell ref="AH13:AJ13"/>
    <mergeCell ref="AK13:AS13"/>
    <mergeCell ref="AT13:AX13"/>
    <mergeCell ref="AH14:AH16"/>
    <mergeCell ref="AI14:AI16"/>
    <mergeCell ref="AJ14:AJ16"/>
    <mergeCell ref="AK14:AK16"/>
    <mergeCell ref="AL14:AL16"/>
    <mergeCell ref="AM14:AM16"/>
    <mergeCell ref="AN14:AN16"/>
    <mergeCell ref="AX14:AX16"/>
    <mergeCell ref="AU15:AU16"/>
    <mergeCell ref="AV15:AV16"/>
    <mergeCell ref="AW15:AW16"/>
    <mergeCell ref="AS14:AS16"/>
    <mergeCell ref="AT14:AT16"/>
    <mergeCell ref="A10:D10"/>
    <mergeCell ref="E10:F10"/>
    <mergeCell ref="B11:C11"/>
    <mergeCell ref="D11:E11"/>
    <mergeCell ref="F11:H11"/>
    <mergeCell ref="A9:D9"/>
    <mergeCell ref="AH9:AK9"/>
    <mergeCell ref="AM9:AT9"/>
    <mergeCell ref="AH6:AT6"/>
    <mergeCell ref="A7:L7"/>
    <mergeCell ref="AH7:AT7"/>
    <mergeCell ref="AH8:AK8"/>
    <mergeCell ref="AM8:AT8"/>
  </mergeCells>
  <pageMargins left="0.39370078740157483" right="0.31496062992125984" top="0.35433070866141736" bottom="0.35433070866141736" header="0.31496062992125984" footer="0.31496062992125984"/>
  <pageSetup paperSize="9" scale="6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65"/>
  <sheetViews>
    <sheetView zoomScale="90" zoomScaleNormal="90" workbookViewId="0">
      <selection activeCell="AE30" sqref="AE30"/>
    </sheetView>
  </sheetViews>
  <sheetFormatPr defaultColWidth="9.140625" defaultRowHeight="15" x14ac:dyDescent="0.25"/>
  <cols>
    <col min="1" max="1" width="5.140625" style="1" customWidth="1"/>
    <col min="2" max="2" width="30.85546875" style="1" customWidth="1"/>
    <col min="3" max="3" width="20.28515625" style="1" customWidth="1"/>
    <col min="4" max="18" width="3.7109375" style="1" customWidth="1"/>
    <col min="19" max="19" width="3.85546875" style="1" customWidth="1"/>
    <col min="20" max="20" width="3.7109375" style="51" customWidth="1"/>
    <col min="21" max="29" width="3.7109375" style="1" customWidth="1"/>
    <col min="30" max="33" width="3.5703125" style="1" customWidth="1"/>
    <col min="34" max="34" width="6.5703125" style="1" customWidth="1"/>
    <col min="35" max="35" width="4.7109375" style="1" customWidth="1"/>
    <col min="36" max="36" width="5.28515625" style="1" customWidth="1"/>
    <col min="37" max="37" width="4" style="1" customWidth="1"/>
    <col min="38" max="38" width="5.7109375" style="1" customWidth="1"/>
    <col min="39" max="39" width="4.7109375" style="1" customWidth="1"/>
    <col min="40" max="40" width="4" style="1" customWidth="1"/>
    <col min="41" max="41" width="4.28515625" style="1" customWidth="1"/>
    <col min="42" max="43" width="4" style="1" hidden="1" customWidth="1"/>
    <col min="44" max="45" width="4" style="1" customWidth="1"/>
    <col min="46" max="46" width="5.5703125" style="1" customWidth="1"/>
    <col min="47" max="48" width="4.7109375" style="1" customWidth="1"/>
    <col min="49" max="49" width="4.7109375" style="1" hidden="1" customWidth="1"/>
    <col min="50" max="50" width="4.7109375" style="1" customWidth="1"/>
    <col min="51" max="16384" width="9.140625" style="1"/>
  </cols>
  <sheetData>
    <row r="1" spans="1:5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6"/>
      <c r="AZ1" s="6"/>
      <c r="BA1" s="6"/>
    </row>
    <row r="2" spans="1:5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6"/>
      <c r="AZ2" s="6"/>
      <c r="BA2" s="6"/>
    </row>
    <row r="3" spans="1:5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6"/>
      <c r="AZ3" s="6"/>
      <c r="BA3" s="6"/>
    </row>
    <row r="4" spans="1:5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6"/>
      <c r="AZ4" s="6"/>
      <c r="BA4" s="6"/>
    </row>
    <row r="5" spans="1:53" x14ac:dyDescent="0.25">
      <c r="A5" s="7" t="s">
        <v>1</v>
      </c>
      <c r="B5" s="7"/>
      <c r="C5" s="7"/>
      <c r="D5" s="7" t="s">
        <v>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2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 t="s">
        <v>63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6"/>
      <c r="AZ5" s="6"/>
      <c r="BA5" s="6"/>
    </row>
    <row r="6" spans="1:5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2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179" t="s">
        <v>101</v>
      </c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7"/>
      <c r="AV6" s="7"/>
      <c r="AW6" s="7"/>
      <c r="AX6" s="7"/>
      <c r="AY6" s="6"/>
      <c r="AZ6" s="6"/>
      <c r="BA6" s="6"/>
    </row>
    <row r="7" spans="1:53" x14ac:dyDescent="0.25">
      <c r="A7" s="143" t="s">
        <v>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82"/>
      <c r="AH7" s="180" t="s">
        <v>103</v>
      </c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7"/>
      <c r="AV7" s="14"/>
      <c r="AW7" s="14"/>
      <c r="AX7" s="14"/>
      <c r="AY7" s="6"/>
      <c r="AZ7" s="6"/>
      <c r="BA7" s="6"/>
    </row>
    <row r="8" spans="1:53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181"/>
      <c r="AI8" s="181"/>
      <c r="AJ8" s="181"/>
      <c r="AK8" s="181"/>
      <c r="AL8" s="83"/>
      <c r="AM8" s="182" t="s">
        <v>111</v>
      </c>
      <c r="AN8" s="182"/>
      <c r="AO8" s="182"/>
      <c r="AP8" s="182"/>
      <c r="AQ8" s="182"/>
      <c r="AR8" s="182"/>
      <c r="AS8" s="182"/>
      <c r="AT8" s="182"/>
      <c r="AU8" s="31"/>
      <c r="AV8" s="82"/>
      <c r="AW8" s="82"/>
      <c r="AX8" s="82"/>
      <c r="AY8" s="6"/>
      <c r="AZ8" s="6"/>
      <c r="BA8" s="6"/>
    </row>
    <row r="9" spans="1:53" x14ac:dyDescent="0.25">
      <c r="A9" s="146" t="s">
        <v>65</v>
      </c>
      <c r="B9" s="146"/>
      <c r="C9" s="146"/>
      <c r="D9" s="146"/>
      <c r="E9" s="15"/>
      <c r="F9" s="1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178" t="s">
        <v>79</v>
      </c>
      <c r="AI9" s="178"/>
      <c r="AJ9" s="178"/>
      <c r="AK9" s="178"/>
      <c r="AL9" s="17"/>
      <c r="AM9" s="178" t="s">
        <v>104</v>
      </c>
      <c r="AN9" s="178"/>
      <c r="AO9" s="178"/>
      <c r="AP9" s="178"/>
      <c r="AQ9" s="178"/>
      <c r="AR9" s="178"/>
      <c r="AS9" s="178"/>
      <c r="AT9" s="178"/>
      <c r="AU9" s="7"/>
      <c r="AV9" s="7"/>
      <c r="AW9" s="7"/>
      <c r="AX9" s="7"/>
      <c r="AY9" s="6"/>
      <c r="AZ9" s="6"/>
      <c r="BA9" s="6"/>
    </row>
    <row r="10" spans="1:53" x14ac:dyDescent="0.25">
      <c r="A10" s="147" t="s">
        <v>5</v>
      </c>
      <c r="B10" s="147"/>
      <c r="C10" s="147"/>
      <c r="D10" s="147"/>
      <c r="E10" s="147"/>
      <c r="F10" s="14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 t="s">
        <v>6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"/>
      <c r="AZ10" s="6"/>
      <c r="BA10" s="6"/>
    </row>
    <row r="11" spans="1:53" x14ac:dyDescent="0.25">
      <c r="A11" s="77" t="s">
        <v>7</v>
      </c>
      <c r="B11" s="139" t="s">
        <v>114</v>
      </c>
      <c r="C11" s="140"/>
      <c r="D11" s="141" t="s">
        <v>8</v>
      </c>
      <c r="E11" s="141"/>
      <c r="F11" s="142" t="s">
        <v>110</v>
      </c>
      <c r="G11" s="141"/>
      <c r="H11" s="141"/>
      <c r="I11" s="7"/>
      <c r="J11" s="7"/>
      <c r="K11" s="7"/>
      <c r="L11" s="7"/>
      <c r="M11" s="7"/>
      <c r="N11" s="7"/>
      <c r="O11" s="7"/>
      <c r="P11" s="7"/>
      <c r="Q11" s="7"/>
      <c r="R11" s="7"/>
      <c r="S11" s="1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6"/>
      <c r="AZ11" s="6"/>
      <c r="BA11" s="6"/>
    </row>
    <row r="12" spans="1:53" x14ac:dyDescent="0.25">
      <c r="A12" s="81"/>
      <c r="B12" s="78"/>
      <c r="C12" s="79"/>
      <c r="D12" s="84"/>
      <c r="E12" s="84"/>
      <c r="F12" s="85"/>
      <c r="G12" s="84"/>
      <c r="H12" s="84"/>
      <c r="I12" s="7"/>
      <c r="J12" s="7"/>
      <c r="K12" s="7"/>
      <c r="L12" s="7"/>
      <c r="M12" s="7"/>
      <c r="N12" s="7"/>
      <c r="O12" s="7"/>
      <c r="P12" s="7"/>
      <c r="Q12" s="7"/>
      <c r="R12" s="7"/>
      <c r="S12" s="1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"/>
      <c r="AZ12" s="6"/>
      <c r="BA12" s="6"/>
    </row>
    <row r="13" spans="1:53" ht="29.25" customHeight="1" x14ac:dyDescent="0.25">
      <c r="A13" s="162" t="s">
        <v>9</v>
      </c>
      <c r="B13" s="162" t="s">
        <v>10</v>
      </c>
      <c r="C13" s="162" t="s">
        <v>11</v>
      </c>
      <c r="D13" s="164" t="s">
        <v>12</v>
      </c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51" t="s">
        <v>106</v>
      </c>
      <c r="AI13" s="151"/>
      <c r="AJ13" s="151"/>
      <c r="AK13" s="163" t="s">
        <v>107</v>
      </c>
      <c r="AL13" s="163"/>
      <c r="AM13" s="163"/>
      <c r="AN13" s="163"/>
      <c r="AO13" s="163"/>
      <c r="AP13" s="163"/>
      <c r="AQ13" s="163"/>
      <c r="AR13" s="163"/>
      <c r="AS13" s="163"/>
      <c r="AT13" s="151" t="s">
        <v>108</v>
      </c>
      <c r="AU13" s="151"/>
      <c r="AV13" s="151"/>
      <c r="AW13" s="151"/>
      <c r="AX13" s="151"/>
      <c r="AY13" s="6"/>
      <c r="AZ13" s="6"/>
      <c r="BA13" s="6"/>
    </row>
    <row r="14" spans="1:53" ht="35.25" customHeight="1" x14ac:dyDescent="0.25">
      <c r="A14" s="163"/>
      <c r="B14" s="163"/>
      <c r="C14" s="163"/>
      <c r="D14" s="167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83" t="s">
        <v>21</v>
      </c>
      <c r="AI14" s="155" t="s">
        <v>83</v>
      </c>
      <c r="AJ14" s="183" t="s">
        <v>56</v>
      </c>
      <c r="AK14" s="155" t="s">
        <v>13</v>
      </c>
      <c r="AL14" s="155" t="s">
        <v>14</v>
      </c>
      <c r="AM14" s="155" t="s">
        <v>15</v>
      </c>
      <c r="AN14" s="155" t="s">
        <v>16</v>
      </c>
      <c r="AO14" s="155" t="s">
        <v>17</v>
      </c>
      <c r="AP14" s="155" t="s">
        <v>18</v>
      </c>
      <c r="AQ14" s="155" t="s">
        <v>19</v>
      </c>
      <c r="AR14" s="155" t="s">
        <v>20</v>
      </c>
      <c r="AS14" s="155"/>
      <c r="AT14" s="155" t="s">
        <v>21</v>
      </c>
      <c r="AU14" s="161" t="s">
        <v>22</v>
      </c>
      <c r="AV14" s="161"/>
      <c r="AW14" s="161"/>
      <c r="AX14" s="156" t="s">
        <v>23</v>
      </c>
      <c r="AY14" s="6"/>
      <c r="AZ14" s="6"/>
      <c r="BA14" s="6"/>
    </row>
    <row r="15" spans="1:53" ht="48.75" customHeight="1" x14ac:dyDescent="0.25">
      <c r="A15" s="163"/>
      <c r="B15" s="163"/>
      <c r="C15" s="163"/>
      <c r="D15" s="167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83"/>
      <c r="AI15" s="156"/>
      <c r="AJ15" s="183"/>
      <c r="AK15" s="156"/>
      <c r="AL15" s="156"/>
      <c r="AM15" s="155"/>
      <c r="AN15" s="155"/>
      <c r="AO15" s="155"/>
      <c r="AP15" s="155"/>
      <c r="AQ15" s="155"/>
      <c r="AR15" s="155"/>
      <c r="AS15" s="155"/>
      <c r="AT15" s="155"/>
      <c r="AU15" s="155" t="s">
        <v>24</v>
      </c>
      <c r="AV15" s="155" t="s">
        <v>25</v>
      </c>
      <c r="AW15" s="155" t="s">
        <v>26</v>
      </c>
      <c r="AX15" s="156"/>
      <c r="AY15" s="6"/>
      <c r="AZ15" s="6"/>
      <c r="BA15" s="6"/>
    </row>
    <row r="16" spans="1:53" ht="63.75" customHeight="1" x14ac:dyDescent="0.25">
      <c r="A16" s="163"/>
      <c r="B16" s="163"/>
      <c r="C16" s="163"/>
      <c r="D16" s="25">
        <v>1</v>
      </c>
      <c r="E16" s="25">
        <v>2</v>
      </c>
      <c r="F16" s="99">
        <v>3</v>
      </c>
      <c r="G16" s="99">
        <v>4</v>
      </c>
      <c r="H16" s="25">
        <v>5</v>
      </c>
      <c r="I16" s="25">
        <v>6</v>
      </c>
      <c r="J16" s="25">
        <v>7</v>
      </c>
      <c r="K16" s="25">
        <v>8</v>
      </c>
      <c r="L16" s="25">
        <v>9</v>
      </c>
      <c r="M16" s="99">
        <v>10</v>
      </c>
      <c r="N16" s="99">
        <v>11</v>
      </c>
      <c r="O16" s="25">
        <v>12</v>
      </c>
      <c r="P16" s="25">
        <v>13</v>
      </c>
      <c r="Q16" s="25">
        <v>14</v>
      </c>
      <c r="R16" s="25">
        <v>15</v>
      </c>
      <c r="S16" s="25">
        <v>16</v>
      </c>
      <c r="T16" s="99">
        <v>17</v>
      </c>
      <c r="U16" s="99">
        <v>18</v>
      </c>
      <c r="V16" s="25">
        <v>19</v>
      </c>
      <c r="W16" s="25">
        <v>20</v>
      </c>
      <c r="X16" s="25">
        <v>21</v>
      </c>
      <c r="Y16" s="25">
        <v>22</v>
      </c>
      <c r="Z16" s="25">
        <v>23</v>
      </c>
      <c r="AA16" s="99">
        <v>24</v>
      </c>
      <c r="AB16" s="99">
        <v>25</v>
      </c>
      <c r="AC16" s="25">
        <v>26</v>
      </c>
      <c r="AD16" s="25">
        <v>27</v>
      </c>
      <c r="AE16" s="25">
        <v>28</v>
      </c>
      <c r="AF16" s="25">
        <v>29</v>
      </c>
      <c r="AG16" s="95">
        <v>30</v>
      </c>
      <c r="AH16" s="183"/>
      <c r="AI16" s="156"/>
      <c r="AJ16" s="183"/>
      <c r="AK16" s="156"/>
      <c r="AL16" s="156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6"/>
      <c r="AY16" s="6"/>
      <c r="AZ16" s="6"/>
      <c r="BA16" s="6"/>
    </row>
    <row r="17" spans="1:53" ht="15.75" customHeight="1" x14ac:dyDescent="0.25">
      <c r="A17" s="19">
        <v>1</v>
      </c>
      <c r="B17" s="40" t="s">
        <v>66</v>
      </c>
      <c r="C17" s="41" t="s">
        <v>67</v>
      </c>
      <c r="D17" s="18" t="s">
        <v>113</v>
      </c>
      <c r="E17" s="18" t="s">
        <v>113</v>
      </c>
      <c r="F17" s="101" t="s">
        <v>76</v>
      </c>
      <c r="G17" s="101" t="s">
        <v>76</v>
      </c>
      <c r="H17" s="18" t="s">
        <v>113</v>
      </c>
      <c r="I17" s="18" t="s">
        <v>113</v>
      </c>
      <c r="J17" s="18" t="s">
        <v>113</v>
      </c>
      <c r="K17" s="18" t="s">
        <v>113</v>
      </c>
      <c r="L17" s="18" t="s">
        <v>113</v>
      </c>
      <c r="M17" s="101" t="s">
        <v>76</v>
      </c>
      <c r="N17" s="101" t="s">
        <v>76</v>
      </c>
      <c r="O17" s="18" t="s">
        <v>113</v>
      </c>
      <c r="P17" s="18" t="s">
        <v>113</v>
      </c>
      <c r="Q17" s="18" t="s">
        <v>113</v>
      </c>
      <c r="R17" s="18" t="s">
        <v>113</v>
      </c>
      <c r="S17" s="20" t="s">
        <v>113</v>
      </c>
      <c r="T17" s="101" t="s">
        <v>76</v>
      </c>
      <c r="U17" s="101" t="s">
        <v>76</v>
      </c>
      <c r="V17" s="20" t="s">
        <v>113</v>
      </c>
      <c r="W17" s="18" t="s">
        <v>81</v>
      </c>
      <c r="X17" s="18" t="s">
        <v>81</v>
      </c>
      <c r="Y17" s="20">
        <v>8</v>
      </c>
      <c r="Z17" s="20">
        <v>8</v>
      </c>
      <c r="AA17" s="100" t="s">
        <v>76</v>
      </c>
      <c r="AB17" s="100" t="s">
        <v>76</v>
      </c>
      <c r="AC17" s="20">
        <v>8</v>
      </c>
      <c r="AD17" s="18">
        <v>8</v>
      </c>
      <c r="AE17" s="18">
        <v>8</v>
      </c>
      <c r="AF17" s="20">
        <v>8</v>
      </c>
      <c r="AG17" s="96">
        <v>8</v>
      </c>
      <c r="AH17" s="18">
        <f>COUNTIF(D17:AG17,"=8")+COUNTIF(D17:AG17,"=К")</f>
        <v>9</v>
      </c>
      <c r="AI17" s="18">
        <f>COUNTIF(D17:AH17,"=К")</f>
        <v>2</v>
      </c>
      <c r="AJ17" s="18">
        <v>0</v>
      </c>
      <c r="AK17" s="18">
        <f>COUNTIF(D17:AG17,"В")</f>
        <v>8</v>
      </c>
      <c r="AL17" s="18">
        <f>COUNTIF(D17:AG17,"О")</f>
        <v>0</v>
      </c>
      <c r="AM17" s="18">
        <f>COUNTIF(E17:AH17,"А")</f>
        <v>0</v>
      </c>
      <c r="AN17" s="18">
        <f>COUNTIF(D17:AG17,"Б")</f>
        <v>0</v>
      </c>
      <c r="AO17" s="18">
        <f>COUNTIF(G17:AJ17,"П")</f>
        <v>0</v>
      </c>
      <c r="AP17" s="18"/>
      <c r="AQ17" s="18"/>
      <c r="AR17" s="18">
        <f>COUNTIF(J17:AM17,"Г")</f>
        <v>9</v>
      </c>
      <c r="AS17" s="18"/>
      <c r="AT17" s="18">
        <f>8*AH17</f>
        <v>72</v>
      </c>
      <c r="AU17" s="18">
        <f>AT17-AX17</f>
        <v>72</v>
      </c>
      <c r="AV17" s="18"/>
      <c r="AW17" s="18"/>
      <c r="AX17" s="18">
        <f>AJ17*8</f>
        <v>0</v>
      </c>
      <c r="AY17" s="6"/>
      <c r="AZ17" s="6"/>
      <c r="BA17" s="6"/>
    </row>
    <row r="18" spans="1:53" x14ac:dyDescent="0.25">
      <c r="A18" s="18">
        <v>2</v>
      </c>
      <c r="B18" s="2" t="s">
        <v>68</v>
      </c>
      <c r="C18" s="3" t="s">
        <v>100</v>
      </c>
      <c r="D18" s="18">
        <v>8</v>
      </c>
      <c r="E18" s="18">
        <v>8</v>
      </c>
      <c r="F18" s="101" t="s">
        <v>76</v>
      </c>
      <c r="G18" s="101" t="s">
        <v>76</v>
      </c>
      <c r="H18" s="18">
        <v>8</v>
      </c>
      <c r="I18" s="18">
        <v>8</v>
      </c>
      <c r="J18" s="18">
        <v>8</v>
      </c>
      <c r="K18" s="18">
        <v>8</v>
      </c>
      <c r="L18" s="18">
        <v>8</v>
      </c>
      <c r="M18" s="101" t="s">
        <v>76</v>
      </c>
      <c r="N18" s="101" t="s">
        <v>76</v>
      </c>
      <c r="O18" s="18">
        <v>8</v>
      </c>
      <c r="P18" s="18">
        <v>8</v>
      </c>
      <c r="Q18" s="18">
        <v>8</v>
      </c>
      <c r="R18" s="18">
        <v>8</v>
      </c>
      <c r="S18" s="18">
        <v>8</v>
      </c>
      <c r="T18" s="101" t="s">
        <v>76</v>
      </c>
      <c r="U18" s="101" t="s">
        <v>76</v>
      </c>
      <c r="V18" s="18">
        <v>8</v>
      </c>
      <c r="W18" s="18">
        <v>8</v>
      </c>
      <c r="X18" s="18">
        <v>8</v>
      </c>
      <c r="Y18" s="18">
        <v>8</v>
      </c>
      <c r="Z18" s="18">
        <v>8</v>
      </c>
      <c r="AA18" s="101" t="s">
        <v>76</v>
      </c>
      <c r="AB18" s="101" t="s">
        <v>76</v>
      </c>
      <c r="AC18" s="18">
        <v>8</v>
      </c>
      <c r="AD18" s="18">
        <v>8</v>
      </c>
      <c r="AE18" s="18">
        <v>8</v>
      </c>
      <c r="AF18" s="18">
        <v>8</v>
      </c>
      <c r="AG18" s="18">
        <v>8</v>
      </c>
      <c r="AH18" s="18">
        <f>COUNTIF(D18:AG18,"=8")+COUNTIF(D18:AG18,"=К")</f>
        <v>22</v>
      </c>
      <c r="AI18" s="18">
        <f>COUNTIF(D18:AH18,"=К")</f>
        <v>0</v>
      </c>
      <c r="AJ18" s="18">
        <v>0</v>
      </c>
      <c r="AK18" s="18">
        <f>COUNTIF(D18:AG18,"В")</f>
        <v>8</v>
      </c>
      <c r="AL18" s="18">
        <f>COUNTIF(D18:AG18,"О")</f>
        <v>0</v>
      </c>
      <c r="AM18" s="18">
        <f t="shared" ref="AM18:AM21" si="0">COUNTIF(E18:AH18,"А")</f>
        <v>0</v>
      </c>
      <c r="AN18" s="18">
        <f>COUNTIF(D18:AG18,"Б")</f>
        <v>0</v>
      </c>
      <c r="AO18" s="18">
        <f t="shared" ref="AO18:AO21" si="1">COUNTIF(G18:AJ18,"П")</f>
        <v>0</v>
      </c>
      <c r="AP18" s="18"/>
      <c r="AQ18" s="18"/>
      <c r="AR18" s="18">
        <f t="shared" ref="AR18:AR21" si="2">COUNTIF(J18:AM18,"Г")</f>
        <v>0</v>
      </c>
      <c r="AS18" s="18"/>
      <c r="AT18" s="18">
        <f>8*AH18</f>
        <v>176</v>
      </c>
      <c r="AU18" s="18">
        <f t="shared" ref="AU18:AU21" si="3">AT18-AX18</f>
        <v>176</v>
      </c>
      <c r="AV18" s="18"/>
      <c r="AW18" s="18"/>
      <c r="AX18" s="18">
        <f>AJ18*8</f>
        <v>0</v>
      </c>
      <c r="AY18" s="6"/>
      <c r="AZ18" s="6"/>
      <c r="BA18" s="6"/>
    </row>
    <row r="19" spans="1:53" ht="14.25" customHeight="1" x14ac:dyDescent="0.25">
      <c r="A19" s="18">
        <v>5</v>
      </c>
      <c r="B19" s="4" t="s">
        <v>75</v>
      </c>
      <c r="C19" s="5" t="s">
        <v>74</v>
      </c>
      <c r="D19" s="18">
        <v>8</v>
      </c>
      <c r="E19" s="18">
        <v>8</v>
      </c>
      <c r="F19" s="101" t="s">
        <v>76</v>
      </c>
      <c r="G19" s="101" t="s">
        <v>76</v>
      </c>
      <c r="H19" s="18">
        <v>8</v>
      </c>
      <c r="I19" s="18">
        <v>8</v>
      </c>
      <c r="J19" s="18">
        <v>8</v>
      </c>
      <c r="K19" s="18">
        <v>8</v>
      </c>
      <c r="L19" s="18">
        <v>8</v>
      </c>
      <c r="M19" s="101" t="s">
        <v>76</v>
      </c>
      <c r="N19" s="101" t="s">
        <v>76</v>
      </c>
      <c r="O19" s="18">
        <v>8</v>
      </c>
      <c r="P19" s="18">
        <v>8</v>
      </c>
      <c r="Q19" s="18">
        <v>8</v>
      </c>
      <c r="R19" s="18">
        <v>8</v>
      </c>
      <c r="S19" s="18" t="s">
        <v>82</v>
      </c>
      <c r="T19" s="101" t="s">
        <v>82</v>
      </c>
      <c r="U19" s="101" t="s">
        <v>82</v>
      </c>
      <c r="V19" s="18" t="s">
        <v>82</v>
      </c>
      <c r="W19" s="18" t="s">
        <v>82</v>
      </c>
      <c r="X19" s="18" t="s">
        <v>82</v>
      </c>
      <c r="Y19" s="18" t="s">
        <v>82</v>
      </c>
      <c r="Z19" s="18" t="s">
        <v>82</v>
      </c>
      <c r="AA19" s="101" t="s">
        <v>82</v>
      </c>
      <c r="AB19" s="101" t="s">
        <v>82</v>
      </c>
      <c r="AC19" s="18" t="s">
        <v>82</v>
      </c>
      <c r="AD19" s="18">
        <v>8</v>
      </c>
      <c r="AE19" s="18">
        <v>8</v>
      </c>
      <c r="AF19" s="18">
        <v>8</v>
      </c>
      <c r="AG19" s="18">
        <v>8</v>
      </c>
      <c r="AH19" s="18">
        <f t="shared" ref="AH19:AH21" si="4">COUNTIF(D19:AG19,"=8")+COUNTIF(D19:AG19,"=К")</f>
        <v>15</v>
      </c>
      <c r="AI19" s="18">
        <f>COUNTIF(D19:AH19,"=К")</f>
        <v>0</v>
      </c>
      <c r="AJ19" s="18">
        <v>0</v>
      </c>
      <c r="AK19" s="18">
        <f>COUNTIF(D19:AG19,"В")</f>
        <v>4</v>
      </c>
      <c r="AL19" s="18">
        <f>COUNTIF(D19:AG19,"О")</f>
        <v>0</v>
      </c>
      <c r="AM19" s="18">
        <f t="shared" si="0"/>
        <v>0</v>
      </c>
      <c r="AN19" s="18">
        <f>COUNTIF(D19:AG19,"Б")</f>
        <v>11</v>
      </c>
      <c r="AO19" s="18">
        <f t="shared" si="1"/>
        <v>0</v>
      </c>
      <c r="AP19" s="18"/>
      <c r="AQ19" s="18"/>
      <c r="AR19" s="18">
        <f t="shared" si="2"/>
        <v>0</v>
      </c>
      <c r="AS19" s="18"/>
      <c r="AT19" s="18">
        <f>8*AH19</f>
        <v>120</v>
      </c>
      <c r="AU19" s="18">
        <f t="shared" si="3"/>
        <v>120</v>
      </c>
      <c r="AV19" s="18"/>
      <c r="AW19" s="18"/>
      <c r="AX19" s="18">
        <f>AJ19*8</f>
        <v>0</v>
      </c>
      <c r="AY19" s="6"/>
      <c r="AZ19" s="6"/>
      <c r="BA19" s="6"/>
    </row>
    <row r="20" spans="1:53" ht="14.25" customHeight="1" x14ac:dyDescent="0.25">
      <c r="A20" s="18">
        <v>6</v>
      </c>
      <c r="B20" s="4" t="s">
        <v>99</v>
      </c>
      <c r="C20" s="5" t="s">
        <v>74</v>
      </c>
      <c r="D20" s="18" t="s">
        <v>78</v>
      </c>
      <c r="E20" s="18" t="s">
        <v>78</v>
      </c>
      <c r="F20" s="101" t="s">
        <v>78</v>
      </c>
      <c r="G20" s="101" t="s">
        <v>78</v>
      </c>
      <c r="H20" s="18" t="s">
        <v>78</v>
      </c>
      <c r="I20" s="18" t="s">
        <v>78</v>
      </c>
      <c r="J20" s="18" t="s">
        <v>78</v>
      </c>
      <c r="K20" s="18" t="s">
        <v>78</v>
      </c>
      <c r="L20" s="18" t="s">
        <v>78</v>
      </c>
      <c r="M20" s="101" t="s">
        <v>76</v>
      </c>
      <c r="N20" s="101" t="s">
        <v>76</v>
      </c>
      <c r="O20" s="18">
        <v>8</v>
      </c>
      <c r="P20" s="18">
        <v>8</v>
      </c>
      <c r="Q20" s="18">
        <v>8</v>
      </c>
      <c r="R20" s="18">
        <v>8</v>
      </c>
      <c r="S20" s="18">
        <v>8</v>
      </c>
      <c r="T20" s="101" t="s">
        <v>76</v>
      </c>
      <c r="U20" s="101" t="s">
        <v>76</v>
      </c>
      <c r="V20" s="18">
        <v>8</v>
      </c>
      <c r="W20" s="18">
        <v>8</v>
      </c>
      <c r="X20" s="18">
        <v>8</v>
      </c>
      <c r="Y20" s="18">
        <v>8</v>
      </c>
      <c r="Z20" s="18">
        <v>8</v>
      </c>
      <c r="AA20" s="101" t="s">
        <v>76</v>
      </c>
      <c r="AB20" s="101" t="s">
        <v>76</v>
      </c>
      <c r="AC20" s="18">
        <v>8</v>
      </c>
      <c r="AD20" s="18">
        <v>8</v>
      </c>
      <c r="AE20" s="18">
        <v>8</v>
      </c>
      <c r="AF20" s="18">
        <v>8</v>
      </c>
      <c r="AG20" s="18">
        <v>8</v>
      </c>
      <c r="AH20" s="18">
        <f t="shared" si="4"/>
        <v>15</v>
      </c>
      <c r="AI20" s="18">
        <f>COUNTIF(D20:AH20,"=К")</f>
        <v>0</v>
      </c>
      <c r="AJ20" s="18">
        <v>0</v>
      </c>
      <c r="AK20" s="18">
        <f>COUNTIF(D20:AG20,"В")</f>
        <v>6</v>
      </c>
      <c r="AL20" s="18">
        <f>COUNTIF(D20:AG20,"О")</f>
        <v>9</v>
      </c>
      <c r="AM20" s="18">
        <f t="shared" si="0"/>
        <v>0</v>
      </c>
      <c r="AN20" s="18">
        <f>COUNTIF(D20:AG20,"Б")</f>
        <v>0</v>
      </c>
      <c r="AO20" s="18">
        <f t="shared" si="1"/>
        <v>0</v>
      </c>
      <c r="AP20" s="18"/>
      <c r="AQ20" s="18"/>
      <c r="AR20" s="18">
        <f t="shared" si="2"/>
        <v>0</v>
      </c>
      <c r="AS20" s="18"/>
      <c r="AT20" s="18">
        <f>8*AH20</f>
        <v>120</v>
      </c>
      <c r="AU20" s="18">
        <f t="shared" si="3"/>
        <v>120</v>
      </c>
      <c r="AV20" s="18"/>
      <c r="AW20" s="18"/>
      <c r="AX20" s="18">
        <f>AJ20*8</f>
        <v>0</v>
      </c>
      <c r="AY20" s="6"/>
      <c r="AZ20" s="6"/>
      <c r="BA20" s="6"/>
    </row>
    <row r="21" spans="1:53" x14ac:dyDescent="0.25">
      <c r="A21" s="18">
        <v>7</v>
      </c>
      <c r="B21" s="4" t="s">
        <v>112</v>
      </c>
      <c r="C21" s="5" t="s">
        <v>74</v>
      </c>
      <c r="D21" s="19" t="s">
        <v>81</v>
      </c>
      <c r="E21" s="19">
        <v>8</v>
      </c>
      <c r="F21" s="103" t="s">
        <v>76</v>
      </c>
      <c r="G21" s="103" t="s">
        <v>76</v>
      </c>
      <c r="H21" s="19" t="s">
        <v>81</v>
      </c>
      <c r="I21" s="19">
        <v>8</v>
      </c>
      <c r="J21" s="19" t="s">
        <v>81</v>
      </c>
      <c r="K21" s="19">
        <v>8</v>
      </c>
      <c r="L21" s="19">
        <v>8</v>
      </c>
      <c r="M21" s="103" t="s">
        <v>76</v>
      </c>
      <c r="N21" s="103" t="s">
        <v>76</v>
      </c>
      <c r="O21" s="19">
        <v>8</v>
      </c>
      <c r="P21" s="19">
        <v>8</v>
      </c>
      <c r="Q21" s="19" t="s">
        <v>81</v>
      </c>
      <c r="R21" s="19">
        <v>8</v>
      </c>
      <c r="S21" s="20">
        <v>8</v>
      </c>
      <c r="T21" s="101" t="s">
        <v>76</v>
      </c>
      <c r="U21" s="103" t="s">
        <v>76</v>
      </c>
      <c r="V21" s="20">
        <v>8</v>
      </c>
      <c r="W21" s="19">
        <v>8</v>
      </c>
      <c r="X21" s="19">
        <v>8</v>
      </c>
      <c r="Y21" s="20">
        <v>8</v>
      </c>
      <c r="Z21" s="20">
        <v>8</v>
      </c>
      <c r="AA21" s="100" t="s">
        <v>76</v>
      </c>
      <c r="AB21" s="101" t="s">
        <v>76</v>
      </c>
      <c r="AC21" s="18" t="s">
        <v>78</v>
      </c>
      <c r="AD21" s="19" t="s">
        <v>78</v>
      </c>
      <c r="AE21" s="19" t="s">
        <v>81</v>
      </c>
      <c r="AF21" s="18" t="s">
        <v>81</v>
      </c>
      <c r="AG21" s="18" t="s">
        <v>81</v>
      </c>
      <c r="AH21" s="18">
        <f t="shared" si="4"/>
        <v>20</v>
      </c>
      <c r="AI21" s="18">
        <f>COUNTIF(D21:AH21,"=К")</f>
        <v>7</v>
      </c>
      <c r="AJ21" s="18">
        <v>0</v>
      </c>
      <c r="AK21" s="18">
        <f>COUNTIF(D21:AG21,"В")</f>
        <v>8</v>
      </c>
      <c r="AL21" s="18">
        <f>COUNTIF(D21:AG21,"О")</f>
        <v>2</v>
      </c>
      <c r="AM21" s="18">
        <f t="shared" si="0"/>
        <v>0</v>
      </c>
      <c r="AN21" s="18">
        <f>COUNTIF(D21:AG21,"Б")</f>
        <v>0</v>
      </c>
      <c r="AO21" s="18">
        <f t="shared" si="1"/>
        <v>0</v>
      </c>
      <c r="AP21" s="18"/>
      <c r="AQ21" s="18"/>
      <c r="AR21" s="18">
        <f t="shared" si="2"/>
        <v>0</v>
      </c>
      <c r="AS21" s="18"/>
      <c r="AT21" s="18">
        <f>8*AH21</f>
        <v>160</v>
      </c>
      <c r="AU21" s="18">
        <f t="shared" si="3"/>
        <v>160</v>
      </c>
      <c r="AV21" s="18"/>
      <c r="AW21" s="18"/>
      <c r="AX21" s="18">
        <f>AJ21*8</f>
        <v>0</v>
      </c>
      <c r="AY21" s="6"/>
      <c r="AZ21" s="6"/>
      <c r="BA21" s="6"/>
    </row>
    <row r="22" spans="1:53" x14ac:dyDescent="0.25">
      <c r="A22" s="157" t="s">
        <v>27</v>
      </c>
      <c r="B22" s="158"/>
      <c r="C22" s="159"/>
      <c r="D22" s="18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20"/>
      <c r="U22" s="97"/>
      <c r="V22" s="97"/>
      <c r="W22" s="97"/>
      <c r="X22" s="97"/>
      <c r="Y22" s="97"/>
      <c r="Z22" s="97"/>
      <c r="AA22" s="102"/>
      <c r="AB22" s="102"/>
      <c r="AC22" s="97"/>
      <c r="AD22" s="97"/>
      <c r="AE22" s="97"/>
      <c r="AF22" s="97"/>
      <c r="AG22" s="98"/>
      <c r="AH22" s="18">
        <f>SUM(AH17:AH21)</f>
        <v>81</v>
      </c>
      <c r="AI22" s="18">
        <f>COUNTIF(E22:AH22,"=К")</f>
        <v>0</v>
      </c>
      <c r="AJ22" s="18">
        <f>SUM(AI17:AI21)</f>
        <v>9</v>
      </c>
      <c r="AK22" s="18">
        <f>SUM(AK17:AK21)</f>
        <v>34</v>
      </c>
      <c r="AL22" s="18">
        <f t="shared" ref="AL22:AX22" si="5">SUM(AL17:AL21)</f>
        <v>11</v>
      </c>
      <c r="AM22" s="18">
        <f t="shared" si="5"/>
        <v>0</v>
      </c>
      <c r="AN22" s="18">
        <f t="shared" si="5"/>
        <v>11</v>
      </c>
      <c r="AO22" s="18">
        <f>SUM(AO17:AO21)</f>
        <v>0</v>
      </c>
      <c r="AP22" s="18">
        <f t="shared" si="5"/>
        <v>0</v>
      </c>
      <c r="AQ22" s="18">
        <f t="shared" si="5"/>
        <v>0</v>
      </c>
      <c r="AR22" s="18">
        <f>SUM(AR17:AR21)</f>
        <v>9</v>
      </c>
      <c r="AS22" s="18">
        <f t="shared" si="5"/>
        <v>0</v>
      </c>
      <c r="AT22" s="18">
        <f>SUM(AT17:AT21)</f>
        <v>648</v>
      </c>
      <c r="AU22" s="18">
        <f t="shared" si="5"/>
        <v>648</v>
      </c>
      <c r="AV22" s="18">
        <f t="shared" si="5"/>
        <v>0</v>
      </c>
      <c r="AW22" s="18">
        <f t="shared" si="5"/>
        <v>0</v>
      </c>
      <c r="AX22" s="18">
        <f t="shared" si="5"/>
        <v>0</v>
      </c>
      <c r="AY22" s="6"/>
      <c r="AZ22" s="6"/>
      <c r="BA22" s="6"/>
    </row>
    <row r="23" spans="1:53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6"/>
      <c r="AZ23" s="6"/>
      <c r="BA23" s="6"/>
    </row>
    <row r="24" spans="1:53" x14ac:dyDescent="0.25">
      <c r="A24" s="7"/>
      <c r="B24" s="7" t="s">
        <v>28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7"/>
      <c r="R24" s="7"/>
      <c r="S24" s="1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7"/>
      <c r="AY24" s="6"/>
      <c r="AZ24" s="6"/>
      <c r="BA24" s="6"/>
    </row>
    <row r="25" spans="1:53" ht="23.25" customHeight="1" x14ac:dyDescent="0.25">
      <c r="A25" s="7"/>
      <c r="B25" s="13"/>
      <c r="C25" s="91" t="s">
        <v>105</v>
      </c>
      <c r="D25" s="8"/>
      <c r="E25" s="184"/>
      <c r="F25" s="184"/>
      <c r="G25" s="184"/>
      <c r="H25" s="184"/>
      <c r="I25" s="184"/>
      <c r="J25" s="184"/>
      <c r="K25" s="8"/>
      <c r="L25" s="8"/>
      <c r="M25" s="8"/>
      <c r="N25" s="8"/>
      <c r="O25" s="8"/>
      <c r="P25" s="8"/>
      <c r="Q25" s="7"/>
      <c r="R25" s="7"/>
      <c r="S25" s="1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7"/>
      <c r="AY25" s="6"/>
      <c r="AZ25" s="6"/>
      <c r="BA25" s="6"/>
    </row>
    <row r="26" spans="1:53" s="94" customFormat="1" ht="11.25" x14ac:dyDescent="0.2">
      <c r="A26" s="90"/>
      <c r="B26" s="90" t="s">
        <v>30</v>
      </c>
      <c r="C26" s="90" t="s">
        <v>31</v>
      </c>
      <c r="D26" s="90"/>
      <c r="E26" s="178" t="s">
        <v>32</v>
      </c>
      <c r="F26" s="178"/>
      <c r="G26" s="178"/>
      <c r="H26" s="178"/>
      <c r="I26" s="178"/>
      <c r="J26" s="178"/>
      <c r="K26" s="90"/>
      <c r="L26" s="90"/>
      <c r="M26" s="90"/>
      <c r="N26" s="90"/>
      <c r="O26" s="92"/>
      <c r="P26" s="90"/>
      <c r="Q26" s="90"/>
      <c r="R26" s="90"/>
      <c r="S26" s="92"/>
      <c r="T26" s="90"/>
      <c r="U26" s="90"/>
      <c r="V26" s="90"/>
      <c r="W26" s="90"/>
      <c r="X26" s="90"/>
      <c r="Y26" s="90"/>
      <c r="Z26" s="93"/>
      <c r="AA26" s="93" t="s">
        <v>0</v>
      </c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</row>
    <row r="27" spans="1:53" x14ac:dyDescent="0.25">
      <c r="A27" s="7"/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7"/>
      <c r="R27" s="7"/>
      <c r="S27" s="12"/>
      <c r="T27" s="7"/>
      <c r="U27" s="7"/>
      <c r="V27" s="7"/>
      <c r="W27" s="7"/>
      <c r="X27" s="7"/>
      <c r="Y27" s="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"/>
      <c r="AZ27" s="6"/>
      <c r="BA27" s="6"/>
    </row>
    <row r="28" spans="1:53" x14ac:dyDescent="0.25">
      <c r="A28" s="7"/>
      <c r="B28" s="7" t="s">
        <v>33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7"/>
      <c r="R28" s="7"/>
      <c r="S28" s="12"/>
      <c r="T28" s="7"/>
      <c r="U28" s="7"/>
      <c r="V28" s="7"/>
      <c r="W28" s="7"/>
      <c r="X28" s="7"/>
      <c r="Y28" s="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"/>
      <c r="AZ28" s="6"/>
      <c r="BA28" s="6"/>
    </row>
    <row r="29" spans="1:53" x14ac:dyDescent="0.25">
      <c r="A29" s="7"/>
      <c r="B29" s="7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7"/>
      <c r="R29" s="7"/>
      <c r="S29" s="12"/>
      <c r="T29" s="7"/>
      <c r="U29" s="7"/>
      <c r="V29" s="7"/>
      <c r="W29" s="7"/>
      <c r="X29" s="7"/>
      <c r="Y29" s="7"/>
      <c r="Z29" s="17"/>
      <c r="AA29" s="17"/>
      <c r="AB29" s="17"/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"/>
      <c r="AZ29" s="6"/>
      <c r="BA29" s="6"/>
    </row>
    <row r="30" spans="1:53" x14ac:dyDescent="0.25">
      <c r="A30" s="7"/>
      <c r="B30" s="7" t="s">
        <v>34</v>
      </c>
      <c r="C30" s="13"/>
      <c r="D30" s="17"/>
      <c r="E30" s="185" t="s">
        <v>102</v>
      </c>
      <c r="F30" s="185"/>
      <c r="G30" s="185"/>
      <c r="H30" s="185"/>
      <c r="I30" s="185"/>
      <c r="J30" s="185"/>
      <c r="K30" s="17"/>
      <c r="L30" s="17"/>
      <c r="M30" s="17"/>
      <c r="N30" s="17"/>
      <c r="O30" s="17"/>
      <c r="P30" s="7"/>
      <c r="Q30" s="7"/>
      <c r="R30" s="7"/>
      <c r="S30" s="12"/>
      <c r="T30" s="7"/>
      <c r="U30" s="7"/>
      <c r="V30" s="7"/>
      <c r="W30" s="7"/>
      <c r="X30" s="7"/>
      <c r="Y30" s="7"/>
      <c r="Z30" s="17"/>
      <c r="AA30" s="17"/>
      <c r="AB30" s="17"/>
      <c r="AC30" s="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"/>
      <c r="AZ30" s="6"/>
      <c r="BA30" s="6"/>
    </row>
    <row r="31" spans="1:53" s="89" customFormat="1" ht="11.25" x14ac:dyDescent="0.2">
      <c r="A31" s="86"/>
      <c r="B31" s="90" t="s">
        <v>30</v>
      </c>
      <c r="C31" s="90" t="s">
        <v>37</v>
      </c>
      <c r="D31" s="86"/>
      <c r="E31" s="86" t="s">
        <v>38</v>
      </c>
      <c r="F31" s="86"/>
      <c r="G31" s="86"/>
      <c r="H31" s="86"/>
      <c r="J31" s="86"/>
      <c r="K31" s="86"/>
      <c r="L31" s="86"/>
      <c r="M31" s="86"/>
      <c r="N31" s="86"/>
      <c r="O31" s="86"/>
      <c r="P31" s="86"/>
      <c r="Q31" s="86"/>
      <c r="R31" s="86"/>
      <c r="S31" s="87"/>
      <c r="T31" s="86"/>
      <c r="U31" s="86"/>
      <c r="V31" s="86"/>
      <c r="W31" s="86"/>
      <c r="X31" s="86"/>
      <c r="Y31" s="86"/>
      <c r="Z31" s="88"/>
      <c r="AA31" s="88"/>
      <c r="AB31" s="88"/>
      <c r="AC31" s="86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</row>
    <row r="32" spans="1:53" x14ac:dyDescent="0.25">
      <c r="A32" s="7"/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7"/>
      <c r="R32" s="7"/>
      <c r="S32" s="12"/>
      <c r="T32" s="7"/>
      <c r="U32" s="7"/>
      <c r="V32" s="7"/>
      <c r="W32" s="7"/>
      <c r="X32" s="7"/>
      <c r="Y32" s="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"/>
      <c r="AZ32" s="6"/>
      <c r="BA32" s="6"/>
    </row>
    <row r="33" spans="1:53" x14ac:dyDescent="0.25">
      <c r="A33" s="7"/>
      <c r="B33" s="24" t="s">
        <v>39</v>
      </c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7"/>
      <c r="R33" s="7"/>
      <c r="S33" s="12"/>
      <c r="T33" s="7"/>
      <c r="U33" s="7"/>
      <c r="V33" s="7"/>
      <c r="W33" s="7"/>
      <c r="X33" s="7"/>
      <c r="Y33" s="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"/>
      <c r="AZ33" s="6"/>
      <c r="BA33" s="6"/>
    </row>
    <row r="34" spans="1:53" ht="6" customHeight="1" x14ac:dyDescent="0.25">
      <c r="A34" s="7"/>
      <c r="B34" s="24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7"/>
      <c r="R34" s="7"/>
      <c r="S34" s="12"/>
      <c r="T34" s="7"/>
      <c r="U34" s="7"/>
      <c r="V34" s="7"/>
      <c r="W34" s="7"/>
      <c r="X34" s="7"/>
      <c r="Y34" s="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"/>
      <c r="AZ34" s="6"/>
      <c r="BA34" s="6"/>
    </row>
    <row r="35" spans="1:53" x14ac:dyDescent="0.25">
      <c r="A35" s="7"/>
      <c r="B35" s="7" t="s">
        <v>40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9"/>
      <c r="T35" s="8"/>
      <c r="U35" s="8"/>
      <c r="V35" s="8"/>
      <c r="W35" s="8"/>
      <c r="X35" s="8"/>
      <c r="Y35" s="8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6"/>
      <c r="AZ35" s="6"/>
      <c r="BA35" s="6"/>
    </row>
    <row r="36" spans="1:53" x14ac:dyDescent="0.25">
      <c r="A36" s="7"/>
      <c r="B36" s="7" t="s">
        <v>41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9"/>
      <c r="T36" s="8"/>
      <c r="U36" s="8"/>
      <c r="V36" s="8"/>
      <c r="W36" s="8"/>
      <c r="X36" s="8"/>
      <c r="Y36" s="8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6"/>
      <c r="AZ36" s="6"/>
      <c r="BA36" s="6"/>
    </row>
    <row r="37" spans="1:53" x14ac:dyDescent="0.25">
      <c r="A37" s="7"/>
      <c r="B37" s="7" t="s">
        <v>42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9"/>
      <c r="T37" s="8"/>
      <c r="U37" s="8"/>
      <c r="V37" s="8"/>
      <c r="W37" s="8"/>
      <c r="X37" s="8"/>
      <c r="Y37" s="8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6"/>
      <c r="AZ37" s="6"/>
      <c r="BA37" s="6"/>
    </row>
    <row r="38" spans="1:53" x14ac:dyDescent="0.25">
      <c r="A38" s="7"/>
      <c r="B38" s="7" t="s">
        <v>43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9"/>
      <c r="T38" s="8"/>
      <c r="U38" s="8"/>
      <c r="V38" s="8"/>
      <c r="W38" s="8"/>
      <c r="X38" s="8"/>
      <c r="Y38" s="8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6"/>
      <c r="AZ38" s="6"/>
      <c r="BA38" s="6"/>
    </row>
    <row r="39" spans="1:53" x14ac:dyDescent="0.25">
      <c r="A39" s="7"/>
      <c r="B39" s="160" t="s">
        <v>44</v>
      </c>
      <c r="C39" s="160"/>
      <c r="D39" s="160"/>
      <c r="E39" s="160"/>
      <c r="F39" s="160"/>
      <c r="G39" s="160"/>
      <c r="H39" s="160"/>
      <c r="I39" s="160"/>
      <c r="J39" s="160"/>
      <c r="K39" s="7"/>
      <c r="L39" s="7"/>
      <c r="M39" s="7"/>
      <c r="N39" s="7"/>
      <c r="O39" s="8"/>
      <c r="P39" s="8"/>
      <c r="Q39" s="8"/>
      <c r="R39" s="8"/>
      <c r="S39" s="9"/>
      <c r="T39" s="8"/>
      <c r="U39" s="8"/>
      <c r="V39" s="8"/>
      <c r="W39" s="8"/>
      <c r="X39" s="8"/>
      <c r="Y39" s="8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6"/>
      <c r="AZ39" s="6"/>
      <c r="BA39" s="6"/>
    </row>
    <row r="40" spans="1:53" x14ac:dyDescent="0.25">
      <c r="A40" s="7"/>
      <c r="B40" s="7" t="s">
        <v>45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2"/>
      <c r="T40" s="7"/>
      <c r="U40" s="7"/>
      <c r="V40" s="7"/>
      <c r="W40" s="7"/>
      <c r="X40" s="7"/>
      <c r="Y40" s="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6"/>
      <c r="AZ40" s="6"/>
      <c r="BA40" s="6"/>
    </row>
    <row r="41" spans="1:53" x14ac:dyDescent="0.25">
      <c r="A41" s="7"/>
      <c r="B41" s="7" t="s">
        <v>46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2"/>
      <c r="T41" s="7"/>
      <c r="U41" s="7"/>
      <c r="V41" s="7"/>
      <c r="W41" s="7"/>
      <c r="X41" s="7"/>
      <c r="Y41" s="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"/>
      <c r="AZ41" s="6"/>
      <c r="BA41" s="6"/>
    </row>
    <row r="42" spans="1:53" x14ac:dyDescent="0.25">
      <c r="A42" s="7"/>
      <c r="B42" s="7" t="s">
        <v>47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9"/>
      <c r="T42" s="8"/>
      <c r="U42" s="8"/>
      <c r="V42" s="8"/>
      <c r="W42" s="8"/>
      <c r="X42" s="8"/>
      <c r="Y42" s="8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6"/>
      <c r="AZ42" s="6"/>
      <c r="BA42" s="6"/>
    </row>
    <row r="43" spans="1:53" x14ac:dyDescent="0.25">
      <c r="A43" s="7"/>
      <c r="B43" s="7" t="s">
        <v>48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9"/>
      <c r="T43" s="8"/>
      <c r="U43" s="8"/>
      <c r="V43" s="8"/>
      <c r="W43" s="8"/>
      <c r="X43" s="8"/>
      <c r="Y43" s="8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6"/>
      <c r="AZ43" s="6"/>
      <c r="BA43" s="6"/>
    </row>
    <row r="44" spans="1:53" x14ac:dyDescent="0.25">
      <c r="A44" s="7"/>
      <c r="B44" s="7" t="s">
        <v>49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9"/>
      <c r="T44" s="8"/>
      <c r="U44" s="8"/>
      <c r="V44" s="8"/>
      <c r="W44" s="8"/>
      <c r="X44" s="8"/>
      <c r="Y44" s="8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6"/>
      <c r="AZ44" s="6"/>
      <c r="BA44" s="6"/>
    </row>
    <row r="45" spans="1:53" x14ac:dyDescent="0.25">
      <c r="A45" s="7"/>
      <c r="B45" s="7" t="s">
        <v>50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9"/>
      <c r="T45" s="8"/>
      <c r="U45" s="8"/>
      <c r="V45" s="8"/>
      <c r="W45" s="8"/>
      <c r="X45" s="8"/>
      <c r="Y45" s="8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6"/>
      <c r="AZ45" s="6"/>
      <c r="BA45" s="6"/>
    </row>
    <row r="46" spans="1:53" x14ac:dyDescent="0.25">
      <c r="A46" s="7"/>
      <c r="B46" s="76" t="s">
        <v>51</v>
      </c>
      <c r="C46" s="76"/>
      <c r="D46" s="76"/>
      <c r="E46" s="76"/>
      <c r="F46" s="76"/>
      <c r="G46" s="76"/>
      <c r="H46" s="76"/>
      <c r="I46" s="76"/>
      <c r="J46" s="76"/>
      <c r="K46" s="7"/>
      <c r="L46" s="7"/>
      <c r="M46" s="7"/>
      <c r="N46" s="7"/>
      <c r="O46" s="8"/>
      <c r="P46" s="8"/>
      <c r="Q46" s="8"/>
      <c r="R46" s="8"/>
      <c r="S46" s="9"/>
      <c r="T46" s="8"/>
      <c r="U46" s="8"/>
      <c r="V46" s="8"/>
      <c r="W46" s="8"/>
      <c r="X46" s="8"/>
      <c r="Y46" s="8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6"/>
      <c r="AZ46" s="6"/>
      <c r="BA46" s="6"/>
    </row>
    <row r="47" spans="1:53" x14ac:dyDescent="0.25">
      <c r="A47" s="7"/>
      <c r="B47" s="76" t="s">
        <v>52</v>
      </c>
      <c r="C47" s="76"/>
      <c r="D47" s="76"/>
      <c r="E47" s="76"/>
      <c r="F47" s="76"/>
      <c r="G47" s="76"/>
      <c r="H47" s="76"/>
      <c r="I47" s="76"/>
      <c r="J47" s="76"/>
      <c r="K47" s="7"/>
      <c r="L47" s="7"/>
      <c r="M47" s="7"/>
      <c r="N47" s="7"/>
      <c r="O47" s="8"/>
      <c r="P47" s="8"/>
      <c r="Q47" s="8"/>
      <c r="R47" s="8"/>
      <c r="S47" s="9"/>
      <c r="T47" s="8"/>
      <c r="U47" s="8"/>
      <c r="V47" s="8"/>
      <c r="W47" s="8"/>
      <c r="X47" s="8"/>
      <c r="Y47" s="8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6"/>
      <c r="AZ47" s="6"/>
      <c r="BA47" s="6"/>
    </row>
    <row r="48" spans="1:53" x14ac:dyDescent="0.25">
      <c r="A48" s="7"/>
      <c r="B48" s="17" t="s">
        <v>53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9"/>
      <c r="T48" s="8"/>
      <c r="U48" s="8"/>
      <c r="V48" s="8"/>
      <c r="W48" s="8"/>
      <c r="X48" s="8"/>
      <c r="Y48" s="8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6"/>
      <c r="AZ48" s="6"/>
      <c r="BA48" s="6"/>
    </row>
    <row r="49" spans="1:53" x14ac:dyDescent="0.25">
      <c r="A49" s="7"/>
      <c r="B49" s="17" t="s">
        <v>54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9"/>
      <c r="T49" s="8"/>
      <c r="U49" s="8"/>
      <c r="V49" s="8"/>
      <c r="W49" s="8"/>
      <c r="X49" s="8"/>
      <c r="Y49" s="8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6"/>
      <c r="AZ49" s="6"/>
      <c r="BA49" s="6"/>
    </row>
    <row r="50" spans="1:53" x14ac:dyDescent="0.25">
      <c r="A50" s="7"/>
      <c r="B50" s="7" t="s">
        <v>55</v>
      </c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9"/>
      <c r="T50" s="8"/>
      <c r="U50" s="8"/>
      <c r="V50" s="8"/>
      <c r="W50" s="8"/>
      <c r="X50" s="8"/>
      <c r="Y50" s="8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6"/>
      <c r="AZ50" s="6"/>
      <c r="BA50" s="6"/>
    </row>
    <row r="51" spans="1:53" x14ac:dyDescent="0.25">
      <c r="A51" s="7"/>
      <c r="B51" s="7" t="s">
        <v>109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9"/>
      <c r="T51" s="8"/>
      <c r="U51" s="8"/>
      <c r="V51" s="8"/>
      <c r="W51" s="8"/>
      <c r="X51" s="8"/>
      <c r="Y51" s="8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6"/>
      <c r="AZ51" s="6"/>
      <c r="BA51" s="6"/>
    </row>
    <row r="52" spans="1:53" x14ac:dyDescent="0.25">
      <c r="A52" s="7"/>
      <c r="B52" s="7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  <c r="T52" s="8"/>
      <c r="U52" s="8"/>
      <c r="V52" s="8"/>
      <c r="W52" s="8"/>
      <c r="X52" s="8"/>
      <c r="Y52" s="8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6"/>
      <c r="AZ52" s="6"/>
      <c r="BA52" s="6"/>
    </row>
    <row r="53" spans="1:53" x14ac:dyDescent="0.25">
      <c r="A53" s="7"/>
      <c r="B53" s="7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  <c r="T53" s="8"/>
      <c r="U53" s="8"/>
      <c r="V53" s="8"/>
      <c r="W53" s="8"/>
      <c r="X53" s="8"/>
      <c r="Y53" s="8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6"/>
      <c r="AZ53" s="6"/>
      <c r="BA53" s="6"/>
    </row>
    <row r="54" spans="1:53" x14ac:dyDescent="0.25">
      <c r="A54" s="7"/>
      <c r="B54" s="7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  <c r="T54" s="8"/>
      <c r="U54" s="8"/>
      <c r="V54" s="8"/>
      <c r="W54" s="8"/>
      <c r="X54" s="8"/>
      <c r="Y54" s="8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6"/>
      <c r="AZ54" s="6"/>
      <c r="BA54" s="6"/>
    </row>
    <row r="55" spans="1:53" x14ac:dyDescent="0.25">
      <c r="A55" s="7"/>
      <c r="B55" s="7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  <c r="T55" s="8"/>
      <c r="U55" s="8"/>
      <c r="V55" s="8"/>
      <c r="W55" s="8"/>
      <c r="X55" s="8"/>
      <c r="Y55" s="8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6"/>
      <c r="AZ55" s="6"/>
      <c r="BA55" s="6"/>
    </row>
    <row r="56" spans="1:53" x14ac:dyDescent="0.25">
      <c r="A56" s="7"/>
      <c r="B56" s="7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8"/>
      <c r="U56" s="8"/>
      <c r="V56" s="8"/>
      <c r="W56" s="8"/>
      <c r="X56" s="8"/>
      <c r="Y56" s="8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6"/>
      <c r="AZ56" s="6"/>
      <c r="BA56" s="6"/>
    </row>
    <row r="57" spans="1:53" x14ac:dyDescent="0.25">
      <c r="A57" s="7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  <c r="T57" s="8"/>
      <c r="U57" s="8"/>
      <c r="V57" s="8"/>
      <c r="W57" s="8"/>
      <c r="X57" s="8"/>
      <c r="Y57" s="8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6"/>
      <c r="AZ57" s="6"/>
      <c r="BA57" s="6"/>
    </row>
    <row r="58" spans="1:53" x14ac:dyDescent="0.25">
      <c r="A58" s="7"/>
      <c r="B58" s="7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  <c r="T58" s="8"/>
      <c r="U58" s="8"/>
      <c r="V58" s="8"/>
      <c r="W58" s="8"/>
      <c r="X58" s="8"/>
      <c r="Y58" s="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6"/>
      <c r="AZ58" s="6"/>
      <c r="BA58" s="6"/>
    </row>
    <row r="59" spans="1:53" x14ac:dyDescent="0.25">
      <c r="A59" s="7"/>
      <c r="B59" s="7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  <c r="T59" s="8"/>
      <c r="U59" s="8"/>
      <c r="V59" s="8"/>
      <c r="W59" s="8"/>
      <c r="X59" s="8"/>
      <c r="Y59" s="8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6"/>
      <c r="AZ59" s="6"/>
      <c r="BA59" s="6"/>
    </row>
    <row r="60" spans="1:53" x14ac:dyDescent="0.25">
      <c r="A60" s="7"/>
      <c r="B60" s="7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  <c r="T60" s="8"/>
      <c r="U60" s="8"/>
      <c r="V60" s="8"/>
      <c r="W60" s="8"/>
      <c r="X60" s="8"/>
      <c r="Y60" s="8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6"/>
      <c r="AZ60" s="6"/>
      <c r="BA60" s="6"/>
    </row>
    <row r="61" spans="1:53" x14ac:dyDescent="0.25">
      <c r="A61" s="7"/>
      <c r="B61" s="7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  <c r="T61" s="8"/>
      <c r="U61" s="8"/>
      <c r="V61" s="8"/>
      <c r="W61" s="8"/>
      <c r="X61" s="8"/>
      <c r="Y61" s="8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6"/>
      <c r="AZ61" s="6"/>
      <c r="BA61" s="6"/>
    </row>
    <row r="62" spans="1:53" x14ac:dyDescent="0.25">
      <c r="A62" s="7"/>
      <c r="B62" s="7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  <c r="T62" s="8"/>
      <c r="U62" s="8"/>
      <c r="V62" s="8"/>
      <c r="W62" s="8"/>
      <c r="X62" s="8"/>
      <c r="Y62" s="8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6"/>
      <c r="AZ62" s="6"/>
      <c r="BA62" s="6"/>
    </row>
    <row r="63" spans="1:53" x14ac:dyDescent="0.25">
      <c r="A63" s="7"/>
      <c r="B63" s="7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  <c r="T63" s="8"/>
      <c r="U63" s="8"/>
      <c r="V63" s="8"/>
      <c r="W63" s="8"/>
      <c r="X63" s="8"/>
      <c r="Y63" s="8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6"/>
      <c r="AZ63" s="6"/>
      <c r="BA63" s="6"/>
    </row>
    <row r="64" spans="1:53" x14ac:dyDescent="0.25">
      <c r="A64" s="7"/>
      <c r="B64" s="7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  <c r="T64" s="8"/>
      <c r="U64" s="8"/>
      <c r="V64" s="8"/>
      <c r="W64" s="8"/>
      <c r="X64" s="8"/>
      <c r="Y64" s="8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6"/>
      <c r="AZ64" s="6"/>
      <c r="BA64" s="6"/>
    </row>
    <row r="65" spans="1:53" x14ac:dyDescent="0.25">
      <c r="A65" s="7"/>
      <c r="B65" s="7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  <c r="T65" s="8"/>
      <c r="U65" s="8"/>
      <c r="V65" s="8"/>
      <c r="W65" s="8"/>
      <c r="X65" s="8"/>
      <c r="Y65" s="8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6"/>
      <c r="AZ65" s="6"/>
      <c r="BA65" s="6"/>
    </row>
    <row r="66" spans="1:53" x14ac:dyDescent="0.25">
      <c r="A66" s="7"/>
      <c r="B66" s="7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  <c r="T66" s="8"/>
      <c r="U66" s="8"/>
      <c r="V66" s="8"/>
      <c r="W66" s="8"/>
      <c r="X66" s="8"/>
      <c r="Y66" s="8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6"/>
      <c r="AZ66" s="6"/>
      <c r="BA66" s="6"/>
    </row>
    <row r="67" spans="1:53" x14ac:dyDescent="0.25">
      <c r="A67" s="7"/>
      <c r="B67" s="7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  <c r="T67" s="8"/>
      <c r="U67" s="8"/>
      <c r="V67" s="8"/>
      <c r="W67" s="8"/>
      <c r="X67" s="8"/>
      <c r="Y67" s="8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6"/>
      <c r="AZ67" s="6"/>
      <c r="BA67" s="6"/>
    </row>
    <row r="68" spans="1:53" x14ac:dyDescent="0.25">
      <c r="A68" s="7"/>
      <c r="B68" s="7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  <c r="T68" s="8"/>
      <c r="U68" s="8"/>
      <c r="V68" s="8"/>
      <c r="W68" s="8"/>
      <c r="X68" s="8"/>
      <c r="Y68" s="8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6"/>
      <c r="AZ68" s="6"/>
      <c r="BA68" s="6"/>
    </row>
    <row r="69" spans="1:53" x14ac:dyDescent="0.25">
      <c r="A69" s="7"/>
      <c r="B69" s="7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  <c r="T69" s="8"/>
      <c r="U69" s="8"/>
      <c r="V69" s="8"/>
      <c r="W69" s="8"/>
      <c r="X69" s="8"/>
      <c r="Y69" s="8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6"/>
      <c r="AZ69" s="6"/>
      <c r="BA69" s="6"/>
    </row>
    <row r="70" spans="1:53" x14ac:dyDescent="0.25">
      <c r="A70" s="7"/>
      <c r="B70" s="7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  <c r="T70" s="8"/>
      <c r="U70" s="8"/>
      <c r="V70" s="8"/>
      <c r="W70" s="8"/>
      <c r="X70" s="8"/>
      <c r="Y70" s="8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6"/>
      <c r="AZ70" s="6"/>
      <c r="BA70" s="6"/>
    </row>
    <row r="71" spans="1:53" x14ac:dyDescent="0.25">
      <c r="A71" s="7"/>
      <c r="B71" s="7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  <c r="T71" s="8"/>
      <c r="U71" s="8"/>
      <c r="V71" s="8"/>
      <c r="W71" s="8"/>
      <c r="X71" s="8"/>
      <c r="Y71" s="8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6"/>
      <c r="AZ71" s="6"/>
      <c r="BA71" s="6"/>
    </row>
    <row r="72" spans="1:53" x14ac:dyDescent="0.25">
      <c r="A72" s="7"/>
      <c r="B72" s="7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  <c r="T72" s="8"/>
      <c r="U72" s="8"/>
      <c r="V72" s="8"/>
      <c r="W72" s="8"/>
      <c r="X72" s="8"/>
      <c r="Y72" s="8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6"/>
      <c r="AZ72" s="6"/>
      <c r="BA72" s="6"/>
    </row>
    <row r="73" spans="1:53" x14ac:dyDescent="0.25">
      <c r="A73" s="7"/>
      <c r="B73" s="7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  <c r="T73" s="8"/>
      <c r="U73" s="8"/>
      <c r="V73" s="8"/>
      <c r="W73" s="8"/>
      <c r="X73" s="8"/>
      <c r="Y73" s="8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6"/>
      <c r="AZ73" s="6"/>
      <c r="BA73" s="6"/>
    </row>
    <row r="74" spans="1:53" x14ac:dyDescent="0.25">
      <c r="A74" s="7"/>
      <c r="B74" s="7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  <c r="T74" s="8"/>
      <c r="U74" s="8"/>
      <c r="V74" s="8"/>
      <c r="W74" s="8"/>
      <c r="X74" s="8"/>
      <c r="Y74" s="8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6"/>
      <c r="AZ74" s="6"/>
      <c r="BA74" s="6"/>
    </row>
    <row r="75" spans="1:53" x14ac:dyDescent="0.25">
      <c r="A75" s="7"/>
      <c r="B75" s="7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  <c r="T75" s="8"/>
      <c r="U75" s="8"/>
      <c r="V75" s="8"/>
      <c r="W75" s="8"/>
      <c r="X75" s="8"/>
      <c r="Y75" s="8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6"/>
      <c r="AZ75" s="6"/>
      <c r="BA75" s="6"/>
    </row>
    <row r="76" spans="1:53" x14ac:dyDescent="0.25">
      <c r="A76" s="7"/>
      <c r="B76" s="7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  <c r="T76" s="8"/>
      <c r="U76" s="8"/>
      <c r="V76" s="8"/>
      <c r="W76" s="8"/>
      <c r="X76" s="8"/>
      <c r="Y76" s="8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6"/>
      <c r="AZ76" s="6"/>
      <c r="BA76" s="6"/>
    </row>
    <row r="77" spans="1:53" x14ac:dyDescent="0.25">
      <c r="A77" s="7"/>
      <c r="B77" s="7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  <c r="T77" s="8"/>
      <c r="U77" s="8"/>
      <c r="V77" s="8"/>
      <c r="W77" s="8"/>
      <c r="X77" s="8"/>
      <c r="Y77" s="8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6"/>
      <c r="AZ77" s="6"/>
      <c r="BA77" s="6"/>
    </row>
    <row r="78" spans="1:53" x14ac:dyDescent="0.25">
      <c r="A78" s="7"/>
      <c r="B78" s="7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  <c r="T78" s="8"/>
      <c r="U78" s="8"/>
      <c r="V78" s="8"/>
      <c r="W78" s="8"/>
      <c r="X78" s="8"/>
      <c r="Y78" s="8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6"/>
      <c r="AZ78" s="6"/>
      <c r="BA78" s="6"/>
    </row>
    <row r="79" spans="1:53" x14ac:dyDescent="0.25">
      <c r="A79" s="7"/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  <c r="T79" s="8"/>
      <c r="U79" s="8"/>
      <c r="V79" s="8"/>
      <c r="W79" s="8"/>
      <c r="X79" s="8"/>
      <c r="Y79" s="8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6"/>
      <c r="AZ79" s="6"/>
      <c r="BA79" s="6"/>
    </row>
    <row r="80" spans="1:53" x14ac:dyDescent="0.25">
      <c r="A80" s="7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  <c r="T80" s="8"/>
      <c r="U80" s="8"/>
      <c r="V80" s="8"/>
      <c r="W80" s="8"/>
      <c r="X80" s="8"/>
      <c r="Y80" s="8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6"/>
      <c r="AZ80" s="6"/>
      <c r="BA80" s="6"/>
    </row>
    <row r="81" spans="1:53" x14ac:dyDescent="0.25">
      <c r="A81" s="7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  <c r="T81" s="8"/>
      <c r="U81" s="8"/>
      <c r="V81" s="8"/>
      <c r="W81" s="8"/>
      <c r="X81" s="8"/>
      <c r="Y81" s="8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6"/>
      <c r="AZ81" s="6"/>
      <c r="BA81" s="6"/>
    </row>
    <row r="82" spans="1:53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9"/>
      <c r="T82" s="8"/>
      <c r="U82" s="8"/>
      <c r="V82" s="8"/>
      <c r="W82" s="8"/>
      <c r="X82" s="8"/>
      <c r="Y82" s="8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6"/>
      <c r="AZ82" s="6"/>
      <c r="BA82" s="6"/>
    </row>
    <row r="83" spans="1:53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9"/>
      <c r="T83" s="8"/>
      <c r="U83" s="8"/>
      <c r="V83" s="8"/>
      <c r="W83" s="8"/>
      <c r="X83" s="8"/>
      <c r="Y83" s="8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6"/>
      <c r="AZ83" s="6"/>
      <c r="BA83" s="6"/>
    </row>
    <row r="84" spans="1:53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9"/>
      <c r="T84" s="8"/>
      <c r="U84" s="8"/>
      <c r="V84" s="8"/>
      <c r="W84" s="8"/>
      <c r="X84" s="8"/>
      <c r="Y84" s="8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6"/>
      <c r="AZ84" s="6"/>
      <c r="BA84" s="6"/>
    </row>
    <row r="85" spans="1:53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9"/>
      <c r="T85" s="8"/>
      <c r="U85" s="8"/>
      <c r="V85" s="8"/>
      <c r="W85" s="8"/>
      <c r="X85" s="8"/>
      <c r="Y85" s="8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6"/>
      <c r="AZ85" s="6"/>
      <c r="BA85" s="6"/>
    </row>
    <row r="86" spans="1:53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9"/>
      <c r="T86" s="8"/>
      <c r="U86" s="8"/>
      <c r="V86" s="8"/>
      <c r="W86" s="8"/>
      <c r="X86" s="8"/>
      <c r="Y86" s="8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6"/>
      <c r="AZ86" s="6"/>
      <c r="BA86" s="6"/>
    </row>
    <row r="87" spans="1:53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9"/>
      <c r="T87" s="8"/>
      <c r="U87" s="8"/>
      <c r="V87" s="8"/>
      <c r="W87" s="8"/>
      <c r="X87" s="8"/>
      <c r="Y87" s="8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6"/>
      <c r="AZ87" s="6"/>
      <c r="BA87" s="6"/>
    </row>
    <row r="88" spans="1:53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9"/>
      <c r="T88" s="8"/>
      <c r="U88" s="8"/>
      <c r="V88" s="8"/>
      <c r="W88" s="8"/>
      <c r="X88" s="8"/>
      <c r="Y88" s="8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6"/>
      <c r="AZ88" s="6"/>
      <c r="BA88" s="6"/>
    </row>
    <row r="89" spans="1:53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9"/>
      <c r="T89" s="8"/>
      <c r="U89" s="8"/>
      <c r="V89" s="8"/>
      <c r="W89" s="8"/>
      <c r="X89" s="8"/>
      <c r="Y89" s="8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6"/>
      <c r="AZ89" s="6"/>
      <c r="BA89" s="6"/>
    </row>
    <row r="90" spans="1:53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9"/>
      <c r="T90" s="8"/>
      <c r="U90" s="8"/>
      <c r="V90" s="8"/>
      <c r="W90" s="8"/>
      <c r="X90" s="8"/>
      <c r="Y90" s="8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6"/>
      <c r="AZ90" s="6"/>
      <c r="BA90" s="6"/>
    </row>
    <row r="91" spans="1:53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9"/>
      <c r="T91" s="8"/>
      <c r="U91" s="8"/>
      <c r="V91" s="8"/>
      <c r="W91" s="8"/>
      <c r="X91" s="8"/>
      <c r="Y91" s="8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6"/>
      <c r="AZ91" s="6"/>
      <c r="BA91" s="6"/>
    </row>
    <row r="92" spans="1:53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9"/>
      <c r="T92" s="8"/>
      <c r="U92" s="8"/>
      <c r="V92" s="8"/>
      <c r="W92" s="8"/>
      <c r="X92" s="8"/>
      <c r="Y92" s="8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6"/>
      <c r="AZ92" s="6"/>
      <c r="BA92" s="6"/>
    </row>
    <row r="93" spans="1:53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9"/>
      <c r="T93" s="8"/>
      <c r="U93" s="8"/>
      <c r="V93" s="8"/>
      <c r="W93" s="8"/>
      <c r="X93" s="8"/>
      <c r="Y93" s="8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6"/>
      <c r="AZ93" s="6"/>
      <c r="BA93" s="6"/>
    </row>
    <row r="94" spans="1:53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9"/>
      <c r="T94" s="8"/>
      <c r="U94" s="8"/>
      <c r="V94" s="8"/>
      <c r="W94" s="8"/>
      <c r="X94" s="8"/>
      <c r="Y94" s="8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6"/>
      <c r="AZ94" s="6"/>
      <c r="BA94" s="6"/>
    </row>
    <row r="95" spans="1:53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9"/>
      <c r="T95" s="8"/>
      <c r="U95" s="8"/>
      <c r="V95" s="8"/>
      <c r="W95" s="8"/>
      <c r="X95" s="8"/>
      <c r="Y95" s="8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6"/>
      <c r="AZ95" s="6"/>
      <c r="BA95" s="6"/>
    </row>
    <row r="96" spans="1:53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9"/>
      <c r="T96" s="8"/>
      <c r="U96" s="8"/>
      <c r="V96" s="8"/>
      <c r="W96" s="8"/>
      <c r="X96" s="8"/>
      <c r="Y96" s="8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6"/>
      <c r="AZ96" s="6"/>
      <c r="BA96" s="6"/>
    </row>
    <row r="97" spans="1:53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9"/>
      <c r="T97" s="8"/>
      <c r="U97" s="8"/>
      <c r="V97" s="8"/>
      <c r="W97" s="8"/>
      <c r="X97" s="8"/>
      <c r="Y97" s="8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6"/>
      <c r="AZ97" s="6"/>
      <c r="BA97" s="6"/>
    </row>
    <row r="98" spans="1:53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9"/>
      <c r="T98" s="8"/>
      <c r="U98" s="8"/>
      <c r="V98" s="8"/>
      <c r="W98" s="8"/>
      <c r="X98" s="8"/>
      <c r="Y98" s="8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6"/>
      <c r="AZ98" s="6"/>
      <c r="BA98" s="6"/>
    </row>
    <row r="99" spans="1:53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9"/>
      <c r="T99" s="8"/>
      <c r="U99" s="8"/>
      <c r="V99" s="8"/>
      <c r="W99" s="8"/>
      <c r="X99" s="8"/>
      <c r="Y99" s="8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6"/>
      <c r="AZ99" s="6"/>
      <c r="BA99" s="6"/>
    </row>
    <row r="100" spans="1:53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9"/>
      <c r="T100" s="8"/>
      <c r="U100" s="8"/>
      <c r="V100" s="8"/>
      <c r="W100" s="8"/>
      <c r="X100" s="8"/>
      <c r="Y100" s="8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6"/>
      <c r="AZ100" s="6"/>
      <c r="BA100" s="6"/>
    </row>
    <row r="101" spans="1:53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9"/>
      <c r="T101" s="8"/>
      <c r="U101" s="8"/>
      <c r="V101" s="8"/>
      <c r="W101" s="8"/>
      <c r="X101" s="8"/>
      <c r="Y101" s="8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6"/>
      <c r="AZ101" s="6"/>
      <c r="BA101" s="6"/>
    </row>
    <row r="102" spans="1:53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9"/>
      <c r="T102" s="8"/>
      <c r="U102" s="8"/>
      <c r="V102" s="8"/>
      <c r="W102" s="8"/>
      <c r="X102" s="8"/>
      <c r="Y102" s="8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6"/>
      <c r="AZ102" s="6"/>
      <c r="BA102" s="6"/>
    </row>
    <row r="103" spans="1:53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9"/>
      <c r="T103" s="8"/>
      <c r="U103" s="8"/>
      <c r="V103" s="8"/>
      <c r="W103" s="8"/>
      <c r="X103" s="8"/>
      <c r="Y103" s="8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6"/>
      <c r="AZ103" s="6"/>
      <c r="BA103" s="6"/>
    </row>
    <row r="104" spans="1:53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9"/>
      <c r="T104" s="8"/>
      <c r="U104" s="8"/>
      <c r="V104" s="8"/>
      <c r="W104" s="8"/>
      <c r="X104" s="8"/>
      <c r="Y104" s="8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6"/>
      <c r="AZ104" s="6"/>
      <c r="BA104" s="6"/>
    </row>
    <row r="105" spans="1:53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9"/>
      <c r="T105" s="8"/>
      <c r="U105" s="8"/>
      <c r="V105" s="8"/>
      <c r="W105" s="8"/>
      <c r="X105" s="8"/>
      <c r="Y105" s="8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6"/>
      <c r="AZ105" s="6"/>
      <c r="BA105" s="6"/>
    </row>
    <row r="106" spans="1:53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8"/>
      <c r="U106" s="8"/>
      <c r="V106" s="8"/>
      <c r="W106" s="8"/>
      <c r="X106" s="8"/>
      <c r="Y106" s="8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6"/>
      <c r="AZ106" s="6"/>
      <c r="BA106" s="6"/>
    </row>
    <row r="107" spans="1:53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9"/>
      <c r="T107" s="8"/>
      <c r="U107" s="8"/>
      <c r="V107" s="8"/>
      <c r="W107" s="8"/>
      <c r="X107" s="8"/>
      <c r="Y107" s="8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6"/>
      <c r="AZ107" s="6"/>
      <c r="BA107" s="6"/>
    </row>
    <row r="108" spans="1:53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9"/>
      <c r="T108" s="8"/>
      <c r="U108" s="8"/>
      <c r="V108" s="8"/>
      <c r="W108" s="8"/>
      <c r="X108" s="8"/>
      <c r="Y108" s="8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6"/>
      <c r="AZ108" s="6"/>
      <c r="BA108" s="6"/>
    </row>
    <row r="109" spans="1:53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9"/>
      <c r="T109" s="8"/>
      <c r="U109" s="8"/>
      <c r="V109" s="8"/>
      <c r="W109" s="8"/>
      <c r="X109" s="8"/>
      <c r="Y109" s="8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6"/>
      <c r="AZ109" s="6"/>
      <c r="BA109" s="6"/>
    </row>
    <row r="110" spans="1:53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9"/>
      <c r="T110" s="8"/>
      <c r="U110" s="8"/>
      <c r="V110" s="8"/>
      <c r="W110" s="8"/>
      <c r="X110" s="8"/>
      <c r="Y110" s="8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6"/>
      <c r="AZ110" s="6"/>
      <c r="BA110" s="6"/>
    </row>
    <row r="111" spans="1:53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9"/>
      <c r="T111" s="8"/>
      <c r="U111" s="8"/>
      <c r="V111" s="8"/>
      <c r="W111" s="8"/>
      <c r="X111" s="8"/>
      <c r="Y111" s="8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6"/>
      <c r="AZ111" s="6"/>
      <c r="BA111" s="6"/>
    </row>
    <row r="112" spans="1:53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9"/>
      <c r="T112" s="8"/>
      <c r="U112" s="8"/>
      <c r="V112" s="8"/>
      <c r="W112" s="8"/>
      <c r="X112" s="8"/>
      <c r="Y112" s="8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6"/>
      <c r="AZ112" s="6"/>
      <c r="BA112" s="6"/>
    </row>
    <row r="113" spans="1:53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T113" s="8"/>
      <c r="U113" s="8"/>
      <c r="V113" s="8"/>
      <c r="W113" s="8"/>
      <c r="X113" s="8"/>
      <c r="Y113" s="8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6"/>
      <c r="AZ113" s="6"/>
      <c r="BA113" s="6"/>
    </row>
    <row r="114" spans="1:53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9"/>
      <c r="T114" s="8"/>
      <c r="U114" s="8"/>
      <c r="V114" s="8"/>
      <c r="W114" s="8"/>
      <c r="X114" s="8"/>
      <c r="Y114" s="8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6"/>
      <c r="AZ114" s="6"/>
      <c r="BA114" s="6"/>
    </row>
    <row r="115" spans="1:53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9"/>
      <c r="T115" s="8"/>
      <c r="U115" s="8"/>
      <c r="V115" s="8"/>
      <c r="W115" s="8"/>
      <c r="X115" s="8"/>
      <c r="Y115" s="8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6"/>
      <c r="AZ115" s="6"/>
      <c r="BA115" s="6"/>
    </row>
    <row r="116" spans="1:53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9"/>
      <c r="T116" s="8"/>
      <c r="U116" s="8"/>
      <c r="V116" s="8"/>
      <c r="W116" s="8"/>
      <c r="X116" s="8"/>
      <c r="Y116" s="8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6"/>
      <c r="AZ116" s="6"/>
      <c r="BA116" s="6"/>
    </row>
    <row r="117" spans="1:53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9"/>
      <c r="T117" s="8"/>
      <c r="U117" s="8"/>
      <c r="V117" s="8"/>
      <c r="W117" s="8"/>
      <c r="X117" s="8"/>
      <c r="Y117" s="8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6"/>
      <c r="AZ117" s="6"/>
      <c r="BA117" s="6"/>
    </row>
    <row r="118" spans="1:53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9"/>
      <c r="T118" s="8"/>
      <c r="U118" s="8"/>
      <c r="V118" s="8"/>
      <c r="W118" s="8"/>
      <c r="X118" s="8"/>
      <c r="Y118" s="8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6"/>
      <c r="AZ118" s="6"/>
      <c r="BA118" s="6"/>
    </row>
    <row r="119" spans="1:53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9"/>
      <c r="T119" s="8"/>
      <c r="U119" s="8"/>
      <c r="V119" s="8"/>
      <c r="W119" s="8"/>
      <c r="X119" s="8"/>
      <c r="Y119" s="8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6"/>
      <c r="AZ119" s="6"/>
      <c r="BA119" s="6"/>
    </row>
    <row r="120" spans="1:53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9"/>
      <c r="T120" s="8"/>
      <c r="U120" s="8"/>
      <c r="V120" s="8"/>
      <c r="W120" s="8"/>
      <c r="X120" s="8"/>
      <c r="Y120" s="8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6"/>
      <c r="AZ120" s="6"/>
      <c r="BA120" s="6"/>
    </row>
    <row r="121" spans="1:53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9"/>
      <c r="T121" s="8"/>
      <c r="U121" s="8"/>
      <c r="V121" s="8"/>
      <c r="W121" s="8"/>
      <c r="X121" s="8"/>
      <c r="Y121" s="8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6"/>
      <c r="AZ121" s="6"/>
      <c r="BA121" s="6"/>
    </row>
    <row r="122" spans="1:53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9"/>
      <c r="T122" s="8"/>
      <c r="U122" s="8"/>
      <c r="V122" s="8"/>
      <c r="W122" s="8"/>
      <c r="X122" s="8"/>
      <c r="Y122" s="8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6"/>
      <c r="AZ122" s="6"/>
      <c r="BA122" s="6"/>
    </row>
    <row r="123" spans="1:53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9"/>
      <c r="T123" s="8"/>
      <c r="U123" s="8"/>
      <c r="V123" s="8"/>
      <c r="W123" s="8"/>
      <c r="X123" s="8"/>
      <c r="Y123" s="8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6"/>
      <c r="AZ123" s="6"/>
      <c r="BA123" s="6"/>
    </row>
    <row r="124" spans="1:53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9"/>
      <c r="T124" s="8"/>
      <c r="U124" s="8"/>
      <c r="V124" s="8"/>
      <c r="W124" s="8"/>
      <c r="X124" s="8"/>
      <c r="Y124" s="8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6"/>
      <c r="AZ124" s="6"/>
      <c r="BA124" s="6"/>
    </row>
    <row r="125" spans="1:53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9"/>
      <c r="T125" s="8"/>
      <c r="U125" s="8"/>
      <c r="V125" s="8"/>
      <c r="W125" s="8"/>
      <c r="X125" s="8"/>
      <c r="Y125" s="8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6"/>
      <c r="AZ125" s="6"/>
      <c r="BA125" s="6"/>
    </row>
    <row r="126" spans="1:53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9"/>
      <c r="T126" s="8"/>
      <c r="U126" s="8"/>
      <c r="V126" s="8"/>
      <c r="W126" s="8"/>
      <c r="X126" s="8"/>
      <c r="Y126" s="8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6"/>
      <c r="AZ126" s="6"/>
      <c r="BA126" s="6"/>
    </row>
    <row r="127" spans="1:53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9"/>
      <c r="T127" s="8"/>
      <c r="U127" s="8"/>
      <c r="V127" s="8"/>
      <c r="W127" s="8"/>
      <c r="X127" s="8"/>
      <c r="Y127" s="8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6"/>
      <c r="AZ127" s="6"/>
      <c r="BA127" s="6"/>
    </row>
    <row r="128" spans="1:53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9"/>
      <c r="T128" s="8"/>
      <c r="U128" s="8"/>
      <c r="V128" s="8"/>
      <c r="W128" s="8"/>
      <c r="X128" s="8"/>
      <c r="Y128" s="8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6"/>
      <c r="AZ128" s="6"/>
      <c r="BA128" s="6"/>
    </row>
    <row r="129" spans="1:53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9"/>
      <c r="T129" s="8"/>
      <c r="U129" s="8"/>
      <c r="V129" s="8"/>
      <c r="W129" s="8"/>
      <c r="X129" s="8"/>
      <c r="Y129" s="8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6"/>
      <c r="AZ129" s="6"/>
      <c r="BA129" s="6"/>
    </row>
    <row r="130" spans="1:53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9"/>
      <c r="T130" s="8"/>
      <c r="U130" s="8"/>
      <c r="V130" s="8"/>
      <c r="W130" s="8"/>
      <c r="X130" s="8"/>
      <c r="Y130" s="8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6"/>
      <c r="AZ130" s="6"/>
      <c r="BA130" s="6"/>
    </row>
    <row r="131" spans="1:53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9"/>
      <c r="T131" s="8"/>
      <c r="U131" s="8"/>
      <c r="V131" s="8"/>
      <c r="W131" s="8"/>
      <c r="X131" s="8"/>
      <c r="Y131" s="8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6"/>
      <c r="AZ131" s="6"/>
      <c r="BA131" s="6"/>
    </row>
    <row r="132" spans="1:53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8"/>
      <c r="U132" s="8"/>
      <c r="V132" s="8"/>
      <c r="W132" s="8"/>
      <c r="X132" s="8"/>
      <c r="Y132" s="8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6"/>
      <c r="AZ132" s="6"/>
      <c r="BA132" s="6"/>
    </row>
    <row r="133" spans="1:53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9"/>
      <c r="T133" s="8"/>
      <c r="U133" s="8"/>
      <c r="V133" s="8"/>
      <c r="W133" s="8"/>
      <c r="X133" s="8"/>
      <c r="Y133" s="8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6"/>
      <c r="AZ133" s="6"/>
      <c r="BA133" s="6"/>
    </row>
    <row r="134" spans="1:53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9"/>
      <c r="T134" s="8"/>
      <c r="U134" s="8"/>
      <c r="V134" s="8"/>
      <c r="W134" s="8"/>
      <c r="X134" s="8"/>
      <c r="Y134" s="8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6"/>
      <c r="AZ134" s="6"/>
      <c r="BA134" s="6"/>
    </row>
    <row r="135" spans="1:53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9"/>
      <c r="T135" s="8"/>
      <c r="U135" s="8"/>
      <c r="V135" s="8"/>
      <c r="W135" s="8"/>
      <c r="X135" s="8"/>
      <c r="Y135" s="8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6"/>
      <c r="AZ135" s="6"/>
      <c r="BA135" s="6"/>
    </row>
    <row r="136" spans="1:53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9"/>
      <c r="T136" s="8"/>
      <c r="U136" s="8"/>
      <c r="V136" s="8"/>
      <c r="W136" s="8"/>
      <c r="X136" s="8"/>
      <c r="Y136" s="8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6"/>
      <c r="AZ136" s="6"/>
      <c r="BA136" s="6"/>
    </row>
    <row r="137" spans="1:53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9"/>
      <c r="T137" s="8"/>
      <c r="U137" s="8"/>
      <c r="V137" s="8"/>
      <c r="W137" s="8"/>
      <c r="X137" s="8"/>
      <c r="Y137" s="8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6"/>
      <c r="AZ137" s="6"/>
      <c r="BA137" s="6"/>
    </row>
    <row r="138" spans="1:53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9"/>
      <c r="T138" s="8"/>
      <c r="U138" s="8"/>
      <c r="V138" s="8"/>
      <c r="W138" s="8"/>
      <c r="X138" s="8"/>
      <c r="Y138" s="8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6"/>
      <c r="AZ138" s="6"/>
      <c r="BA138" s="6"/>
    </row>
    <row r="139" spans="1:53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9"/>
      <c r="T139" s="8"/>
      <c r="U139" s="8"/>
      <c r="V139" s="8"/>
      <c r="W139" s="8"/>
      <c r="X139" s="8"/>
      <c r="Y139" s="8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6"/>
      <c r="AZ139" s="6"/>
      <c r="BA139" s="6"/>
    </row>
    <row r="140" spans="1:53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9"/>
      <c r="T140" s="8"/>
      <c r="U140" s="8"/>
      <c r="V140" s="8"/>
      <c r="W140" s="8"/>
      <c r="X140" s="8"/>
      <c r="Y140" s="8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6"/>
      <c r="AZ140" s="6"/>
      <c r="BA140" s="6"/>
    </row>
    <row r="141" spans="1:53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9"/>
      <c r="T141" s="8"/>
      <c r="U141" s="8"/>
      <c r="V141" s="8"/>
      <c r="W141" s="8"/>
      <c r="X141" s="8"/>
      <c r="Y141" s="8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6"/>
      <c r="AZ141" s="6"/>
      <c r="BA141" s="6"/>
    </row>
    <row r="142" spans="1:53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9"/>
      <c r="T142" s="8"/>
      <c r="U142" s="8"/>
      <c r="V142" s="8"/>
      <c r="W142" s="8"/>
      <c r="X142" s="8"/>
      <c r="Y142" s="8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6"/>
      <c r="AZ142" s="6"/>
      <c r="BA142" s="6"/>
    </row>
    <row r="143" spans="1:53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9"/>
      <c r="T143" s="8"/>
      <c r="U143" s="8"/>
      <c r="V143" s="8"/>
      <c r="W143" s="8"/>
      <c r="X143" s="8"/>
      <c r="Y143" s="8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6"/>
      <c r="AZ143" s="6"/>
      <c r="BA143" s="6"/>
    </row>
    <row r="144" spans="1:53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9"/>
      <c r="T144" s="8"/>
      <c r="U144" s="8"/>
      <c r="V144" s="8"/>
      <c r="W144" s="8"/>
      <c r="X144" s="8"/>
      <c r="Y144" s="8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6"/>
      <c r="AZ144" s="6"/>
      <c r="BA144" s="6"/>
    </row>
    <row r="145" spans="1:53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9"/>
      <c r="T145" s="8"/>
      <c r="U145" s="8"/>
      <c r="V145" s="8"/>
      <c r="W145" s="8"/>
      <c r="X145" s="8"/>
      <c r="Y145" s="8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6"/>
      <c r="AZ145" s="6"/>
      <c r="BA145" s="6"/>
    </row>
    <row r="146" spans="1:53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9"/>
      <c r="T146" s="8"/>
      <c r="U146" s="8"/>
      <c r="V146" s="8"/>
      <c r="W146" s="8"/>
      <c r="X146" s="8"/>
      <c r="Y146" s="8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6"/>
      <c r="AZ146" s="6"/>
      <c r="BA146" s="6"/>
    </row>
    <row r="147" spans="1:53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9"/>
      <c r="T147" s="8"/>
      <c r="U147" s="8"/>
      <c r="V147" s="8"/>
      <c r="W147" s="8"/>
      <c r="X147" s="8"/>
      <c r="Y147" s="8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6"/>
      <c r="AZ147" s="6"/>
      <c r="BA147" s="6"/>
    </row>
    <row r="148" spans="1:53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9"/>
      <c r="T148" s="8"/>
      <c r="U148" s="8"/>
      <c r="V148" s="8"/>
      <c r="W148" s="8"/>
      <c r="X148" s="8"/>
      <c r="Y148" s="8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6"/>
      <c r="AZ148" s="6"/>
      <c r="BA148" s="6"/>
    </row>
    <row r="149" spans="1:53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9"/>
      <c r="T149" s="8"/>
      <c r="U149" s="8"/>
      <c r="V149" s="8"/>
      <c r="W149" s="8"/>
      <c r="X149" s="8"/>
      <c r="Y149" s="8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6"/>
      <c r="AZ149" s="6"/>
      <c r="BA149" s="6"/>
    </row>
    <row r="150" spans="1:53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9"/>
      <c r="T150" s="8"/>
      <c r="U150" s="8"/>
      <c r="V150" s="8"/>
      <c r="W150" s="8"/>
      <c r="X150" s="8"/>
      <c r="Y150" s="8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6"/>
      <c r="AZ150" s="6"/>
      <c r="BA150" s="6"/>
    </row>
    <row r="151" spans="1:53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9"/>
      <c r="T151" s="8"/>
      <c r="U151" s="8"/>
      <c r="V151" s="8"/>
      <c r="W151" s="8"/>
      <c r="X151" s="8"/>
      <c r="Y151" s="8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6"/>
      <c r="AZ151" s="6"/>
      <c r="BA151" s="6"/>
    </row>
    <row r="152" spans="1:53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9"/>
      <c r="T152" s="8"/>
      <c r="U152" s="8"/>
      <c r="V152" s="8"/>
      <c r="W152" s="8"/>
      <c r="X152" s="8"/>
      <c r="Y152" s="8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6"/>
      <c r="AZ152" s="6"/>
      <c r="BA152" s="6"/>
    </row>
    <row r="153" spans="1:53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9"/>
      <c r="T153" s="8"/>
      <c r="U153" s="8"/>
      <c r="V153" s="8"/>
      <c r="W153" s="8"/>
      <c r="X153" s="8"/>
      <c r="Y153" s="8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6"/>
      <c r="AZ153" s="6"/>
      <c r="BA153" s="6"/>
    </row>
    <row r="154" spans="1:53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9"/>
      <c r="T154" s="8"/>
      <c r="U154" s="8"/>
      <c r="V154" s="8"/>
      <c r="W154" s="8"/>
      <c r="X154" s="8"/>
      <c r="Y154" s="8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6"/>
      <c r="AZ154" s="6"/>
      <c r="BA154" s="6"/>
    </row>
    <row r="155" spans="1:53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9"/>
      <c r="T155" s="8"/>
      <c r="U155" s="8"/>
      <c r="V155" s="8"/>
      <c r="W155" s="8"/>
      <c r="X155" s="8"/>
      <c r="Y155" s="8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6"/>
      <c r="AZ155" s="6"/>
      <c r="BA155" s="6"/>
    </row>
    <row r="156" spans="1:53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9"/>
      <c r="T156" s="8"/>
      <c r="U156" s="8"/>
      <c r="V156" s="8"/>
      <c r="W156" s="8"/>
      <c r="X156" s="8"/>
      <c r="Y156" s="8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6"/>
      <c r="AZ156" s="6"/>
      <c r="BA156" s="6"/>
    </row>
    <row r="157" spans="1:53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9"/>
      <c r="T157" s="8"/>
      <c r="U157" s="8"/>
      <c r="V157" s="8"/>
      <c r="W157" s="8"/>
      <c r="X157" s="8"/>
      <c r="Y157" s="8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6"/>
      <c r="AZ157" s="6"/>
      <c r="BA157" s="6"/>
    </row>
    <row r="158" spans="1:53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8"/>
      <c r="U158" s="8"/>
      <c r="V158" s="8"/>
      <c r="W158" s="8"/>
      <c r="X158" s="8"/>
      <c r="Y158" s="8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6"/>
      <c r="AZ158" s="6"/>
      <c r="BA158" s="6"/>
    </row>
    <row r="159" spans="1:53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9"/>
      <c r="T159" s="8"/>
      <c r="U159" s="8"/>
      <c r="V159" s="8"/>
      <c r="W159" s="8"/>
      <c r="X159" s="8"/>
      <c r="Y159" s="8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6"/>
      <c r="AZ159" s="6"/>
      <c r="BA159" s="6"/>
    </row>
    <row r="160" spans="1:53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9"/>
      <c r="T160" s="8"/>
      <c r="U160" s="8"/>
      <c r="V160" s="8"/>
      <c r="W160" s="8"/>
      <c r="X160" s="8"/>
      <c r="Y160" s="8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6"/>
      <c r="AZ160" s="6"/>
      <c r="BA160" s="6"/>
    </row>
    <row r="161" spans="1:53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9"/>
      <c r="T161" s="8"/>
      <c r="U161" s="8"/>
      <c r="V161" s="8"/>
      <c r="W161" s="8"/>
      <c r="X161" s="8"/>
      <c r="Y161" s="8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6"/>
      <c r="AZ161" s="6"/>
      <c r="BA161" s="6"/>
    </row>
    <row r="162" spans="1:53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9"/>
      <c r="T162" s="8"/>
      <c r="U162" s="8"/>
      <c r="V162" s="8"/>
      <c r="W162" s="8"/>
      <c r="X162" s="8"/>
      <c r="Y162" s="8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6"/>
      <c r="AZ162" s="6"/>
      <c r="BA162" s="6"/>
    </row>
    <row r="163" spans="1:53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9"/>
      <c r="T163" s="8"/>
      <c r="U163" s="8"/>
      <c r="V163" s="8"/>
      <c r="W163" s="8"/>
      <c r="X163" s="8"/>
      <c r="Y163" s="8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6"/>
      <c r="AZ163" s="6"/>
      <c r="BA163" s="6"/>
    </row>
    <row r="164" spans="1:53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9"/>
      <c r="T164" s="8"/>
      <c r="U164" s="8"/>
      <c r="V164" s="8"/>
      <c r="W164" s="8"/>
      <c r="X164" s="8"/>
      <c r="Y164" s="8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6"/>
      <c r="AZ164" s="6"/>
      <c r="BA164" s="6"/>
    </row>
    <row r="165" spans="1:53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9"/>
      <c r="T165" s="8"/>
      <c r="U165" s="8"/>
      <c r="V165" s="8"/>
      <c r="W165" s="8"/>
      <c r="X165" s="8"/>
      <c r="Y165" s="8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</sheetData>
  <mergeCells count="43">
    <mergeCell ref="A22:C22"/>
    <mergeCell ref="B39:J39"/>
    <mergeCell ref="AH8:AK8"/>
    <mergeCell ref="AM8:AT8"/>
    <mergeCell ref="AH6:AT6"/>
    <mergeCell ref="AH7:AT7"/>
    <mergeCell ref="AH9:AK9"/>
    <mergeCell ref="AM9:AT9"/>
    <mergeCell ref="AT13:AX13"/>
    <mergeCell ref="AH13:AJ13"/>
    <mergeCell ref="AK13:AS13"/>
    <mergeCell ref="AX14:AX16"/>
    <mergeCell ref="AU15:AU16"/>
    <mergeCell ref="AN14:AN16"/>
    <mergeCell ref="AO14:AO16"/>
    <mergeCell ref="B11:C11"/>
    <mergeCell ref="AV15:AV16"/>
    <mergeCell ref="AW15:AW16"/>
    <mergeCell ref="E25:J25"/>
    <mergeCell ref="E30:J30"/>
    <mergeCell ref="E26:J26"/>
    <mergeCell ref="AH14:AH16"/>
    <mergeCell ref="AI14:AI16"/>
    <mergeCell ref="AJ14:AJ16"/>
    <mergeCell ref="AP14:AP16"/>
    <mergeCell ref="AQ14:AQ16"/>
    <mergeCell ref="AR14:AR16"/>
    <mergeCell ref="AS14:AS16"/>
    <mergeCell ref="AK14:AK16"/>
    <mergeCell ref="AL14:AL16"/>
    <mergeCell ref="AT14:AT16"/>
    <mergeCell ref="AU14:AW14"/>
    <mergeCell ref="A7:L7"/>
    <mergeCell ref="A9:D9"/>
    <mergeCell ref="A10:D10"/>
    <mergeCell ref="E10:F10"/>
    <mergeCell ref="AM14:AM16"/>
    <mergeCell ref="A13:A16"/>
    <mergeCell ref="D11:E11"/>
    <mergeCell ref="F11:H11"/>
    <mergeCell ref="B13:B16"/>
    <mergeCell ref="C13:C16"/>
    <mergeCell ref="D13:AG15"/>
  </mergeCells>
  <pageMargins left="0.39370078740157483" right="0.31496062992125984" top="0.35433070866141736" bottom="0.35433070866141736" header="0.31496062992125984" footer="0.31496062992125984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2021_Январь</vt:lpstr>
      <vt:lpstr>2021_Февраль</vt:lpstr>
      <vt:lpstr>2021_Март</vt:lpstr>
      <vt:lpstr>2021_Апрель </vt:lpstr>
      <vt:lpstr>2021_МАЙ</vt:lpstr>
      <vt:lpstr>2021_Июнь</vt:lpstr>
      <vt:lpstr>2021_Июль </vt:lpstr>
      <vt:lpstr>2022_Сентября НА ОТДАЧУ </vt:lpstr>
      <vt:lpstr>2022_Сентября</vt:lpstr>
      <vt:lpstr>2022_Октябрь</vt:lpstr>
      <vt:lpstr>2022_Ноябрь</vt:lpstr>
      <vt:lpstr>2022_Декабрь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Уделько Зинаида</dc:creator>
  <cp:lastModifiedBy>User</cp:lastModifiedBy>
  <cp:lastPrinted>2022-12-01T13:48:47Z</cp:lastPrinted>
  <dcterms:created xsi:type="dcterms:W3CDTF">2020-08-05T15:59:23Z</dcterms:created>
  <dcterms:modified xsi:type="dcterms:W3CDTF">2022-12-19T11:28:52Z</dcterms:modified>
</cp:coreProperties>
</file>