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J7" i="1"/>
  <c r="H7" i="1"/>
  <c r="K5" i="1"/>
  <c r="K4" i="1"/>
  <c r="J17" i="1"/>
  <c r="L17" i="1"/>
  <c r="L10" i="1"/>
  <c r="J10" i="1"/>
  <c r="H10" i="1"/>
  <c r="L9" i="1"/>
  <c r="J9" i="1"/>
  <c r="H9" i="1"/>
  <c r="L8" i="1"/>
  <c r="J8" i="1"/>
  <c r="H8" i="1"/>
  <c r="H17" i="1"/>
  <c r="H5" i="3"/>
  <c r="F5" i="3"/>
  <c r="H6" i="3"/>
  <c r="F6" i="3"/>
  <c r="L12" i="1"/>
  <c r="J12" i="1"/>
  <c r="H12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1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6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6" i="1"/>
  <c r="H11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L4" i="1"/>
  <c r="L5" i="1"/>
  <c r="J4" i="1"/>
  <c r="J5" i="1"/>
  <c r="H4" i="1"/>
  <c r="H5" i="1"/>
  <c r="L32" i="1"/>
  <c r="L33" i="1"/>
  <c r="J32" i="1"/>
  <c r="J33" i="1"/>
  <c r="H32" i="1"/>
  <c r="H33" i="1"/>
</calcChain>
</file>

<file path=xl/sharedStrings.xml><?xml version="1.0" encoding="utf-8"?>
<sst xmlns="http://schemas.openxmlformats.org/spreadsheetml/2006/main" count="192" uniqueCount="122">
  <si>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</si>
  <si>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</si>
  <si>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</si>
  <si>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</si>
  <si>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</si>
  <si>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</si>
  <si>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</si>
  <si>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</si>
  <si>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</si>
  <si>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</si>
  <si>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</si>
  <si>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</si>
  <si>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</si>
  <si>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</si>
  <si>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</si>
  <si>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</si>
  <si>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</si>
  <si>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</si>
  <si>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</si>
  <si>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</si>
  <si>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</si>
  <si>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</si>
  <si>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</si>
  <si>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</si>
  <si>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</si>
  <si>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</si>
  <si>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</si>
  <si>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</si>
  <si>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</si>
  <si>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</si>
  <si>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</si>
  <si>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</si>
  <si>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</si>
  <si>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</si>
  <si>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</si>
  <si>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</si>
  <si>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</si>
  <si>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</si>
  <si>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I2C Pullups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</si>
  <si>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</si>
  <si>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</si>
  <si>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</si>
  <si>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</si>
  <si>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</si>
  <si>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</si>
  <si>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</si>
  <si>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</si>
  <si>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</si>
  <si>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</si>
  <si>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</si>
  <si>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</si>
  <si>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</si>
  <si>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</si>
  <si>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</si>
  <si>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</si>
  <si>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</si>
  <si>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</si>
  <si>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</si>
  <si>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</si>
  <si>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</si>
  <si>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</si>
  <si>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</si>
  <si>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</si>
  <si>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</si>
  <si>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</si>
  <si>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</si>
  <si>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</si>
  <si>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</si>
  <si>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</si>
  <si>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</si>
  <si>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</si>
  <si>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</si>
  <si>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</si>
  <si>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</si>
  <si>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</si>
  <si>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</si>
  <si>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</si>
  <si>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</si>
  <si>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</si>
  <si>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</si>
  <si>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</si>
  <si>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</si>
  <si>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</si>
  <si>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</si>
  <si>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</si>
  <si>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</si>
  <si>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</si>
  <si>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</si>
  <si>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Wurth Electronics</t>
  </si>
  <si>
    <t>691103110002</t>
  </si>
  <si>
    <t>691103110003</t>
  </si>
  <si>
    <t>710-691103110002</t>
  </si>
  <si>
    <t>SMT</t>
  </si>
  <si>
    <t>http://www.mouser.com/ProductDetail/Wurth-Electronics/691103110002/?qs=%2fha2pyFadujUbUS%252bt6nLituZRCwZEM9J%252bNVrPRp0gdDl8b75rjMxqA%3d%3d</t>
  </si>
  <si>
    <t>3.5mm Spacing TH</t>
  </si>
  <si>
    <t>TH = Through Hole</t>
  </si>
  <si>
    <t>SMT = Surface Mount</t>
  </si>
  <si>
    <t>710-691103110003</t>
  </si>
  <si>
    <t>http://www.mouser.com/ProductDetail/Wurth-Electronics/691103110003/?qs=%2fha2pyFadujUbUS%252bt6nLipVHXF0Oc0gS7k5BkdvmKReUZjE00BGlMQ%3d%3d</t>
  </si>
  <si>
    <t>Traco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</si>
  <si>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</si>
  <si>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</si>
  <si>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</si>
  <si>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</si>
  <si>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</si>
  <si>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</si>
  <si>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</si>
  <si>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</si>
  <si>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</si>
  <si>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</si>
  <si>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</si>
  <si>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</si>
  <si>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</si>
  <si>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</si>
  <si>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No-DNP</t>
  </si>
  <si>
    <t>C1</t>
  </si>
  <si>
    <t>Panasonic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</si>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</sst>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44" fontId="0" fillId="2" borderId="4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Keystone-Electronics/3000/?qs=sGAEpiMZZMtT9MhkajLHrnU1d13jcSgSROM9zhZkF8A%3d" TargetMode="External"/><Relationship Id="rId2" Type="http://schemas.openxmlformats.org/officeDocument/2006/relationships/hyperlink" Target="http://www.digikey.com/product-detail/en/sullins-connector-solutions/NPPC081KFXC-RC/S5639-ND/77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10</v>
      </c>
      <c r="B1" s="1">
        <v>1</v>
      </c>
      <c r="C1" s="3" t="s">
        <v>40</v>
      </c>
      <c r="L1" s="30"/>
    </row>
    <row r="2" spans="1:14" ht="17" thickBot="1" x14ac:dyDescent="0.25">
      <c r="A2" s="55" t="s">
        <v>6</v>
      </c>
      <c r="B2" s="56"/>
      <c r="C2" s="17"/>
      <c r="D2" s="55" t="s">
        <v>5</v>
      </c>
      <c r="E2" s="57"/>
      <c r="F2" s="58" t="s">
        <v>7</v>
      </c>
      <c r="G2" s="57"/>
      <c r="H2" s="55" t="s">
        <v>8</v>
      </c>
      <c r="I2" s="57"/>
      <c r="J2" s="55" t="s">
        <v>9</v>
      </c>
      <c r="K2" s="59"/>
      <c r="L2" s="56"/>
      <c r="M2" s="57"/>
      <c r="N2" s="53" t="s">
        <v>36</v>
      </c>
    </row>
    <row r="3" spans="1:14" ht="18" thickTop="1" thickBot="1" x14ac:dyDescent="0.25">
      <c r="A3" s="10" t="s">
        <v>0</v>
      </c>
      <c r="B3" s="48" t="s">
        <v>39</v>
      </c>
      <c r="C3" s="18" t="s">
        <v>11</v>
      </c>
      <c r="D3" s="10" t="s">
        <v>1</v>
      </c>
      <c r="E3" s="28" t="s">
        <v>13</v>
      </c>
      <c r="F3" s="36" t="s">
        <v>1</v>
      </c>
      <c r="G3" s="13" t="s">
        <v>13</v>
      </c>
      <c r="H3" s="12" t="s">
        <v>1</v>
      </c>
      <c r="I3" s="13" t="s">
        <v>13</v>
      </c>
      <c r="J3" s="12" t="s">
        <v>2</v>
      </c>
      <c r="K3" s="14" t="s">
        <v>3</v>
      </c>
      <c r="L3" s="31" t="s">
        <v>12</v>
      </c>
      <c r="M3" s="13" t="s">
        <v>4</v>
      </c>
      <c r="N3" s="54"/>
    </row>
    <row r="4" spans="1:14" x14ac:dyDescent="0.2">
      <c r="A4" s="8"/>
      <c r="B4" s="25" t="s">
        <v>26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18</v>
      </c>
      <c r="K4" s="3" t="s">
        <v>27</v>
      </c>
      <c r="L4" s="29" t="s">
        <v>24</v>
      </c>
      <c r="M4" s="19" t="s">
        <v>28</v>
      </c>
      <c r="N4" s="44" t="s">
        <v>43</v>
      </c>
    </row>
    <row r="5" spans="1:14" x14ac:dyDescent="0.2">
      <c r="A5" s="2"/>
      <c r="B5" s="3" t="s">
        <v>48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45</v>
      </c>
      <c r="K5" s="3"/>
      <c r="L5" s="29" t="s">
        <v>24</v>
      </c>
      <c r="M5" s="19" t="s">
        <v>46</v>
      </c>
      <c r="N5" s="44" t="s">
        <v>47</v>
      </c>
    </row>
    <row r="6" spans="1:14" x14ac:dyDescent="0.2">
      <c r="A6" s="2"/>
      <c r="B6" s="25" t="s">
        <v>49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45</v>
      </c>
      <c r="K6" s="3"/>
      <c r="L6" s="32" t="s">
        <v>24</v>
      </c>
      <c r="M6" s="19" t="s">
        <v>50</v>
      </c>
      <c r="N6" s="44" t="s">
        <v>51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14</v>
      </c>
      <c r="E31" s="24">
        <f>SUM(E4:E30)</f>
        <v>38.72</v>
      </c>
      <c r="F31" s="24" t="s">
        <v>14</v>
      </c>
      <c r="G31" s="24">
        <f t="shared" ref="G31:I31" si="3">SUM(G4:G30)</f>
        <v>386.8</v>
      </c>
      <c r="H31" s="24" t="s">
        <v>14</v>
      </c>
      <c r="I31" s="24">
        <f t="shared" si="3"/>
        <v>966.25</v>
      </c>
      <c r="L31" s="30"/>
    </row>
    <row r="32" spans="1:14" x14ac:dyDescent="0.2">
      <c r="D32" t="s">
        <v>15</v>
      </c>
      <c r="E32" s="24">
        <f>E31</f>
        <v>38.72</v>
      </c>
      <c r="F32" t="s">
        <v>15</v>
      </c>
      <c r="G32" s="35">
        <f>G31/10</f>
        <v>38.68</v>
      </c>
      <c r="H32" t="s">
        <v>15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H4" sqref="H4"/>
    </sheetView>
  </sheetViews>
  <sheetFormatPr baseColWidth="10" defaultRowHeight="16" x14ac:dyDescent="0.2"/>
  <cols>
    <col min="1" max="1" width="7.6640625" bestFit="1" customWidth="1"/>
    <col min="2" max="3" width="18.6640625" bestFit="1" customWidth="1"/>
    <col min="4" max="4" width="23.33203125" style="63" bestFit="1" customWidth="1"/>
    <col min="5" max="5" width="28" bestFit="1" customWidth="1"/>
    <col min="6" max="6" width="14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19.6640625" bestFit="1" customWidth="1"/>
    <col min="12" max="12" width="13.3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60" t="s">
        <v>95</v>
      </c>
      <c r="B1" s="60"/>
      <c r="C1" s="52" t="s">
        <v>96</v>
      </c>
      <c r="D1" s="61"/>
      <c r="E1" s="3" t="s">
        <v>40</v>
      </c>
    </row>
    <row r="2" spans="1:17" ht="17" thickBot="1" x14ac:dyDescent="0.25">
      <c r="A2" s="55" t="s">
        <v>6</v>
      </c>
      <c r="B2" s="59"/>
      <c r="C2" s="56"/>
      <c r="D2" s="56"/>
      <c r="E2" s="56"/>
      <c r="F2" s="17"/>
      <c r="G2" s="55" t="s">
        <v>5</v>
      </c>
      <c r="H2" s="57"/>
      <c r="I2" s="58" t="s">
        <v>7</v>
      </c>
      <c r="J2" s="57"/>
      <c r="K2" s="55" t="s">
        <v>8</v>
      </c>
      <c r="L2" s="57"/>
      <c r="M2" s="55" t="s">
        <v>9</v>
      </c>
      <c r="N2" s="59"/>
      <c r="O2" s="56"/>
      <c r="P2" s="57"/>
      <c r="Q2" s="53" t="s">
        <v>36</v>
      </c>
    </row>
    <row r="3" spans="1:17" ht="18" thickTop="1" thickBot="1" x14ac:dyDescent="0.25">
      <c r="A3" s="10" t="s">
        <v>86</v>
      </c>
      <c r="B3" s="11" t="s">
        <v>81</v>
      </c>
      <c r="C3" s="16" t="s">
        <v>82</v>
      </c>
      <c r="D3" s="62" t="s">
        <v>84</v>
      </c>
      <c r="E3" s="16" t="s">
        <v>85</v>
      </c>
      <c r="F3" s="18" t="s">
        <v>11</v>
      </c>
      <c r="G3" s="10" t="s">
        <v>1</v>
      </c>
      <c r="H3" s="28" t="s">
        <v>13</v>
      </c>
      <c r="I3" s="36" t="s">
        <v>1</v>
      </c>
      <c r="J3" s="13" t="s">
        <v>13</v>
      </c>
      <c r="K3" s="12" t="s">
        <v>1</v>
      </c>
      <c r="L3" s="13" t="s">
        <v>13</v>
      </c>
      <c r="M3" s="12" t="s">
        <v>2</v>
      </c>
      <c r="N3" s="14" t="s">
        <v>57</v>
      </c>
      <c r="O3" s="31" t="s">
        <v>12</v>
      </c>
      <c r="P3" s="13" t="s">
        <v>4</v>
      </c>
      <c r="Q3" s="54"/>
    </row>
    <row r="4" spans="1:17" x14ac:dyDescent="0.2">
      <c r="A4" s="8" t="s">
        <v>87</v>
      </c>
      <c r="B4" s="9"/>
      <c r="C4" s="9" t="s">
        <v>88</v>
      </c>
      <c r="D4" s="49" t="s">
        <v>89</v>
      </c>
      <c r="E4" s="9" t="s">
        <v>41</v>
      </c>
      <c r="F4" s="46"/>
      <c r="G4" s="37">
        <v>0.83</v>
      </c>
      <c r="H4" s="38">
        <f t="shared" ref="H4:H31" si="0">F4*G4</f>
        <v>0</v>
      </c>
      <c r="I4" s="42">
        <v>0.73899999999999999</v>
      </c>
      <c r="J4" s="43">
        <f t="shared" ref="J4:J31" si="1">F4*I4*10</f>
        <v>0</v>
      </c>
      <c r="K4" s="42">
        <f>I4</f>
        <v>0.73899999999999999</v>
      </c>
      <c r="L4" s="43">
        <f t="shared" ref="L4:L31" si="2">F4*K4*25</f>
        <v>0</v>
      </c>
      <c r="M4" s="8" t="s">
        <v>18</v>
      </c>
      <c r="N4" s="9" t="s">
        <v>91</v>
      </c>
      <c r="O4" s="49" t="s">
        <v>94</v>
      </c>
      <c r="P4" s="50" t="s">
        <v>93</v>
      </c>
      <c r="Q4" s="4" t="s">
        <v>43</v>
      </c>
    </row>
    <row r="5" spans="1:17" x14ac:dyDescent="0.2">
      <c r="A5" s="2" t="s">
        <v>87</v>
      </c>
      <c r="B5" s="3"/>
      <c r="C5" s="3" t="s">
        <v>88</v>
      </c>
      <c r="D5" s="29" t="s">
        <v>90</v>
      </c>
      <c r="E5" s="3" t="s">
        <v>42</v>
      </c>
      <c r="F5" s="4"/>
      <c r="G5" s="39">
        <v>1.1000000000000001</v>
      </c>
      <c r="H5" s="26">
        <f t="shared" si="0"/>
        <v>0</v>
      </c>
      <c r="I5" s="21">
        <v>0.98599999999999999</v>
      </c>
      <c r="J5" s="20">
        <f t="shared" si="1"/>
        <v>0</v>
      </c>
      <c r="K5" s="21">
        <f>I5</f>
        <v>0.98599999999999999</v>
      </c>
      <c r="L5" s="20">
        <f t="shared" si="2"/>
        <v>0</v>
      </c>
      <c r="M5" s="2" t="s">
        <v>18</v>
      </c>
      <c r="N5" s="3" t="s">
        <v>97</v>
      </c>
      <c r="O5" s="29" t="s">
        <v>94</v>
      </c>
      <c r="P5" s="19" t="s">
        <v>98</v>
      </c>
      <c r="Q5" s="4" t="s">
        <v>43</v>
      </c>
    </row>
    <row r="6" spans="1:17" x14ac:dyDescent="0.2">
      <c r="A6" s="2" t="s">
        <v>87</v>
      </c>
      <c r="B6" s="3" t="s">
        <v>59</v>
      </c>
      <c r="C6" s="25" t="s">
        <v>99</v>
      </c>
      <c r="D6" s="29" t="s">
        <v>100</v>
      </c>
      <c r="E6" s="25" t="s">
        <v>101</v>
      </c>
      <c r="F6" s="4">
        <v>1</v>
      </c>
      <c r="G6" s="39">
        <v>6.2</v>
      </c>
      <c r="H6" s="26">
        <f t="shared" si="0"/>
        <v>6.2</v>
      </c>
      <c r="I6" s="21">
        <v>5.7</v>
      </c>
      <c r="J6" s="20">
        <f t="shared" si="1"/>
        <v>57</v>
      </c>
      <c r="K6" s="21">
        <v>5.43</v>
      </c>
      <c r="L6" s="20">
        <f t="shared" si="2"/>
        <v>135.75</v>
      </c>
      <c r="M6" s="2" t="s">
        <v>18</v>
      </c>
      <c r="N6" s="3" t="s">
        <v>52</v>
      </c>
      <c r="O6" s="32" t="s">
        <v>53</v>
      </c>
      <c r="P6" s="19" t="s">
        <v>54</v>
      </c>
      <c r="Q6" s="4"/>
    </row>
    <row r="7" spans="1:17" x14ac:dyDescent="0.2">
      <c r="A7" s="65" t="s">
        <v>114</v>
      </c>
      <c r="B7" s="66" t="s">
        <v>115</v>
      </c>
      <c r="C7" s="66" t="s">
        <v>116</v>
      </c>
      <c r="D7" s="67" t="s">
        <v>117</v>
      </c>
      <c r="E7" s="66" t="s">
        <v>118</v>
      </c>
      <c r="F7" s="68">
        <v>1</v>
      </c>
      <c r="G7" s="69">
        <v>0.22</v>
      </c>
      <c r="H7" s="70">
        <f t="shared" si="0"/>
        <v>0.22</v>
      </c>
      <c r="I7" s="71">
        <v>0.153</v>
      </c>
      <c r="J7" s="72">
        <f t="shared" si="1"/>
        <v>1.53</v>
      </c>
      <c r="K7" s="71">
        <v>0.1124</v>
      </c>
      <c r="L7" s="72">
        <f t="shared" si="2"/>
        <v>2.81</v>
      </c>
      <c r="M7" s="65" t="s">
        <v>55</v>
      </c>
      <c r="N7" s="66" t="s">
        <v>119</v>
      </c>
      <c r="O7" s="67" t="s">
        <v>120</v>
      </c>
      <c r="P7" s="73" t="s">
        <v>121</v>
      </c>
      <c r="Q7" s="68"/>
    </row>
    <row r="8" spans="1:17" x14ac:dyDescent="0.2">
      <c r="A8" s="2" t="s">
        <v>87</v>
      </c>
      <c r="B8" s="25" t="s">
        <v>60</v>
      </c>
      <c r="C8" s="25" t="s">
        <v>102</v>
      </c>
      <c r="D8" s="32" t="s">
        <v>103</v>
      </c>
      <c r="E8" s="25" t="s">
        <v>32</v>
      </c>
      <c r="F8" s="4">
        <v>1</v>
      </c>
      <c r="G8" s="39">
        <v>1.74</v>
      </c>
      <c r="H8" s="26">
        <f>F8*G8</f>
        <v>1.74</v>
      </c>
      <c r="I8" s="21">
        <v>1.74</v>
      </c>
      <c r="J8" s="20">
        <f>F8*I8*10</f>
        <v>17.399999999999999</v>
      </c>
      <c r="K8" s="21">
        <v>1.49</v>
      </c>
      <c r="L8" s="20">
        <f>F8*K8*25</f>
        <v>37.25</v>
      </c>
      <c r="M8" s="2" t="s">
        <v>33</v>
      </c>
      <c r="N8" s="3" t="s">
        <v>34</v>
      </c>
      <c r="O8" s="32" t="s">
        <v>24</v>
      </c>
      <c r="P8" s="27" t="s">
        <v>35</v>
      </c>
      <c r="Q8" s="4"/>
    </row>
    <row r="9" spans="1:17" x14ac:dyDescent="0.2">
      <c r="A9" s="2" t="s">
        <v>87</v>
      </c>
      <c r="B9" s="3" t="s">
        <v>61</v>
      </c>
      <c r="C9" s="25" t="s">
        <v>105</v>
      </c>
      <c r="D9" s="29" t="s">
        <v>104</v>
      </c>
      <c r="E9" s="25" t="s">
        <v>17</v>
      </c>
      <c r="F9" s="4">
        <v>1</v>
      </c>
      <c r="G9" s="39">
        <v>8.1199999999999992</v>
      </c>
      <c r="H9" s="26">
        <f>F9*G9</f>
        <v>8.1199999999999992</v>
      </c>
      <c r="I9" s="21">
        <v>8.1199999999999992</v>
      </c>
      <c r="J9" s="20">
        <f>F9*I9*10</f>
        <v>81.199999999999989</v>
      </c>
      <c r="K9" s="21">
        <v>7.38</v>
      </c>
      <c r="L9" s="20">
        <f>F9*K9*25</f>
        <v>184.5</v>
      </c>
      <c r="M9" s="2" t="s">
        <v>18</v>
      </c>
      <c r="N9" s="3" t="s">
        <v>19</v>
      </c>
      <c r="O9" s="32" t="s">
        <v>20</v>
      </c>
      <c r="P9" s="19" t="s">
        <v>21</v>
      </c>
      <c r="Q9" s="4"/>
    </row>
    <row r="10" spans="1:17" x14ac:dyDescent="0.2">
      <c r="A10" s="2" t="s">
        <v>87</v>
      </c>
      <c r="B10" s="3" t="s">
        <v>62</v>
      </c>
      <c r="C10" s="25" t="s">
        <v>106</v>
      </c>
      <c r="D10" s="29" t="s">
        <v>107</v>
      </c>
      <c r="E10" s="25" t="s">
        <v>22</v>
      </c>
      <c r="F10" s="4">
        <v>1</v>
      </c>
      <c r="G10" s="39">
        <v>0.64</v>
      </c>
      <c r="H10" s="26">
        <f>F10*G10</f>
        <v>0.64</v>
      </c>
      <c r="I10" s="21">
        <v>0.64</v>
      </c>
      <c r="J10" s="20">
        <f>F10*I10*10</f>
        <v>6.4</v>
      </c>
      <c r="K10" s="21">
        <v>0.64</v>
      </c>
      <c r="L10" s="20">
        <f>F10*K10*25</f>
        <v>16</v>
      </c>
      <c r="M10" s="2" t="s">
        <v>18</v>
      </c>
      <c r="N10" s="3" t="s">
        <v>23</v>
      </c>
      <c r="O10" s="32" t="s">
        <v>92</v>
      </c>
      <c r="P10" s="19" t="s">
        <v>25</v>
      </c>
      <c r="Q10" s="4"/>
    </row>
    <row r="11" spans="1:17" x14ac:dyDescent="0.2">
      <c r="A11" s="2" t="s">
        <v>87</v>
      </c>
      <c r="B11" s="3"/>
      <c r="C11" s="3"/>
      <c r="D11" s="29"/>
      <c r="E11" s="25" t="s">
        <v>29</v>
      </c>
      <c r="F11" s="4">
        <v>1</v>
      </c>
      <c r="G11" s="39"/>
      <c r="H11" s="26">
        <f>F11*G11</f>
        <v>0</v>
      </c>
      <c r="I11" s="21"/>
      <c r="J11" s="20">
        <f>F11*I11*10</f>
        <v>0</v>
      </c>
      <c r="K11" s="21"/>
      <c r="L11" s="20">
        <f>F11*K11*25</f>
        <v>0</v>
      </c>
      <c r="M11" s="2"/>
      <c r="N11" s="3"/>
      <c r="O11" s="32"/>
      <c r="P11" s="19"/>
      <c r="Q11" s="4"/>
    </row>
    <row r="12" spans="1:17" x14ac:dyDescent="0.2">
      <c r="A12" s="2" t="s">
        <v>87</v>
      </c>
      <c r="B12" s="25"/>
      <c r="C12" s="25"/>
      <c r="D12" s="32"/>
      <c r="E12" s="25" t="s">
        <v>30</v>
      </c>
      <c r="F12" s="4">
        <v>1</v>
      </c>
      <c r="G12" s="39"/>
      <c r="H12" s="26">
        <f t="shared" si="0"/>
        <v>0</v>
      </c>
      <c r="I12" s="21"/>
      <c r="J12" s="20">
        <f t="shared" si="1"/>
        <v>0</v>
      </c>
      <c r="K12" s="21"/>
      <c r="L12" s="20">
        <f t="shared" si="2"/>
        <v>0</v>
      </c>
      <c r="M12" s="2"/>
      <c r="N12" s="3"/>
      <c r="O12" s="32"/>
      <c r="P12" s="19"/>
      <c r="Q12" s="4"/>
    </row>
    <row r="13" spans="1:17" x14ac:dyDescent="0.2">
      <c r="A13" s="2" t="s">
        <v>87</v>
      </c>
      <c r="B13" s="34"/>
      <c r="C13" s="34"/>
      <c r="D13" s="64"/>
      <c r="E13" s="25" t="s">
        <v>31</v>
      </c>
      <c r="F13" s="4">
        <v>1</v>
      </c>
      <c r="G13" s="39"/>
      <c r="H13" s="26">
        <f t="shared" si="0"/>
        <v>0</v>
      </c>
      <c r="I13" s="21"/>
      <c r="J13" s="20">
        <f t="shared" si="1"/>
        <v>0</v>
      </c>
      <c r="K13" s="21"/>
      <c r="L13" s="20">
        <f t="shared" si="2"/>
        <v>0</v>
      </c>
      <c r="M13" s="2"/>
      <c r="N13" s="3"/>
      <c r="O13" s="29"/>
      <c r="P13" s="19"/>
      <c r="Q13" s="4"/>
    </row>
    <row r="14" spans="1:17" x14ac:dyDescent="0.2">
      <c r="A14" s="2" t="s">
        <v>87</v>
      </c>
      <c r="B14" s="25" t="s">
        <v>63</v>
      </c>
      <c r="C14" s="25" t="s">
        <v>108</v>
      </c>
      <c r="D14" s="32" t="s">
        <v>109</v>
      </c>
      <c r="E14" s="25" t="s">
        <v>76</v>
      </c>
      <c r="F14" s="4">
        <v>1</v>
      </c>
      <c r="G14" s="39">
        <v>1.28</v>
      </c>
      <c r="H14" s="26">
        <f t="shared" si="0"/>
        <v>1.28</v>
      </c>
      <c r="I14" s="21">
        <v>1.0669999999999999</v>
      </c>
      <c r="J14" s="20">
        <f t="shared" si="1"/>
        <v>10.67</v>
      </c>
      <c r="K14" s="21">
        <v>0.98699999999999999</v>
      </c>
      <c r="L14" s="20">
        <f t="shared" si="2"/>
        <v>24.675000000000001</v>
      </c>
      <c r="M14" s="2" t="s">
        <v>55</v>
      </c>
      <c r="N14" s="3" t="s">
        <v>56</v>
      </c>
      <c r="O14" s="29" t="s">
        <v>83</v>
      </c>
      <c r="P14" s="19" t="s">
        <v>58</v>
      </c>
      <c r="Q14" s="4"/>
    </row>
    <row r="15" spans="1:17" x14ac:dyDescent="0.2">
      <c r="A15" s="2" t="s">
        <v>87</v>
      </c>
      <c r="B15" s="25" t="s">
        <v>71</v>
      </c>
      <c r="C15" s="25" t="s">
        <v>108</v>
      </c>
      <c r="D15" s="32" t="s">
        <v>110</v>
      </c>
      <c r="E15" s="25" t="s">
        <v>78</v>
      </c>
      <c r="F15" s="4">
        <v>1</v>
      </c>
      <c r="G15" s="39">
        <v>1.1200000000000001</v>
      </c>
      <c r="H15" s="26">
        <f t="shared" si="0"/>
        <v>1.1200000000000001</v>
      </c>
      <c r="I15" s="21">
        <v>0.92900000000000005</v>
      </c>
      <c r="J15" s="20">
        <f t="shared" si="1"/>
        <v>9.2900000000000009</v>
      </c>
      <c r="K15" s="21">
        <v>0.86</v>
      </c>
      <c r="L15" s="20">
        <f t="shared" si="2"/>
        <v>21.5</v>
      </c>
      <c r="M15" s="2" t="s">
        <v>55</v>
      </c>
      <c r="N15" s="3" t="s">
        <v>64</v>
      </c>
      <c r="O15" s="29" t="s">
        <v>83</v>
      </c>
      <c r="P15" s="19" t="s">
        <v>65</v>
      </c>
      <c r="Q15" s="4"/>
    </row>
    <row r="16" spans="1:17" x14ac:dyDescent="0.2">
      <c r="A16" s="2" t="s">
        <v>87</v>
      </c>
      <c r="B16" s="25" t="s">
        <v>72</v>
      </c>
      <c r="C16" s="25" t="s">
        <v>108</v>
      </c>
      <c r="D16" s="32" t="s">
        <v>111</v>
      </c>
      <c r="E16" s="25" t="s">
        <v>77</v>
      </c>
      <c r="F16" s="4">
        <v>1</v>
      </c>
      <c r="G16" s="39">
        <v>1.17</v>
      </c>
      <c r="H16" s="26">
        <f t="shared" si="0"/>
        <v>1.17</v>
      </c>
      <c r="I16" s="21">
        <v>0.97499999999999998</v>
      </c>
      <c r="J16" s="20">
        <f t="shared" si="1"/>
        <v>9.75</v>
      </c>
      <c r="K16" s="21">
        <v>0.90239999999999998</v>
      </c>
      <c r="L16" s="20">
        <f t="shared" si="2"/>
        <v>22.56</v>
      </c>
      <c r="M16" s="2" t="s">
        <v>55</v>
      </c>
      <c r="N16" s="3" t="s">
        <v>67</v>
      </c>
      <c r="O16" s="29" t="s">
        <v>83</v>
      </c>
      <c r="P16" s="19" t="s">
        <v>66</v>
      </c>
      <c r="Q16" s="4"/>
    </row>
    <row r="17" spans="1:17" x14ac:dyDescent="0.2">
      <c r="A17" s="2" t="s">
        <v>87</v>
      </c>
      <c r="B17" s="25" t="s">
        <v>73</v>
      </c>
      <c r="C17" s="25" t="s">
        <v>108</v>
      </c>
      <c r="D17" s="32" t="s">
        <v>112</v>
      </c>
      <c r="E17" s="25" t="s">
        <v>79</v>
      </c>
      <c r="F17" s="4">
        <v>2</v>
      </c>
      <c r="G17" s="2">
        <v>1.55</v>
      </c>
      <c r="H17" s="26">
        <f t="shared" si="0"/>
        <v>3.1</v>
      </c>
      <c r="I17" s="21">
        <v>1.2849999999999999</v>
      </c>
      <c r="J17" s="20">
        <f t="shared" si="1"/>
        <v>25.7</v>
      </c>
      <c r="K17" s="21">
        <v>1.19</v>
      </c>
      <c r="L17" s="20">
        <f t="shared" si="2"/>
        <v>59.5</v>
      </c>
      <c r="M17" s="2" t="s">
        <v>55</v>
      </c>
      <c r="N17" s="3" t="s">
        <v>68</v>
      </c>
      <c r="O17" s="29" t="s">
        <v>83</v>
      </c>
      <c r="P17" s="19" t="s">
        <v>75</v>
      </c>
      <c r="Q17" s="4"/>
    </row>
    <row r="18" spans="1:17" x14ac:dyDescent="0.2">
      <c r="A18" s="2" t="s">
        <v>87</v>
      </c>
      <c r="B18" s="25" t="s">
        <v>74</v>
      </c>
      <c r="C18" s="25" t="s">
        <v>108</v>
      </c>
      <c r="D18" s="32" t="s">
        <v>113</v>
      </c>
      <c r="E18" s="25" t="s">
        <v>80</v>
      </c>
      <c r="F18" s="4">
        <v>1</v>
      </c>
      <c r="G18" s="39">
        <v>1.57</v>
      </c>
      <c r="H18" s="26">
        <f t="shared" si="0"/>
        <v>1.57</v>
      </c>
      <c r="I18" s="21">
        <v>1.3009999999999999</v>
      </c>
      <c r="J18" s="20">
        <f t="shared" si="1"/>
        <v>13.01</v>
      </c>
      <c r="K18" s="21">
        <v>1.2196</v>
      </c>
      <c r="L18" s="20">
        <f t="shared" si="2"/>
        <v>30.490000000000002</v>
      </c>
      <c r="M18" s="2" t="s">
        <v>55</v>
      </c>
      <c r="N18" s="3" t="s">
        <v>69</v>
      </c>
      <c r="O18" s="29" t="s">
        <v>83</v>
      </c>
      <c r="P18" s="19" t="s">
        <v>70</v>
      </c>
      <c r="Q18" s="4"/>
    </row>
    <row r="19" spans="1:17" x14ac:dyDescent="0.2">
      <c r="A19" s="2"/>
      <c r="B19" s="25"/>
      <c r="C19" s="25"/>
      <c r="D19" s="32"/>
      <c r="E19" s="25"/>
      <c r="F19" s="4"/>
      <c r="G19" s="39"/>
      <c r="H19" s="26">
        <f t="shared" si="0"/>
        <v>0</v>
      </c>
      <c r="I19" s="21"/>
      <c r="J19" s="20">
        <f t="shared" si="1"/>
        <v>0</v>
      </c>
      <c r="K19" s="21"/>
      <c r="L19" s="20">
        <f t="shared" si="2"/>
        <v>0</v>
      </c>
      <c r="M19" s="2"/>
      <c r="N19" s="3"/>
      <c r="O19" s="29"/>
      <c r="P19" s="19"/>
      <c r="Q19" s="4"/>
    </row>
    <row r="20" spans="1:17" x14ac:dyDescent="0.2">
      <c r="A20" s="2"/>
      <c r="B20" s="34"/>
      <c r="C20" s="34"/>
      <c r="D20" s="64"/>
      <c r="E20" s="25"/>
      <c r="F20" s="4"/>
      <c r="G20" s="39"/>
      <c r="H20" s="26">
        <f t="shared" si="0"/>
        <v>0</v>
      </c>
      <c r="I20" s="21"/>
      <c r="J20" s="20">
        <f t="shared" si="1"/>
        <v>0</v>
      </c>
      <c r="K20" s="21"/>
      <c r="L20" s="20">
        <f t="shared" si="2"/>
        <v>0</v>
      </c>
      <c r="M20" s="2"/>
      <c r="N20" s="3"/>
      <c r="O20" s="29"/>
      <c r="P20" s="19"/>
      <c r="Q20" s="4"/>
    </row>
    <row r="21" spans="1:17" x14ac:dyDescent="0.2">
      <c r="A21" s="2"/>
      <c r="B21" s="25"/>
      <c r="C21" s="25"/>
      <c r="D21" s="32"/>
      <c r="E21" s="25"/>
      <c r="F21" s="4"/>
      <c r="G21" s="39"/>
      <c r="H21" s="26">
        <f t="shared" si="0"/>
        <v>0</v>
      </c>
      <c r="I21" s="21"/>
      <c r="J21" s="20">
        <f t="shared" si="1"/>
        <v>0</v>
      </c>
      <c r="K21" s="21"/>
      <c r="L21" s="20">
        <f t="shared" si="2"/>
        <v>0</v>
      </c>
      <c r="M21" s="2"/>
      <c r="N21" s="3"/>
      <c r="O21" s="29"/>
      <c r="P21" s="19"/>
      <c r="Q21" s="4"/>
    </row>
    <row r="22" spans="1:17" x14ac:dyDescent="0.2">
      <c r="A22" s="2"/>
      <c r="B22" s="25"/>
      <c r="C22" s="25"/>
      <c r="D22" s="32"/>
      <c r="E22" s="25"/>
      <c r="F22" s="4"/>
      <c r="G22" s="39"/>
      <c r="H22" s="26">
        <f t="shared" si="0"/>
        <v>0</v>
      </c>
      <c r="I22" s="21"/>
      <c r="J22" s="20">
        <f t="shared" si="1"/>
        <v>0</v>
      </c>
      <c r="K22" s="21"/>
      <c r="L22" s="20">
        <f t="shared" si="2"/>
        <v>0</v>
      </c>
      <c r="M22" s="2"/>
      <c r="N22" s="3"/>
      <c r="O22" s="29"/>
      <c r="P22" s="19"/>
      <c r="Q22" s="4"/>
    </row>
    <row r="23" spans="1:17" x14ac:dyDescent="0.2">
      <c r="A23" s="2"/>
      <c r="B23" s="25"/>
      <c r="C23" s="25"/>
      <c r="D23" s="32"/>
      <c r="E23" s="25"/>
      <c r="F23" s="4"/>
      <c r="G23" s="39"/>
      <c r="H23" s="26">
        <f t="shared" si="0"/>
        <v>0</v>
      </c>
      <c r="I23" s="21"/>
      <c r="J23" s="20">
        <f t="shared" si="1"/>
        <v>0</v>
      </c>
      <c r="K23" s="21"/>
      <c r="L23" s="20">
        <f t="shared" si="2"/>
        <v>0</v>
      </c>
      <c r="M23" s="2"/>
      <c r="N23" s="3"/>
      <c r="O23" s="29"/>
      <c r="P23" s="19"/>
      <c r="Q23" s="4"/>
    </row>
    <row r="24" spans="1:17" x14ac:dyDescent="0.2">
      <c r="A24" s="2"/>
      <c r="B24" s="25"/>
      <c r="C24" s="25"/>
      <c r="D24" s="32"/>
      <c r="E24" s="25"/>
      <c r="F24" s="4"/>
      <c r="G24" s="39"/>
      <c r="H24" s="26">
        <f t="shared" si="0"/>
        <v>0</v>
      </c>
      <c r="I24" s="21"/>
      <c r="J24" s="20">
        <f t="shared" si="1"/>
        <v>0</v>
      </c>
      <c r="K24" s="21"/>
      <c r="L24" s="20">
        <f t="shared" si="2"/>
        <v>0</v>
      </c>
      <c r="M24" s="2"/>
      <c r="N24" s="3"/>
      <c r="O24" s="29"/>
      <c r="P24" s="19"/>
      <c r="Q24" s="4"/>
    </row>
    <row r="25" spans="1:17" x14ac:dyDescent="0.2">
      <c r="A25" s="2"/>
      <c r="B25" s="25"/>
      <c r="C25" s="25"/>
      <c r="D25" s="32"/>
      <c r="E25" s="25"/>
      <c r="F25" s="4"/>
      <c r="G25" s="39"/>
      <c r="H25" s="26">
        <f t="shared" si="0"/>
        <v>0</v>
      </c>
      <c r="I25" s="21"/>
      <c r="J25" s="20">
        <f t="shared" si="1"/>
        <v>0</v>
      </c>
      <c r="K25" s="21"/>
      <c r="L25" s="20">
        <f t="shared" si="2"/>
        <v>0</v>
      </c>
      <c r="M25" s="2"/>
      <c r="N25" s="3"/>
      <c r="O25" s="29"/>
      <c r="P25" s="19"/>
      <c r="Q25" s="4"/>
    </row>
    <row r="26" spans="1:17" x14ac:dyDescent="0.2">
      <c r="A26" s="2"/>
      <c r="B26" s="25"/>
      <c r="C26" s="25"/>
      <c r="D26" s="32"/>
      <c r="E26" s="25"/>
      <c r="F26" s="4"/>
      <c r="G26" s="39"/>
      <c r="H26" s="26">
        <f t="shared" si="0"/>
        <v>0</v>
      </c>
      <c r="I26" s="21"/>
      <c r="J26" s="20">
        <f t="shared" si="1"/>
        <v>0</v>
      </c>
      <c r="K26" s="21"/>
      <c r="L26" s="20">
        <f t="shared" si="2"/>
        <v>0</v>
      </c>
      <c r="M26" s="2"/>
      <c r="N26" s="3"/>
      <c r="O26" s="29"/>
      <c r="P26" s="19"/>
      <c r="Q26" s="4"/>
    </row>
    <row r="27" spans="1:17" x14ac:dyDescent="0.2">
      <c r="A27" s="2"/>
      <c r="B27" s="3"/>
      <c r="C27" s="3"/>
      <c r="D27" s="29"/>
      <c r="E27" s="3"/>
      <c r="F27" s="4"/>
      <c r="G27" s="39"/>
      <c r="H27" s="26">
        <f t="shared" si="0"/>
        <v>0</v>
      </c>
      <c r="I27" s="21"/>
      <c r="J27" s="20">
        <f t="shared" si="1"/>
        <v>0</v>
      </c>
      <c r="K27" s="21"/>
      <c r="L27" s="20">
        <f t="shared" si="2"/>
        <v>0</v>
      </c>
      <c r="M27" s="2"/>
      <c r="N27" s="3"/>
      <c r="O27" s="29"/>
      <c r="P27" s="4"/>
      <c r="Q27" s="4"/>
    </row>
    <row r="28" spans="1:17" x14ac:dyDescent="0.2">
      <c r="A28" s="2"/>
      <c r="B28" s="3"/>
      <c r="C28" s="3"/>
      <c r="D28" s="29"/>
      <c r="E28" s="3"/>
      <c r="F28" s="4"/>
      <c r="G28" s="39"/>
      <c r="H28" s="26">
        <f t="shared" si="0"/>
        <v>0</v>
      </c>
      <c r="I28" s="21"/>
      <c r="J28" s="20">
        <f t="shared" si="1"/>
        <v>0</v>
      </c>
      <c r="K28" s="21"/>
      <c r="L28" s="20">
        <f t="shared" si="2"/>
        <v>0</v>
      </c>
      <c r="M28" s="2"/>
      <c r="N28" s="3"/>
      <c r="O28" s="29"/>
      <c r="P28" s="4"/>
      <c r="Q28" s="4"/>
    </row>
    <row r="29" spans="1:17" x14ac:dyDescent="0.2">
      <c r="A29" s="2"/>
      <c r="B29" s="3"/>
      <c r="C29" s="3"/>
      <c r="D29" s="29"/>
      <c r="E29" s="3"/>
      <c r="F29" s="4"/>
      <c r="G29" s="39"/>
      <c r="H29" s="26">
        <f t="shared" si="0"/>
        <v>0</v>
      </c>
      <c r="I29" s="21"/>
      <c r="J29" s="20">
        <f t="shared" si="1"/>
        <v>0</v>
      </c>
      <c r="K29" s="21"/>
      <c r="L29" s="20">
        <f t="shared" si="2"/>
        <v>0</v>
      </c>
      <c r="M29" s="2"/>
      <c r="N29" s="3"/>
      <c r="O29" s="29"/>
      <c r="P29" s="4"/>
      <c r="Q29" s="4"/>
    </row>
    <row r="30" spans="1:17" x14ac:dyDescent="0.2">
      <c r="A30" s="2"/>
      <c r="B30" s="3"/>
      <c r="C30" s="3"/>
      <c r="D30" s="29"/>
      <c r="E30" s="3"/>
      <c r="F30" s="4"/>
      <c r="G30" s="39"/>
      <c r="H30" s="26">
        <f t="shared" si="0"/>
        <v>0</v>
      </c>
      <c r="I30" s="21"/>
      <c r="J30" s="20">
        <f t="shared" si="1"/>
        <v>0</v>
      </c>
      <c r="K30" s="21"/>
      <c r="L30" s="20">
        <f t="shared" si="2"/>
        <v>0</v>
      </c>
      <c r="M30" s="2"/>
      <c r="N30" s="3"/>
      <c r="O30" s="29"/>
      <c r="P30" s="4"/>
      <c r="Q30" s="4"/>
    </row>
    <row r="31" spans="1:17" ht="17" thickBot="1" x14ac:dyDescent="0.25">
      <c r="A31" s="5"/>
      <c r="B31" s="6"/>
      <c r="C31" s="6"/>
      <c r="D31" s="33"/>
      <c r="E31" s="6"/>
      <c r="F31" s="7"/>
      <c r="G31" s="40"/>
      <c r="H31" s="15">
        <f t="shared" si="0"/>
        <v>0</v>
      </c>
      <c r="I31" s="23"/>
      <c r="J31" s="22">
        <f t="shared" si="1"/>
        <v>0</v>
      </c>
      <c r="K31" s="23"/>
      <c r="L31" s="22">
        <f t="shared" si="2"/>
        <v>0</v>
      </c>
      <c r="M31" s="5"/>
      <c r="N31" s="6"/>
      <c r="O31" s="33"/>
      <c r="P31" s="7"/>
      <c r="Q31" s="7"/>
    </row>
    <row r="32" spans="1:17" x14ac:dyDescent="0.2">
      <c r="G32" s="24" t="s">
        <v>14</v>
      </c>
      <c r="H32" s="24">
        <f>SUM(H4:H31)</f>
        <v>25.160000000000004</v>
      </c>
      <c r="I32" s="24" t="s">
        <v>14</v>
      </c>
      <c r="J32" s="24">
        <f t="shared" ref="J32:L32" si="3">SUM(J4:J31)</f>
        <v>231.94999999999996</v>
      </c>
      <c r="K32" s="24" t="s">
        <v>14</v>
      </c>
      <c r="L32" s="24">
        <f t="shared" si="3"/>
        <v>535.03499999999997</v>
      </c>
    </row>
    <row r="33" spans="7:12" x14ac:dyDescent="0.2">
      <c r="G33" t="s">
        <v>15</v>
      </c>
      <c r="H33" s="24">
        <f>H32</f>
        <v>25.160000000000004</v>
      </c>
      <c r="I33" t="s">
        <v>15</v>
      </c>
      <c r="J33" s="35">
        <f>J32/10</f>
        <v>23.194999999999997</v>
      </c>
      <c r="K33" t="s">
        <v>15</v>
      </c>
      <c r="L33" s="35">
        <f>L32/25</f>
        <v>21.401399999999999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10" r:id="rId1"/>
    <hyperlink ref="P17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44" sqref="E44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s="41" t="s">
        <v>44</v>
      </c>
    </row>
    <row r="2" spans="1:1" x14ac:dyDescent="0.2">
      <c r="A2" t="s">
        <v>16</v>
      </c>
    </row>
    <row r="3" spans="1:1" x14ac:dyDescent="0.2">
      <c r="A3" t="s">
        <v>38</v>
      </c>
    </row>
    <row r="4" spans="1:1" x14ac:dyDescent="0.2">
      <c r="A4" t="s">
        <v>37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2016-07-31T10:26:15Z</dcterms:modified>
</cp:coreProperties>
</file>