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H2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2" i="1"/>
  <c r="G2" i="1"/>
</calcChain>
</file>

<file path=xl/sharedStrings.xml><?xml version="1.0" encoding="utf-8"?>
<sst xmlns="http://schemas.openxmlformats.org/spreadsheetml/2006/main" count="53" uniqueCount="46">
  <si>
    <t>Constants</t>
  </si>
  <si>
    <t>W/m^2</t>
  </si>
  <si>
    <t>V</t>
  </si>
  <si>
    <t>Rail Offset:</t>
  </si>
  <si>
    <t>Maximum Voltage:</t>
  </si>
  <si>
    <t>Maximum Sunlight:</t>
  </si>
  <si>
    <t>Serial Number</t>
  </si>
  <si>
    <t>PY103188</t>
  </si>
  <si>
    <t>PY103189</t>
  </si>
  <si>
    <t>PY103190</t>
  </si>
  <si>
    <t>PY103191</t>
  </si>
  <si>
    <t>PY103192</t>
  </si>
  <si>
    <t>PY103193</t>
  </si>
  <si>
    <t>PY103194</t>
  </si>
  <si>
    <t>PY103195</t>
  </si>
  <si>
    <t>PY80043</t>
  </si>
  <si>
    <t>PY80046</t>
  </si>
  <si>
    <t>PY80042</t>
  </si>
  <si>
    <t>PY75566</t>
  </si>
  <si>
    <t>Calibration Constant (A/(Wm^-2))</t>
  </si>
  <si>
    <t>Ideal Max Voltage (V)</t>
  </si>
  <si>
    <t>Ideal Resistor (Ohm)</t>
  </si>
  <si>
    <t>Actual Resistor (Ohm)</t>
  </si>
  <si>
    <t>Actual Max Voltage (V)</t>
  </si>
  <si>
    <t>Digikey Part Number</t>
  </si>
  <si>
    <t>Cost</t>
  </si>
  <si>
    <t>Digikey URL</t>
  </si>
  <si>
    <t>LEMS Serial Number</t>
  </si>
  <si>
    <t>36.5KXBK-ND</t>
  </si>
  <si>
    <t>http://www.digikey.com/product-detail/en/yageo/MFR-25FBF52-36K5/36.5KXBK-ND/13325</t>
  </si>
  <si>
    <t>37.4KXBK-ND</t>
  </si>
  <si>
    <t>http://www.digikey.com/product-detail/en/yageo/MFR-25FBF52-37K4/37.4KXBK-ND/13327</t>
  </si>
  <si>
    <t>39.2KXBK-ND</t>
  </si>
  <si>
    <t>http://www.digikey.com/product-detail/en/yageo/MFR-25FBF52-39K2/39.2KXBK-ND/13331</t>
  </si>
  <si>
    <t>33.2KXBK-ND</t>
  </si>
  <si>
    <t>http://www.digikey.com/product-detail/en/yageo/MFR-25FBF52-33K2/33.2KXBK-ND/13317</t>
  </si>
  <si>
    <t>57.6KXBK-ND</t>
  </si>
  <si>
    <t>http://www.digikey.com/product-detail/en/yageo/MFR-25FBF52-57K6/57.6KXBK-ND/13426</t>
  </si>
  <si>
    <t>S62KCACT-ND</t>
  </si>
  <si>
    <t>http://www.digikey.com/product-detail/en/stackpole-electronics-inc/RNMF14FTC62K0/S62KCACT-ND/2617523</t>
  </si>
  <si>
    <t>59.0KXBK-ND</t>
  </si>
  <si>
    <t>http://www.digikey.com/product-detail/en/yageo/MFR-25FBF52-59K/59.0KXBK-ND/13428</t>
  </si>
  <si>
    <t>64.9KXBK-ND</t>
  </si>
  <si>
    <t>http://www.digikey.com/product-detail/en/yageo/MFR-25FBF52-64K9/64.9KXBK-ND/13436</t>
  </si>
  <si>
    <t>56.2KXBK-ND</t>
  </si>
  <si>
    <t>http://www.digikey.com/product-detail/en/yageo/MFR-25FBF52-56K2/56.2KXBK-ND/13424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</si>
</sst>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0"/>
    <numFmt numFmtId="165" formatCode="0.0000E+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G1" workbookViewId="0">
      <selection activeCell="M20" sqref="M20"/>
    </sheetView>
  </sheetViews>
  <sheetFormatPr baseColWidth="10" defaultRowHeight="16" x14ac:dyDescent="0.2"/>
  <cols>
    <col min="1" max="1" width="18.33203125" bestFit="1" customWidth="1"/>
    <col min="2" max="2" width="9.6640625" style="3" bestFit="1" customWidth="1"/>
    <col min="3" max="3" width="10.83203125" style="4"/>
    <col min="4" max="4" width="18" bestFit="1" customWidth="1"/>
    <col min="5" max="5" width="13" bestFit="1" customWidth="1"/>
    <col min="6" max="6" width="29.1640625" bestFit="1" customWidth="1"/>
    <col min="7" max="7" width="18" bestFit="1" customWidth="1"/>
    <col min="8" max="8" width="19" bestFit="1" customWidth="1"/>
    <col min="9" max="9" width="19.33203125" bestFit="1" customWidth="1"/>
    <col min="10" max="10" width="17.33203125" bestFit="1" customWidth="1"/>
    <col min="11" max="11" width="18.33203125" bestFit="1" customWidth="1"/>
    <col min="12" max="12" width="6.83203125" style="7" bestFit="1" customWidth="1"/>
    <col min="13" max="13" width="92.1640625" bestFit="1" customWidth="1"/>
  </cols>
  <sheetData>
    <row r="1" spans="1:13" x14ac:dyDescent="0.2">
      <c r="A1" s="1" t="s">
        <v>0</v>
      </c>
      <c r="D1" s="1" t="s">
        <v>27</v>
      </c>
      <c r="E1" s="1" t="s">
        <v>6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23</v>
      </c>
      <c r="K1" s="1" t="s">
        <v>24</v>
      </c>
      <c r="L1" s="6" t="s">
        <v>25</v>
      </c>
      <c r="M1" s="1" t="s">
        <v>26</v>
      </c>
    </row>
    <row r="2" spans="1:13" x14ac:dyDescent="0.2">
      <c r="A2" t="s">
        <v>5</v>
      </c>
      <c r="B2" s="3">
        <v>1200</v>
      </c>
      <c r="C2" s="4" t="s">
        <v>1</v>
      </c>
      <c r="E2" t="s">
        <v>15</v>
      </c>
      <c r="F2" s="5">
        <f>0.00009254/1000</f>
        <v>9.2540000000000007E-8</v>
      </c>
      <c r="G2" s="2">
        <f>($B$3-$B$4)/(F2*$B$2)</f>
        <v>36884.950651970314</v>
      </c>
      <c r="H2">
        <f>(F2*$B$2)*G2</f>
        <v>4.0960000000000001</v>
      </c>
      <c r="I2">
        <v>36500</v>
      </c>
      <c r="J2">
        <f>(F2*$B$2)*I2</f>
        <v>4.0532520000000005</v>
      </c>
      <c r="K2" t="s">
        <v>28</v>
      </c>
      <c r="L2" s="7">
        <v>0.1</v>
      </c>
      <c r="M2" t="s">
        <v>29</v>
      </c>
    </row>
    <row r="3" spans="1:13" x14ac:dyDescent="0.2">
      <c r="A3" t="s">
        <v>4</v>
      </c>
      <c r="B3" s="3">
        <v>4.0960000000000001</v>
      </c>
      <c r="C3" s="4" t="s">
        <v>2</v>
      </c>
      <c r="E3" t="s">
        <v>16</v>
      </c>
      <c r="F3" s="5">
        <f>0.00009007/1000</f>
        <v>9.0069999999999999E-8</v>
      </c>
      <c r="G3" s="2">
        <f t="shared" ref="G3:G13" si="0">($B$3-$B$4)/(F3*$B$2)</f>
        <v>37896.450908552608</v>
      </c>
      <c r="H3">
        <f t="shared" ref="H3:H13" si="1">(F3*$B$2)*G3</f>
        <v>4.0960000000000001</v>
      </c>
      <c r="I3">
        <v>37400</v>
      </c>
      <c r="J3">
        <f t="shared" ref="J3:J13" si="2">(F3*$B$2)*I3</f>
        <v>4.0423416000000003</v>
      </c>
      <c r="K3" t="s">
        <v>30</v>
      </c>
      <c r="L3" s="7">
        <v>0.1</v>
      </c>
      <c r="M3" t="s">
        <v>31</v>
      </c>
    </row>
    <row r="4" spans="1:13" x14ac:dyDescent="0.2">
      <c r="A4" t="s">
        <v>3</v>
      </c>
      <c r="B4" s="3">
        <v>0</v>
      </c>
      <c r="C4" s="4" t="s">
        <v>2</v>
      </c>
      <c r="E4" t="s">
        <v>17</v>
      </c>
      <c r="F4" s="5">
        <f>0.00008606/1000</f>
        <v>8.6060000000000004E-8</v>
      </c>
      <c r="G4" s="2">
        <f t="shared" si="0"/>
        <v>39662.251142613677</v>
      </c>
      <c r="H4">
        <f t="shared" si="1"/>
        <v>4.0960000000000001</v>
      </c>
      <c r="I4">
        <v>39200</v>
      </c>
      <c r="J4">
        <f t="shared" si="2"/>
        <v>4.0482624000000005</v>
      </c>
      <c r="K4" t="s">
        <v>32</v>
      </c>
      <c r="L4" s="7">
        <v>0.1</v>
      </c>
      <c r="M4" t="s">
        <v>33</v>
      </c>
    </row>
    <row r="5" spans="1:13" x14ac:dyDescent="0.2">
      <c r="E5" t="s">
        <v>18</v>
      </c>
      <c r="F5" s="5">
        <f>0.00010225/1000</f>
        <v>1.0225000000000001E-7</v>
      </c>
      <c r="G5" s="2">
        <f t="shared" si="0"/>
        <v>33382.233088834553</v>
      </c>
      <c r="H5">
        <f t="shared" si="1"/>
        <v>4.0960000000000001</v>
      </c>
      <c r="I5">
        <v>33200</v>
      </c>
      <c r="J5">
        <f t="shared" si="2"/>
        <v>4.0736400000000001</v>
      </c>
      <c r="K5" t="s">
        <v>34</v>
      </c>
      <c r="L5" s="7">
        <v>0.1</v>
      </c>
      <c r="M5" t="s">
        <v>35</v>
      </c>
    </row>
    <row r="6" spans="1:13" x14ac:dyDescent="0.2">
      <c r="E6" t="s">
        <v>7</v>
      </c>
      <c r="F6" s="5">
        <f xml:space="preserve"> 0.0000583/1000</f>
        <v>5.8299999999999999E-8</v>
      </c>
      <c r="G6" s="2">
        <f t="shared" si="0"/>
        <v>58547.741566609489</v>
      </c>
      <c r="H6">
        <f t="shared" si="1"/>
        <v>4.0960000000000001</v>
      </c>
      <c r="I6">
        <v>57600</v>
      </c>
      <c r="J6">
        <f t="shared" si="2"/>
        <v>4.0296960000000004</v>
      </c>
      <c r="K6" t="s">
        <v>36</v>
      </c>
      <c r="L6" s="7">
        <v>0.1</v>
      </c>
      <c r="M6" t="s">
        <v>37</v>
      </c>
    </row>
    <row r="7" spans="1:13" x14ac:dyDescent="0.2">
      <c r="E7" t="s">
        <v>8</v>
      </c>
      <c r="F7" s="5">
        <f xml:space="preserve"> 0.00005493/1000</f>
        <v>5.4929999999999996E-8</v>
      </c>
      <c r="G7" s="2">
        <f t="shared" si="0"/>
        <v>62139.692942532922</v>
      </c>
      <c r="H7">
        <f t="shared" si="1"/>
        <v>4.0960000000000001</v>
      </c>
      <c r="I7">
        <v>62000</v>
      </c>
      <c r="J7">
        <f t="shared" si="2"/>
        <v>4.086792</v>
      </c>
      <c r="K7" t="s">
        <v>38</v>
      </c>
      <c r="L7" s="7">
        <v>0.1</v>
      </c>
      <c r="M7" t="s">
        <v>39</v>
      </c>
    </row>
    <row r="8" spans="1:13" x14ac:dyDescent="0.2">
      <c r="E8" t="s">
        <v>9</v>
      </c>
      <c r="F8" s="5">
        <f xml:space="preserve"> 0.00005701/1000</f>
        <v>5.7009999999999999E-8</v>
      </c>
      <c r="G8" s="2">
        <f t="shared" si="0"/>
        <v>59872.536981816062</v>
      </c>
      <c r="H8">
        <f t="shared" si="1"/>
        <v>4.0960000000000001</v>
      </c>
      <c r="I8">
        <v>59000</v>
      </c>
      <c r="J8">
        <f t="shared" si="2"/>
        <v>4.036308</v>
      </c>
      <c r="K8" t="s">
        <v>40</v>
      </c>
      <c r="L8" s="7">
        <v>0.1</v>
      </c>
      <c r="M8" t="s">
        <v>41</v>
      </c>
    </row>
    <row r="9" spans="1:13" x14ac:dyDescent="0.2">
      <c r="E9" t="s">
        <v>10</v>
      </c>
      <c r="F9" s="5">
        <f xml:space="preserve"> 0.00005689/1000</f>
        <v>5.6890000000000002E-8</v>
      </c>
      <c r="G9" s="2">
        <f t="shared" si="0"/>
        <v>59998.828147887732</v>
      </c>
      <c r="H9">
        <f t="shared" si="1"/>
        <v>4.0960000000000001</v>
      </c>
      <c r="I9">
        <v>59000</v>
      </c>
      <c r="J9">
        <f t="shared" si="2"/>
        <v>4.0278119999999999</v>
      </c>
      <c r="K9" t="s">
        <v>40</v>
      </c>
      <c r="L9" s="7">
        <v>0.1</v>
      </c>
      <c r="M9" t="s">
        <v>41</v>
      </c>
    </row>
    <row r="10" spans="1:13" x14ac:dyDescent="0.2">
      <c r="E10" t="s">
        <v>11</v>
      </c>
      <c r="F10" s="5">
        <f xml:space="preserve"> 0.00005717/1000</f>
        <v>5.7170000000000002E-8</v>
      </c>
      <c r="G10" s="2">
        <f t="shared" si="0"/>
        <v>59704.973470934645</v>
      </c>
      <c r="H10">
        <f t="shared" si="1"/>
        <v>4.0960000000000001</v>
      </c>
      <c r="I10">
        <v>59000</v>
      </c>
      <c r="J10">
        <f t="shared" si="2"/>
        <v>4.0476359999999998</v>
      </c>
      <c r="K10" t="s">
        <v>40</v>
      </c>
      <c r="L10" s="7">
        <v>0.1</v>
      </c>
      <c r="M10" t="s">
        <v>41</v>
      </c>
    </row>
    <row r="11" spans="1:13" x14ac:dyDescent="0.2">
      <c r="E11" t="s">
        <v>12</v>
      </c>
      <c r="F11" s="5">
        <f xml:space="preserve"> 0.00005258/1000</f>
        <v>5.2579999999999998E-8</v>
      </c>
      <c r="G11" s="2">
        <f t="shared" si="0"/>
        <v>64916.951946240661</v>
      </c>
      <c r="H11">
        <f t="shared" si="1"/>
        <v>4.0960000000000001</v>
      </c>
      <c r="I11">
        <v>64900</v>
      </c>
      <c r="J11">
        <f t="shared" si="2"/>
        <v>4.0949304</v>
      </c>
      <c r="K11" t="s">
        <v>42</v>
      </c>
      <c r="L11" s="7">
        <v>0.1</v>
      </c>
      <c r="M11" t="s">
        <v>43</v>
      </c>
    </row>
    <row r="12" spans="1:13" x14ac:dyDescent="0.2">
      <c r="E12" t="s">
        <v>13</v>
      </c>
      <c r="F12" s="5">
        <f xml:space="preserve"> 0.0000578/1000</f>
        <v>5.7800000000000001E-8</v>
      </c>
      <c r="G12" s="2">
        <f t="shared" si="0"/>
        <v>59054.209919261826</v>
      </c>
      <c r="H12">
        <f t="shared" si="1"/>
        <v>4.0960000000000001</v>
      </c>
      <c r="I12">
        <v>59000</v>
      </c>
      <c r="J12">
        <f t="shared" si="2"/>
        <v>4.0922400000000003</v>
      </c>
      <c r="K12" t="s">
        <v>40</v>
      </c>
      <c r="L12" s="7">
        <v>0.1</v>
      </c>
      <c r="M12" t="s">
        <v>41</v>
      </c>
    </row>
    <row r="13" spans="1:13" x14ac:dyDescent="0.2">
      <c r="E13" t="s">
        <v>14</v>
      </c>
      <c r="F13" s="5">
        <f xml:space="preserve"> 0.00005995/1000</f>
        <v>5.9950000000000004E-8</v>
      </c>
      <c r="G13" s="2">
        <f t="shared" si="0"/>
        <v>56936.335835418402</v>
      </c>
      <c r="H13">
        <f t="shared" si="1"/>
        <v>4.0960000000000001</v>
      </c>
      <c r="I13">
        <v>56200</v>
      </c>
      <c r="J13">
        <f t="shared" si="2"/>
        <v>4.0430280000000005</v>
      </c>
      <c r="K13" t="s">
        <v>44</v>
      </c>
      <c r="L13" s="7">
        <v>0.1</v>
      </c>
      <c r="M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2016-10-20T07:44:44Z</dcterms:created>
  <dcterms:modified xsi:type="dcterms:W3CDTF">2016-10-21T04:22:16Z</dcterms:modified>
</cp:coreProperties>
</file>