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060" tabRatio="500" activeTab="2"/>
  </bookViews>
  <sheets>
    <sheet name="Full Device" sheetId="3" r:id="rId1"/>
    <sheet name="Shield Parts" sheetId="1" r:id="rId2"/>
    <sheet name="To Add, Not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H11" i="1"/>
  <c r="F11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J6" i="1"/>
  <c r="J7" i="1"/>
  <c r="J9" i="1"/>
  <c r="J10" i="1"/>
  <c r="J12" i="1"/>
  <c r="J13" i="1"/>
  <c r="J14" i="1"/>
  <c r="J15" i="1"/>
  <c r="J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9" i="1"/>
  <c r="H10" i="1"/>
  <c r="H12" i="1"/>
  <c r="H13" i="1"/>
  <c r="H14" i="1"/>
  <c r="H15" i="1"/>
  <c r="H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6" i="1"/>
  <c r="F7" i="1"/>
  <c r="F9" i="1"/>
  <c r="F10" i="1"/>
  <c r="F12" i="1"/>
  <c r="F13" i="1"/>
  <c r="F14" i="1"/>
  <c r="F15" i="1"/>
  <c r="F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4" i="1"/>
  <c r="J5" i="1"/>
  <c r="H4" i="1"/>
  <c r="H5" i="1"/>
  <c r="F4" i="1"/>
  <c r="F5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<sst xmlns="http://schemas.openxmlformats.org/spreadsheetml/2006/main" count="162" uniqueCount="110">
  <si>
    <t>Number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</si>
  <si>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</si>
  <si>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</si>
  <si>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</si>
  <si>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</si>
  <si>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</si>
  <si>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</si>
  <si>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</si>
  <si>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</si>
  <si>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</si>
  <si>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</si>
  <si>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</si>
  <si>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</si>
  <si>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</si>
  <si>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</si>
  <si>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</si>
  <si>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</si>
  <si>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</si>
  <si>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</si>
  <si>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</si>
  <si>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</si>
  <si>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</si>
  <si>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</si>
  <si>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</si>
  <si>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</si>
  <si>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</si>
  <si>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</si>
  <si>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</si>
  <si>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</si>
  <si>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</si>
  <si>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</si>
  <si>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Sparkfun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</si>
  <si>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</si>
  <si>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</si>
  <si>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</si>
  <si>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</si>
  <si>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</si>
  <si>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</si>
  <si>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</si>
  <si>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</si>
  <si>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</si>
  <si>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</si>
  <si>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</si>
  <si>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</si>
  <si>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</si>
  <si>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</si>
  <si>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</si>
  <si>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I2C Level Shifting</t>
  </si>
  <si>
    <t>I2C Pullups</t>
  </si>
  <si>
    <t>Voltage Regulator 5V</t>
  </si>
  <si>
    <t>https://www.maximintegrated.com/en/products/power/switching-regulators/MAX17501.html</t>
  </si>
  <si>
    <t>Voltage Regulator 3.3V</t>
  </si>
  <si>
    <t>http://www.digikey.com/product-detail/en/RT9193-33GB/1028-1014-1-ND/2470073</t>
  </si>
  <si>
    <t>http://www.digikey.com/product-detail/en/ADP2302ARDZ-5.0-R7/ADP2302ARDZ-5.0-R7CT-ND/2615949</t>
  </si>
  <si>
    <t>http://www.digikey.com/product-detail/en/MAX5035BASA%2B/MAX5035BASA%2B-ND/1513599</t>
  </si>
  <si>
    <t>ADS1015 12-Bit ADC</t>
  </si>
  <si>
    <t>595-ADS1015IDGSR</t>
  </si>
  <si>
    <t>SSOP-10</t>
  </si>
  <si>
    <t>http://www.mouser.com/ProductDetail/Texas-Instruments/ADS1015IDGSR/?qs=sGAEpiMZZMvTvDTV69d2QhvgeGfSYHYrpBxDfXo71%2fQ%3d</t>
  </si>
  <si>
    <t>http://www.ti.com/product/tps5403</t>
  </si>
  <si>
    <t>https://www.maximintegrated.com/en/products/power/switching-regulators/MAX16920.htm</t>
  </si>
  <si>
    <t>http://www.linear.com/product/LT3652</t>
  </si>
  <si>
    <t>Part</t>
  </si>
  <si>
    <t>Shipping costs not included!</t>
  </si>
  <si>
    <t>2-Pin 3.5mm Screw Terminal</t>
  </si>
  <si>
    <t>3-Pin 3.5mm Screw Terminal</t>
  </si>
  <si>
    <t>PRT-08084</t>
  </si>
  <si>
    <t>3.5mm Spacing</t>
  </si>
  <si>
    <t>https://www.sparkfun.com/products/8084</t>
  </si>
  <si>
    <t>Possible different source? Check footprint carefully if so</t>
  </si>
  <si>
    <t>PRT-08235</t>
  </si>
  <si>
    <t>https://www.sparkfun.com/products/8235</t>
  </si>
  <si>
    <t>ADS10105</t>
  </si>
  <si>
    <t>12-Pin Female Header</t>
  </si>
  <si>
    <t>Digikey</t>
  </si>
  <si>
    <t>S7045-ND</t>
  </si>
  <si>
    <t>0.1" Spacing</t>
  </si>
  <si>
    <t>http://www.digikey.com/product-detail/en/sullins-connector-solutions/PPPC121LFBN-RC/S7045-ND/810184</t>
  </si>
  <si>
    <t>Used gold instead of tin. May change to surface mount in future</t>
  </si>
  <si>
    <t>16-Pin Female Header</t>
  </si>
  <si>
    <t>S7049-ND</t>
  </si>
  <si>
    <t>http://www.digikey.com/product-detail/en/sullins-connector-solutions/PPPC161LFBN-RC/S7049-ND/810188</t>
  </si>
  <si>
    <t>Transistor for soil sensors: MMBT3904</t>
  </si>
  <si>
    <t xml:space="preserve">Mosfet for soil sensors?: </t>
  </si>
  <si>
    <t>Possible Solar Panels:</t>
  </si>
  <si>
    <t>https://www.sparkfun.com/search/results?term=solar+panel</t>
  </si>
  <si>
    <t>http://www.voltaicsystems.com/2-watt-panel</t>
  </si>
  <si>
    <t>https://www.adafruit.com/products/200</t>
  </si>
  <si>
    <t>Possible Mosfet:</t>
  </si>
  <si>
    <t>http://www.mouser.com/ProductDetail/Fairchild-Semiconductor/2N7000_D26Z/?qs=VVLQfEDCVmOWAB6wZI7AfEGD75mPjRtd8jvfmfXcTKg%3d</t>
  </si>
  <si>
    <t>See for MOSFET that's ESD protected: http://electronics.stackexchange.com/questions/9915/are-discrete-mosfets-esd-sensitive</t>
  </si>
  <si>
    <t xml:space="preserve">Radiation Shield: </t>
  </si>
  <si>
    <t>http://www.ambientweather.com/amwesrpatean.html#caption</t>
  </si>
  <si>
    <t>Battery Charger</t>
  </si>
  <si>
    <t xml:space="preserve">Good Headers: </t>
  </si>
  <si>
    <t xml:space="preserve">http://www.digikey.com/product-search/en/connectors-interconnects/rectangular-connectors-headers-receptacles-female-sockets/1442548?k=&amp;pkeyword=&amp;pv88=4&amp;pv88=32&amp;pv89=1&amp;pv90=1&amp;FV=fff40016%2Cfff802f4%2Cfffc0023&amp;mnonly=0&amp;newproducts=0&amp;ColumnSort=0&amp;page=1&amp;stock=1&amp;quantity=0&amp;ptm=0&amp;fid=0&amp;pageSize=25 </t>
  </si>
  <si>
    <t>Solar Panel/Battery Combo:</t>
  </si>
  <si>
    <t>http://www.voltaicsystems.com/3-5-watt-kit</t>
  </si>
  <si>
    <t>http://www.voltaicsystems.com/files/V15-products-one-page.pdf</t>
  </si>
  <si>
    <t>Possible SLA Battery Charger ICs</t>
  </si>
  <si>
    <t>http://www.linear.com/product/LTC4079</t>
  </si>
  <si>
    <t>http://www.linear.com/product/LTC4121</t>
  </si>
  <si>
    <t>http://www.linear.com/product/LTM8062</t>
  </si>
  <si>
    <t>http://www.robotshop.com/en/arduino-mega-stackable-header-kit.html</t>
  </si>
  <si>
    <t>Arduino Mega Headers:</t>
  </si>
  <si>
    <t>https://www.itead.cc/arduino-mega-stackable-header-kit.html</t>
  </si>
  <si>
    <t>http://www.nkcelectronics.com/header-pack-for-megashield-for-arduino-mega-stackable.html</t>
  </si>
  <si>
    <t>5V Voltage Regulators:</t>
  </si>
  <si>
    <t>http://www.ti.com/product/TPS63061</t>
  </si>
  <si>
    <t>http://www.ti.com/product/tps62163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</si>
</sst>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2" TargetMode="External"/><Relationship Id="rId4" Type="http://schemas.openxmlformats.org/officeDocument/2006/relationships/hyperlink" Target="http://www.newark.com/te-connectivity/2041021-3/memory-card-connector-sd-9-position/dp/35R2925?CMP=AFC-QO1721829242?gross_price=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M37" sqref="M37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29.1640625" bestFit="1" customWidth="1"/>
    <col min="14" max="14" width="53" bestFit="1" customWidth="1"/>
  </cols>
  <sheetData>
    <row r="1" spans="1:14" ht="17" thickBot="1" x14ac:dyDescent="0.25">
      <c r="A1" s="47" t="s">
        <v>11</v>
      </c>
      <c r="B1" s="1">
        <v>1</v>
      </c>
      <c r="C1" s="3" t="s">
        <v>63</v>
      </c>
      <c r="L1" s="30"/>
    </row>
    <row r="2" spans="1:14" ht="17" thickBot="1" x14ac:dyDescent="0.25">
      <c r="A2" s="54" t="s">
        <v>7</v>
      </c>
      <c r="B2" s="55"/>
      <c r="C2" s="17"/>
      <c r="D2" s="54" t="s">
        <v>6</v>
      </c>
      <c r="E2" s="56"/>
      <c r="F2" s="57" t="s">
        <v>8</v>
      </c>
      <c r="G2" s="56"/>
      <c r="H2" s="54" t="s">
        <v>9</v>
      </c>
      <c r="I2" s="56"/>
      <c r="J2" s="54" t="s">
        <v>10</v>
      </c>
      <c r="K2" s="58"/>
      <c r="L2" s="55"/>
      <c r="M2" s="56"/>
      <c r="N2" s="52" t="s">
        <v>46</v>
      </c>
    </row>
    <row r="3" spans="1:14" ht="18" thickTop="1" thickBot="1" x14ac:dyDescent="0.25">
      <c r="A3" s="10" t="s">
        <v>0</v>
      </c>
      <c r="B3" s="48" t="s">
        <v>62</v>
      </c>
      <c r="C3" s="18" t="s">
        <v>12</v>
      </c>
      <c r="D3" s="10" t="s">
        <v>2</v>
      </c>
      <c r="E3" s="28" t="s">
        <v>14</v>
      </c>
      <c r="F3" s="36" t="s">
        <v>2</v>
      </c>
      <c r="G3" s="13" t="s">
        <v>14</v>
      </c>
      <c r="H3" s="12" t="s">
        <v>2</v>
      </c>
      <c r="I3" s="13" t="s">
        <v>14</v>
      </c>
      <c r="J3" s="12" t="s">
        <v>3</v>
      </c>
      <c r="K3" s="14" t="s">
        <v>4</v>
      </c>
      <c r="L3" s="31" t="s">
        <v>13</v>
      </c>
      <c r="M3" s="13" t="s">
        <v>5</v>
      </c>
      <c r="N3" s="53"/>
    </row>
    <row r="4" spans="1:14" x14ac:dyDescent="0.2">
      <c r="A4" s="8"/>
      <c r="B4" s="25" t="s">
        <v>28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20</v>
      </c>
      <c r="K4" s="3" t="s">
        <v>29</v>
      </c>
      <c r="L4" s="29" t="s">
        <v>26</v>
      </c>
      <c r="M4" s="19" t="s">
        <v>30</v>
      </c>
      <c r="N4" s="44" t="s">
        <v>69</v>
      </c>
    </row>
    <row r="5" spans="1:14" x14ac:dyDescent="0.2">
      <c r="A5" s="2"/>
      <c r="B5" s="3"/>
      <c r="C5" s="4"/>
      <c r="D5" s="39"/>
      <c r="E5" s="26">
        <f t="shared" si="0"/>
        <v>0</v>
      </c>
      <c r="F5" s="21"/>
      <c r="G5" s="20">
        <f t="shared" si="1"/>
        <v>0</v>
      </c>
      <c r="H5" s="21"/>
      <c r="I5" s="20">
        <f t="shared" si="2"/>
        <v>0</v>
      </c>
      <c r="J5" s="2"/>
      <c r="K5" s="3"/>
      <c r="L5" s="29"/>
      <c r="M5" s="19"/>
      <c r="N5" s="44"/>
    </row>
    <row r="6" spans="1:14" x14ac:dyDescent="0.2">
      <c r="A6" s="2"/>
      <c r="B6" s="25"/>
      <c r="C6" s="4"/>
      <c r="D6" s="39"/>
      <c r="E6" s="26">
        <f t="shared" si="0"/>
        <v>0</v>
      </c>
      <c r="F6" s="21"/>
      <c r="G6" s="20">
        <f t="shared" si="1"/>
        <v>0</v>
      </c>
      <c r="H6" s="21"/>
      <c r="I6" s="20">
        <f t="shared" si="2"/>
        <v>0</v>
      </c>
      <c r="J6" s="2"/>
      <c r="K6" s="3"/>
      <c r="L6" s="32"/>
      <c r="M6" s="19"/>
      <c r="N6" s="44"/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15</v>
      </c>
      <c r="E31" s="24">
        <f>SUM(E4:E30)</f>
        <v>0.82</v>
      </c>
      <c r="F31" s="24" t="s">
        <v>15</v>
      </c>
      <c r="G31" s="24">
        <f t="shared" ref="G31:I31" si="3">SUM(G4:G30)</f>
        <v>7.8000000000000007</v>
      </c>
      <c r="H31" s="24" t="s">
        <v>15</v>
      </c>
      <c r="I31" s="24">
        <f t="shared" si="3"/>
        <v>18.75</v>
      </c>
      <c r="L31" s="30"/>
    </row>
    <row r="32" spans="1:14" x14ac:dyDescent="0.2">
      <c r="D32" t="s">
        <v>16</v>
      </c>
      <c r="E32" s="24">
        <f>E31</f>
        <v>0.82</v>
      </c>
      <c r="F32" t="s">
        <v>16</v>
      </c>
      <c r="G32" s="35">
        <f>G31/10</f>
        <v>0.78</v>
      </c>
      <c r="H32" t="s">
        <v>16</v>
      </c>
      <c r="I32" s="35">
        <f>I31/25</f>
        <v>0.75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C1" workbookViewId="0">
      <selection activeCell="G37" sqref="G37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9" t="s">
        <v>11</v>
      </c>
      <c r="B1" s="60"/>
      <c r="C1" s="1">
        <v>1</v>
      </c>
      <c r="D1" s="3" t="s">
        <v>63</v>
      </c>
    </row>
    <row r="2" spans="1:15" ht="17" thickBot="1" x14ac:dyDescent="0.25">
      <c r="A2" s="54" t="s">
        <v>7</v>
      </c>
      <c r="B2" s="58"/>
      <c r="C2" s="55"/>
      <c r="D2" s="17"/>
      <c r="E2" s="54" t="s">
        <v>6</v>
      </c>
      <c r="F2" s="56"/>
      <c r="G2" s="57" t="s">
        <v>8</v>
      </c>
      <c r="H2" s="56"/>
      <c r="I2" s="54" t="s">
        <v>9</v>
      </c>
      <c r="J2" s="56"/>
      <c r="K2" s="54" t="s">
        <v>10</v>
      </c>
      <c r="L2" s="58"/>
      <c r="M2" s="55"/>
      <c r="N2" s="56"/>
      <c r="O2" s="52" t="s">
        <v>46</v>
      </c>
    </row>
    <row r="3" spans="1:15" ht="18" thickTop="1" thickBot="1" x14ac:dyDescent="0.25">
      <c r="A3" s="10" t="s">
        <v>0</v>
      </c>
      <c r="B3" s="11" t="s">
        <v>1</v>
      </c>
      <c r="C3" s="16" t="s">
        <v>62</v>
      </c>
      <c r="D3" s="18" t="s">
        <v>12</v>
      </c>
      <c r="E3" s="10" t="s">
        <v>2</v>
      </c>
      <c r="F3" s="28" t="s">
        <v>14</v>
      </c>
      <c r="G3" s="36" t="s">
        <v>2</v>
      </c>
      <c r="H3" s="13" t="s">
        <v>14</v>
      </c>
      <c r="I3" s="12" t="s">
        <v>2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53"/>
    </row>
    <row r="4" spans="1:15" x14ac:dyDescent="0.2">
      <c r="A4" s="8"/>
      <c r="B4" s="9"/>
      <c r="C4" s="9" t="s">
        <v>64</v>
      </c>
      <c r="D4" s="46">
        <v>8</v>
      </c>
      <c r="E4" s="37">
        <v>0.95</v>
      </c>
      <c r="F4" s="38">
        <f t="shared" ref="F4:F30" si="0">D4*E4</f>
        <v>7.6</v>
      </c>
      <c r="G4" s="42">
        <v>0.95</v>
      </c>
      <c r="H4" s="43">
        <f t="shared" ref="H4:H30" si="1">D4*G4*10</f>
        <v>76</v>
      </c>
      <c r="I4" s="42">
        <v>0.9</v>
      </c>
      <c r="J4" s="43">
        <f t="shared" ref="J4:J30" si="2">D4*I4*25</f>
        <v>180</v>
      </c>
      <c r="K4" s="8" t="s">
        <v>31</v>
      </c>
      <c r="L4" s="9" t="s">
        <v>66</v>
      </c>
      <c r="M4" s="49" t="s">
        <v>67</v>
      </c>
      <c r="N4" s="50" t="s">
        <v>68</v>
      </c>
      <c r="O4" s="4" t="s">
        <v>69</v>
      </c>
    </row>
    <row r="5" spans="1:15" x14ac:dyDescent="0.2">
      <c r="A5" s="2"/>
      <c r="B5" s="3"/>
      <c r="C5" s="3" t="s">
        <v>65</v>
      </c>
      <c r="D5" s="4">
        <v>4</v>
      </c>
      <c r="E5" s="39">
        <v>0.95</v>
      </c>
      <c r="F5" s="26">
        <f t="shared" si="0"/>
        <v>3.8</v>
      </c>
      <c r="G5" s="21">
        <v>0.95</v>
      </c>
      <c r="H5" s="20">
        <f t="shared" si="1"/>
        <v>38</v>
      </c>
      <c r="I5" s="21">
        <v>0.9</v>
      </c>
      <c r="J5" s="20">
        <f t="shared" si="2"/>
        <v>90</v>
      </c>
      <c r="K5" s="2" t="s">
        <v>31</v>
      </c>
      <c r="L5" s="3" t="s">
        <v>70</v>
      </c>
      <c r="M5" s="29" t="s">
        <v>67</v>
      </c>
      <c r="N5" s="19" t="s">
        <v>71</v>
      </c>
      <c r="O5" s="4" t="s">
        <v>69</v>
      </c>
    </row>
    <row r="6" spans="1:15" x14ac:dyDescent="0.2">
      <c r="A6" s="2"/>
      <c r="B6" s="3"/>
      <c r="C6" s="25" t="s">
        <v>73</v>
      </c>
      <c r="D6" s="4">
        <v>1</v>
      </c>
      <c r="E6" s="39">
        <v>1.01</v>
      </c>
      <c r="F6" s="26">
        <f t="shared" si="0"/>
        <v>1.01</v>
      </c>
      <c r="G6" s="21">
        <v>0.84</v>
      </c>
      <c r="H6" s="20">
        <f t="shared" si="1"/>
        <v>8.4</v>
      </c>
      <c r="I6" s="21">
        <v>0.77759999999999996</v>
      </c>
      <c r="J6" s="20">
        <f t="shared" si="2"/>
        <v>19.439999999999998</v>
      </c>
      <c r="K6" s="2" t="s">
        <v>74</v>
      </c>
      <c r="L6" s="3" t="s">
        <v>75</v>
      </c>
      <c r="M6" s="32" t="s">
        <v>76</v>
      </c>
      <c r="N6" s="19" t="s">
        <v>77</v>
      </c>
      <c r="O6" s="4" t="s">
        <v>78</v>
      </c>
    </row>
    <row r="7" spans="1:15" x14ac:dyDescent="0.2">
      <c r="A7" s="2"/>
      <c r="B7" s="3"/>
      <c r="C7" s="25" t="s">
        <v>79</v>
      </c>
      <c r="D7" s="4">
        <v>1</v>
      </c>
      <c r="E7" s="39">
        <v>1.27</v>
      </c>
      <c r="F7" s="26">
        <f t="shared" si="0"/>
        <v>1.27</v>
      </c>
      <c r="G7" s="21">
        <v>1.056</v>
      </c>
      <c r="H7" s="20">
        <f t="shared" si="1"/>
        <v>10.56</v>
      </c>
      <c r="I7" s="21">
        <v>0.97760000000000002</v>
      </c>
      <c r="J7" s="20">
        <f t="shared" si="2"/>
        <v>24.44</v>
      </c>
      <c r="K7" s="2" t="s">
        <v>74</v>
      </c>
      <c r="L7" s="3" t="s">
        <v>80</v>
      </c>
      <c r="M7" s="32" t="s">
        <v>76</v>
      </c>
      <c r="N7" s="19" t="s">
        <v>81</v>
      </c>
      <c r="O7" s="4" t="s">
        <v>78</v>
      </c>
    </row>
    <row r="8" spans="1:15" x14ac:dyDescent="0.2">
      <c r="A8" s="2"/>
      <c r="B8" s="25"/>
      <c r="C8" s="25" t="s">
        <v>38</v>
      </c>
      <c r="D8" s="4">
        <v>1</v>
      </c>
      <c r="E8" s="39">
        <v>1.74</v>
      </c>
      <c r="F8" s="26">
        <f>D8*E8</f>
        <v>1.74</v>
      </c>
      <c r="G8" s="21">
        <v>1.74</v>
      </c>
      <c r="H8" s="20">
        <f>D8*G8*10</f>
        <v>17.399999999999999</v>
      </c>
      <c r="I8" s="21">
        <v>1.49</v>
      </c>
      <c r="J8" s="20">
        <f>D8*I8*25</f>
        <v>37.25</v>
      </c>
      <c r="K8" s="2" t="s">
        <v>39</v>
      </c>
      <c r="L8" s="3" t="s">
        <v>40</v>
      </c>
      <c r="M8" s="32" t="s">
        <v>26</v>
      </c>
      <c r="N8" s="27" t="s">
        <v>41</v>
      </c>
      <c r="O8" s="4"/>
    </row>
    <row r="9" spans="1:15" x14ac:dyDescent="0.2">
      <c r="A9" s="2"/>
      <c r="B9" s="3"/>
      <c r="C9" s="25" t="s">
        <v>19</v>
      </c>
      <c r="D9" s="4">
        <v>1</v>
      </c>
      <c r="E9" s="39">
        <v>8.1199999999999992</v>
      </c>
      <c r="F9" s="26">
        <f t="shared" si="0"/>
        <v>8.1199999999999992</v>
      </c>
      <c r="G9" s="21">
        <v>8.1199999999999992</v>
      </c>
      <c r="H9" s="20">
        <f t="shared" si="1"/>
        <v>81.199999999999989</v>
      </c>
      <c r="I9" s="21">
        <v>7.38</v>
      </c>
      <c r="J9" s="20">
        <f t="shared" si="2"/>
        <v>184.5</v>
      </c>
      <c r="K9" s="2" t="s">
        <v>20</v>
      </c>
      <c r="L9" s="3" t="s">
        <v>21</v>
      </c>
      <c r="M9" s="32" t="s">
        <v>22</v>
      </c>
      <c r="N9" s="19" t="s">
        <v>23</v>
      </c>
      <c r="O9" s="4"/>
    </row>
    <row r="10" spans="1:15" x14ac:dyDescent="0.2">
      <c r="A10" s="2"/>
      <c r="B10" s="3"/>
      <c r="C10" s="25" t="s">
        <v>24</v>
      </c>
      <c r="D10" s="4">
        <v>1</v>
      </c>
      <c r="E10" s="39">
        <v>0.64</v>
      </c>
      <c r="F10" s="26">
        <f t="shared" si="0"/>
        <v>0.64</v>
      </c>
      <c r="G10" s="21">
        <v>0.64</v>
      </c>
      <c r="H10" s="20">
        <f t="shared" si="1"/>
        <v>6.4</v>
      </c>
      <c r="I10" s="21">
        <v>0.64</v>
      </c>
      <c r="J10" s="20">
        <f t="shared" si="2"/>
        <v>16</v>
      </c>
      <c r="K10" s="2" t="s">
        <v>20</v>
      </c>
      <c r="L10" s="3" t="s">
        <v>25</v>
      </c>
      <c r="M10" s="32" t="s">
        <v>26</v>
      </c>
      <c r="N10" s="19" t="s">
        <v>27</v>
      </c>
      <c r="O10" s="4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/>
      <c r="C13" s="25" t="s">
        <v>32</v>
      </c>
      <c r="D13" s="4">
        <v>1</v>
      </c>
      <c r="E13" s="39">
        <v>0.3</v>
      </c>
      <c r="F13" s="26">
        <f t="shared" si="0"/>
        <v>0.3</v>
      </c>
      <c r="G13" s="21">
        <v>0.23799999999999999</v>
      </c>
      <c r="H13" s="20">
        <f t="shared" si="1"/>
        <v>2.38</v>
      </c>
      <c r="I13" s="21">
        <v>0.23799999999999999</v>
      </c>
      <c r="J13" s="20">
        <f t="shared" si="2"/>
        <v>5.9499999999999993</v>
      </c>
      <c r="K13" s="2" t="s">
        <v>20</v>
      </c>
      <c r="L13" s="3" t="s">
        <v>44</v>
      </c>
      <c r="M13" s="29" t="s">
        <v>33</v>
      </c>
      <c r="N13" s="19" t="s">
        <v>45</v>
      </c>
      <c r="O13" s="4"/>
    </row>
    <row r="14" spans="1:15" x14ac:dyDescent="0.2">
      <c r="A14" s="2"/>
      <c r="B14" s="25"/>
      <c r="C14" s="25" t="s">
        <v>34</v>
      </c>
      <c r="D14" s="4">
        <v>1</v>
      </c>
      <c r="E14" s="39">
        <v>0.39</v>
      </c>
      <c r="F14" s="26">
        <f t="shared" si="0"/>
        <v>0.39</v>
      </c>
      <c r="G14" s="21">
        <v>0.28799999999999998</v>
      </c>
      <c r="H14" s="20">
        <f t="shared" si="1"/>
        <v>2.88</v>
      </c>
      <c r="I14" s="21">
        <v>0.28799999999999998</v>
      </c>
      <c r="J14" s="20">
        <f t="shared" si="2"/>
        <v>7.1999999999999993</v>
      </c>
      <c r="K14" s="2" t="s">
        <v>20</v>
      </c>
      <c r="L14" s="3" t="s">
        <v>42</v>
      </c>
      <c r="M14" s="29" t="s">
        <v>33</v>
      </c>
      <c r="N14" s="19" t="s">
        <v>43</v>
      </c>
      <c r="O14" s="4"/>
    </row>
    <row r="15" spans="1:15" x14ac:dyDescent="0.2">
      <c r="A15" s="2"/>
      <c r="B15" s="25"/>
      <c r="C15" s="25" t="s">
        <v>35</v>
      </c>
      <c r="D15" s="4">
        <v>1</v>
      </c>
      <c r="E15" s="39">
        <v>1.5</v>
      </c>
      <c r="F15" s="26">
        <f t="shared" si="0"/>
        <v>1.5</v>
      </c>
      <c r="G15" s="21">
        <v>1.5</v>
      </c>
      <c r="H15" s="20">
        <f t="shared" si="1"/>
        <v>15</v>
      </c>
      <c r="I15" s="21">
        <v>1.43</v>
      </c>
      <c r="J15" s="20">
        <f t="shared" si="2"/>
        <v>35.75</v>
      </c>
      <c r="K15" s="2" t="s">
        <v>31</v>
      </c>
      <c r="L15" s="3" t="s">
        <v>36</v>
      </c>
      <c r="M15" s="29" t="s">
        <v>26</v>
      </c>
      <c r="N15" s="19" t="s">
        <v>37</v>
      </c>
      <c r="O15" s="4"/>
    </row>
    <row r="16" spans="1:15" x14ac:dyDescent="0.2">
      <c r="A16" s="2"/>
      <c r="B16" s="3"/>
      <c r="C16" s="3"/>
      <c r="D16" s="4"/>
      <c r="E16" s="2"/>
      <c r="F16" s="4"/>
      <c r="G16" s="2"/>
      <c r="H16" s="4"/>
      <c r="I16" s="2"/>
      <c r="J16" s="4"/>
      <c r="K16" s="2"/>
      <c r="L16" s="3"/>
      <c r="M16" s="29"/>
      <c r="N16" s="4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 t="s">
        <v>55</v>
      </c>
      <c r="D21" s="4">
        <v>1</v>
      </c>
      <c r="E21" s="39">
        <v>2.74</v>
      </c>
      <c r="F21" s="26">
        <f t="shared" si="0"/>
        <v>2.74</v>
      </c>
      <c r="G21" s="21">
        <v>2.46</v>
      </c>
      <c r="H21" s="20">
        <f t="shared" si="1"/>
        <v>24.6</v>
      </c>
      <c r="I21" s="21">
        <v>2.29</v>
      </c>
      <c r="J21" s="20">
        <f t="shared" si="2"/>
        <v>57.25</v>
      </c>
      <c r="K21" s="2" t="s">
        <v>20</v>
      </c>
      <c r="L21" s="3" t="s">
        <v>56</v>
      </c>
      <c r="M21" s="29" t="s">
        <v>57</v>
      </c>
      <c r="N21" s="19" t="s">
        <v>58</v>
      </c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15</v>
      </c>
      <c r="F31" s="24">
        <f>SUM(F4:F30)</f>
        <v>29.11</v>
      </c>
      <c r="G31" s="24" t="s">
        <v>15</v>
      </c>
      <c r="H31" s="24">
        <f t="shared" ref="H31:J31" si="3">SUM(H4:H30)</f>
        <v>282.82000000000005</v>
      </c>
      <c r="I31" s="24" t="s">
        <v>15</v>
      </c>
      <c r="J31" s="24">
        <f t="shared" si="3"/>
        <v>657.78000000000009</v>
      </c>
    </row>
    <row r="32" spans="1:15" x14ac:dyDescent="0.2">
      <c r="E32" t="s">
        <v>16</v>
      </c>
      <c r="F32" s="24">
        <f>F31</f>
        <v>29.11</v>
      </c>
      <c r="G32" t="s">
        <v>16</v>
      </c>
      <c r="H32" s="35">
        <f>H31/10</f>
        <v>28.282000000000004</v>
      </c>
      <c r="I32" t="s">
        <v>16</v>
      </c>
      <c r="J32" s="35">
        <f>J31/25</f>
        <v>26.311200000000003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5" r:id="rId3"/>
    <hyperlink ref="N8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0" workbookViewId="0">
      <selection activeCell="E37" sqref="E37"/>
    </sheetView>
  </sheetViews>
  <sheetFormatPr baseColWidth="10" defaultRowHeight="16" x14ac:dyDescent="0.2"/>
  <cols>
    <col min="1" max="1" width="10.83203125" customWidth="1"/>
  </cols>
  <sheetData>
    <row r="1" spans="1:12" x14ac:dyDescent="0.2">
      <c r="A1" s="41" t="s">
        <v>17</v>
      </c>
    </row>
    <row r="2" spans="1:12" x14ac:dyDescent="0.2">
      <c r="D2" t="s">
        <v>49</v>
      </c>
      <c r="L2" t="s">
        <v>51</v>
      </c>
    </row>
    <row r="3" spans="1:12" x14ac:dyDescent="0.2">
      <c r="D3" t="s">
        <v>50</v>
      </c>
      <c r="L3" t="s">
        <v>52</v>
      </c>
    </row>
    <row r="4" spans="1:12" x14ac:dyDescent="0.2">
      <c r="D4" t="s">
        <v>53</v>
      </c>
      <c r="L4" t="s">
        <v>59</v>
      </c>
    </row>
    <row r="5" spans="1:12" x14ac:dyDescent="0.2">
      <c r="D5" t="s">
        <v>54</v>
      </c>
      <c r="L5" t="s">
        <v>60</v>
      </c>
    </row>
    <row r="6" spans="1:12" x14ac:dyDescent="0.2">
      <c r="A6" t="s">
        <v>18</v>
      </c>
    </row>
    <row r="7" spans="1:12" x14ac:dyDescent="0.2">
      <c r="A7" t="s">
        <v>72</v>
      </c>
    </row>
    <row r="8" spans="1:12" x14ac:dyDescent="0.2">
      <c r="A8" t="s">
        <v>48</v>
      </c>
    </row>
    <row r="9" spans="1:12" x14ac:dyDescent="0.2">
      <c r="A9" t="s">
        <v>47</v>
      </c>
    </row>
    <row r="10" spans="1:12" x14ac:dyDescent="0.2">
      <c r="A10" t="s">
        <v>82</v>
      </c>
    </row>
    <row r="11" spans="1:12" x14ac:dyDescent="0.2">
      <c r="A11" t="s">
        <v>83</v>
      </c>
    </row>
    <row r="12" spans="1:12" x14ac:dyDescent="0.2">
      <c r="A12" t="s">
        <v>93</v>
      </c>
    </row>
    <row r="17" spans="1:1" x14ac:dyDescent="0.2">
      <c r="A17" t="s">
        <v>94</v>
      </c>
    </row>
    <row r="18" spans="1:1" x14ac:dyDescent="0.2">
      <c r="A18" t="s">
        <v>95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2" spans="1:1" x14ac:dyDescent="0.2">
      <c r="A32" t="s">
        <v>107</v>
      </c>
    </row>
    <row r="33" spans="1:1" x14ac:dyDescent="0.2">
      <c r="A33" t="s">
        <v>108</v>
      </c>
    </row>
    <row r="34" spans="1:1" x14ac:dyDescent="0.2">
      <c r="A34" s="51" t="s">
        <v>109</v>
      </c>
    </row>
    <row r="39" spans="1:1" x14ac:dyDescent="0.2">
      <c r="A39" t="s">
        <v>96</v>
      </c>
    </row>
    <row r="40" spans="1:1" x14ac:dyDescent="0.2">
      <c r="A40" t="s">
        <v>97</v>
      </c>
    </row>
    <row r="41" spans="1:1" x14ac:dyDescent="0.2">
      <c r="A41" t="s">
        <v>98</v>
      </c>
    </row>
    <row r="43" spans="1:1" x14ac:dyDescent="0.2">
      <c r="A43" t="s">
        <v>99</v>
      </c>
    </row>
    <row r="44" spans="1:1" x14ac:dyDescent="0.2">
      <c r="A44" t="s">
        <v>100</v>
      </c>
    </row>
    <row r="45" spans="1:1" x14ac:dyDescent="0.2">
      <c r="A45" t="s">
        <v>61</v>
      </c>
    </row>
    <row r="46" spans="1:1" x14ac:dyDescent="0.2">
      <c r="A46" t="s">
        <v>101</v>
      </c>
    </row>
    <row r="47" spans="1:1" x14ac:dyDescent="0.2">
      <c r="A47" t="s">
        <v>102</v>
      </c>
    </row>
    <row r="49" spans="1:1" x14ac:dyDescent="0.2">
      <c r="A49" t="s">
        <v>104</v>
      </c>
    </row>
    <row r="50" spans="1:1" x14ac:dyDescent="0.2">
      <c r="A50" t="s">
        <v>103</v>
      </c>
    </row>
    <row r="51" spans="1:1" x14ac:dyDescent="0.2">
      <c r="A51" t="s">
        <v>105</v>
      </c>
    </row>
    <row r="52" spans="1:1" x14ac:dyDescent="0.2">
      <c r="A5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Add,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2016-07-08T07:41:42Z</dcterms:modified>
</cp:coreProperties>
</file>