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19200" windowHeight="21140" tabRatio="500" activeTab="1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F5" i="3"/>
  <c r="H6" i="3"/>
  <c r="F6" i="3"/>
  <c r="J11" i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7" i="1"/>
  <c r="J9" i="1"/>
  <c r="J10" i="1"/>
  <c r="J12" i="1"/>
  <c r="J13" i="1"/>
  <c r="J14" i="1"/>
  <c r="J15" i="1"/>
  <c r="J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9" i="1"/>
  <c r="H10" i="1"/>
  <c r="H12" i="1"/>
  <c r="H13" i="1"/>
  <c r="H14" i="1"/>
  <c r="H15" i="1"/>
  <c r="H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7" i="1"/>
  <c r="F9" i="1"/>
  <c r="F10" i="1"/>
  <c r="F12" i="1"/>
  <c r="F13" i="1"/>
  <c r="F14" i="1"/>
  <c r="F15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<sst xmlns="http://schemas.openxmlformats.org/spreadsheetml/2006/main" count="122" uniqueCount="70">
  <si>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</si>
  <si>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</si>
  <si>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</si>
  <si>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</si>
  <si>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</si>
  <si>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</si>
  <si>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</si>
  <si>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</si>
  <si>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</si>
  <si>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</si>
  <si>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</si>
  <si>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</si>
  <si>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</si>
  <si>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</si>
  <si>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</si>
  <si>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</si>
  <si>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</si>
  <si>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</si>
  <si>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</si>
  <si>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</si>
  <si>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</si>
  <si>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</si>
  <si>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</si>
  <si>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</si>
  <si>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</si>
  <si>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</si>
  <si>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</si>
  <si>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</si>
  <si>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</si>
  <si>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</si>
  <si>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Sparkfun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</si>
  <si>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</si>
  <si>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</si>
  <si>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</si>
  <si>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</si>
  <si>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</si>
  <si>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</si>
  <si>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</si>
  <si>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</si>
  <si>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</si>
  <si>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</si>
  <si>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</si>
  <si>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</si>
  <si>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</si>
  <si>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</si>
  <si>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</si>
  <si>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I2C Level Shifting</t>
  </si>
  <si>
    <t>I2C Pullups</t>
  </si>
  <si>
    <t>Part</t>
  </si>
  <si>
    <t>Shipping costs not included!</t>
  </si>
  <si>
    <t>2-Pin 3.5mm Screw Terminal</t>
  </si>
  <si>
    <t>3-Pin 3.5mm Screw Terminal</t>
  </si>
  <si>
    <t>PRT-08084</t>
  </si>
  <si>
    <t>3.5mm Spacing</t>
  </si>
  <si>
    <t>https://www.sparkfun.com/products/8084</t>
  </si>
  <si>
    <t>Possible different source? Check footprint carefully if so</t>
  </si>
  <si>
    <t>PRT-08235</t>
  </si>
  <si>
    <t>https://www.sparkfun.com/products/8235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</si>
  <si>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</si>
  <si>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</si>
  <si>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</si>
  <si>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</si>
  <si>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</si>
  <si>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</si>
  <si>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</si>
  <si>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</si>
  <si>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Traco DC/DC Converter</t>
  </si>
  <si>
    <t>495-TSR-1-2450</t>
  </si>
  <si>
    <t>SIP-3</t>
  </si>
  <si>
    <t>http://www.mouser.com/ProductDetail/TRACO-Power/TSR-1-2450/?qs=ckJk83FOD0XFKqda0Mzkgw%3D%3D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</si>
</sst>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2" TargetMode="External"/><Relationship Id="rId4" Type="http://schemas.openxmlformats.org/officeDocument/2006/relationships/hyperlink" Target="http://www.newark.com/te-connectivity/2041021-3/memory-card-connector-sd-9-position/dp/35R2925?CMP=AFC-QO1721829242?gross_price=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B12" sqref="B12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 t="s">
        <v>11</v>
      </c>
      <c r="B1" s="1">
        <v>1</v>
      </c>
      <c r="C1" s="3" t="s">
        <v>49</v>
      </c>
      <c r="L1" s="30"/>
    </row>
    <row r="2" spans="1:14" ht="17" thickBot="1" x14ac:dyDescent="0.25">
      <c r="A2" s="54" t="s">
        <v>7</v>
      </c>
      <c r="B2" s="55"/>
      <c r="C2" s="17"/>
      <c r="D2" s="54" t="s">
        <v>6</v>
      </c>
      <c r="E2" s="56"/>
      <c r="F2" s="57" t="s">
        <v>8</v>
      </c>
      <c r="G2" s="56"/>
      <c r="H2" s="54" t="s">
        <v>9</v>
      </c>
      <c r="I2" s="56"/>
      <c r="J2" s="54" t="s">
        <v>10</v>
      </c>
      <c r="K2" s="58"/>
      <c r="L2" s="55"/>
      <c r="M2" s="56"/>
      <c r="N2" s="52" t="s">
        <v>45</v>
      </c>
    </row>
    <row r="3" spans="1:14" ht="18" thickTop="1" thickBot="1" x14ac:dyDescent="0.25">
      <c r="A3" s="10" t="s">
        <v>0</v>
      </c>
      <c r="B3" s="48" t="s">
        <v>48</v>
      </c>
      <c r="C3" s="18" t="s">
        <v>12</v>
      </c>
      <c r="D3" s="10" t="s">
        <v>2</v>
      </c>
      <c r="E3" s="28" t="s">
        <v>14</v>
      </c>
      <c r="F3" s="36" t="s">
        <v>2</v>
      </c>
      <c r="G3" s="13" t="s">
        <v>14</v>
      </c>
      <c r="H3" s="12" t="s">
        <v>2</v>
      </c>
      <c r="I3" s="13" t="s">
        <v>14</v>
      </c>
      <c r="J3" s="12" t="s">
        <v>3</v>
      </c>
      <c r="K3" s="14" t="s">
        <v>4</v>
      </c>
      <c r="L3" s="31" t="s">
        <v>13</v>
      </c>
      <c r="M3" s="13" t="s">
        <v>5</v>
      </c>
      <c r="N3" s="53"/>
    </row>
    <row r="4" spans="1:14" x14ac:dyDescent="0.2">
      <c r="A4" s="8"/>
      <c r="B4" s="25" t="s">
        <v>27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19</v>
      </c>
      <c r="K4" s="3" t="s">
        <v>28</v>
      </c>
      <c r="L4" s="29" t="s">
        <v>25</v>
      </c>
      <c r="M4" s="19" t="s">
        <v>29</v>
      </c>
      <c r="N4" s="44" t="s">
        <v>55</v>
      </c>
    </row>
    <row r="5" spans="1:14" x14ac:dyDescent="0.2">
      <c r="A5" s="2"/>
      <c r="B5" s="3" t="s">
        <v>62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59</v>
      </c>
      <c r="K5" s="3"/>
      <c r="L5" s="29" t="s">
        <v>25</v>
      </c>
      <c r="M5" s="19" t="s">
        <v>60</v>
      </c>
      <c r="N5" s="44" t="s">
        <v>61</v>
      </c>
    </row>
    <row r="6" spans="1:14" x14ac:dyDescent="0.2">
      <c r="A6" s="2"/>
      <c r="B6" s="25" t="s">
        <v>63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59</v>
      </c>
      <c r="K6" s="3"/>
      <c r="L6" s="32" t="s">
        <v>25</v>
      </c>
      <c r="M6" s="19" t="s">
        <v>64</v>
      </c>
      <c r="N6" s="44" t="s">
        <v>65</v>
      </c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15</v>
      </c>
      <c r="E31" s="24">
        <f>SUM(E4:E30)</f>
        <v>38.72</v>
      </c>
      <c r="F31" s="24" t="s">
        <v>15</v>
      </c>
      <c r="G31" s="24">
        <f t="shared" ref="G31:I31" si="3">SUM(G4:G30)</f>
        <v>386.8</v>
      </c>
      <c r="H31" s="24" t="s">
        <v>15</v>
      </c>
      <c r="I31" s="24">
        <f t="shared" si="3"/>
        <v>966.25</v>
      </c>
      <c r="L31" s="30"/>
    </row>
    <row r="32" spans="1:14" x14ac:dyDescent="0.2">
      <c r="D32" t="s">
        <v>16</v>
      </c>
      <c r="E32" s="24">
        <f>E31</f>
        <v>38.72</v>
      </c>
      <c r="F32" t="s">
        <v>16</v>
      </c>
      <c r="G32" s="35">
        <f>G31/10</f>
        <v>38.68</v>
      </c>
      <c r="H32" t="s">
        <v>16</v>
      </c>
      <c r="I32" s="35">
        <f>I31/25</f>
        <v>38.65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N1" workbookViewId="0">
      <selection activeCell="N6" sqref="N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9" t="s">
        <v>11</v>
      </c>
      <c r="B1" s="60"/>
      <c r="C1" s="1">
        <v>1</v>
      </c>
      <c r="D1" s="3" t="s">
        <v>49</v>
      </c>
    </row>
    <row r="2" spans="1:15" ht="17" thickBot="1" x14ac:dyDescent="0.25">
      <c r="A2" s="54" t="s">
        <v>7</v>
      </c>
      <c r="B2" s="58"/>
      <c r="C2" s="55"/>
      <c r="D2" s="17"/>
      <c r="E2" s="54" t="s">
        <v>6</v>
      </c>
      <c r="F2" s="56"/>
      <c r="G2" s="57" t="s">
        <v>8</v>
      </c>
      <c r="H2" s="56"/>
      <c r="I2" s="54" t="s">
        <v>9</v>
      </c>
      <c r="J2" s="56"/>
      <c r="K2" s="54" t="s">
        <v>10</v>
      </c>
      <c r="L2" s="58"/>
      <c r="M2" s="55"/>
      <c r="N2" s="56"/>
      <c r="O2" s="52" t="s">
        <v>45</v>
      </c>
    </row>
    <row r="3" spans="1:15" ht="18" thickTop="1" thickBot="1" x14ac:dyDescent="0.25">
      <c r="A3" s="10" t="s">
        <v>0</v>
      </c>
      <c r="B3" s="11" t="s">
        <v>1</v>
      </c>
      <c r="C3" s="16" t="s">
        <v>48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53"/>
    </row>
    <row r="4" spans="1:15" x14ac:dyDescent="0.2">
      <c r="A4" s="8"/>
      <c r="B4" s="9"/>
      <c r="C4" s="9" t="s">
        <v>50</v>
      </c>
      <c r="D4" s="46"/>
      <c r="E4" s="37">
        <v>0.95</v>
      </c>
      <c r="F4" s="38">
        <f t="shared" ref="F4:F30" si="0">D4*E4</f>
        <v>0</v>
      </c>
      <c r="G4" s="42">
        <v>0.95</v>
      </c>
      <c r="H4" s="43">
        <f t="shared" ref="H4:H30" si="1">D4*G4*10</f>
        <v>0</v>
      </c>
      <c r="I4" s="42">
        <v>0.9</v>
      </c>
      <c r="J4" s="43">
        <f t="shared" ref="J4:J30" si="2">D4*I4*25</f>
        <v>0</v>
      </c>
      <c r="K4" s="8" t="s">
        <v>30</v>
      </c>
      <c r="L4" s="9" t="s">
        <v>52</v>
      </c>
      <c r="M4" s="49" t="s">
        <v>53</v>
      </c>
      <c r="N4" s="50" t="s">
        <v>54</v>
      </c>
      <c r="O4" s="4" t="s">
        <v>55</v>
      </c>
    </row>
    <row r="5" spans="1:15" x14ac:dyDescent="0.2">
      <c r="A5" s="2"/>
      <c r="B5" s="3"/>
      <c r="C5" s="3" t="s">
        <v>51</v>
      </c>
      <c r="D5" s="4"/>
      <c r="E5" s="39">
        <v>0.95</v>
      </c>
      <c r="F5" s="26">
        <f t="shared" si="0"/>
        <v>0</v>
      </c>
      <c r="G5" s="21">
        <v>0.95</v>
      </c>
      <c r="H5" s="20">
        <f t="shared" si="1"/>
        <v>0</v>
      </c>
      <c r="I5" s="21">
        <v>0.9</v>
      </c>
      <c r="J5" s="20">
        <f t="shared" si="2"/>
        <v>0</v>
      </c>
      <c r="K5" s="2" t="s">
        <v>30</v>
      </c>
      <c r="L5" s="3" t="s">
        <v>56</v>
      </c>
      <c r="M5" s="29" t="s">
        <v>53</v>
      </c>
      <c r="N5" s="19" t="s">
        <v>57</v>
      </c>
      <c r="O5" s="4" t="s">
        <v>55</v>
      </c>
    </row>
    <row r="6" spans="1:15" x14ac:dyDescent="0.2">
      <c r="A6" s="2"/>
      <c r="B6" s="3"/>
      <c r="C6" s="25" t="s">
        <v>66</v>
      </c>
      <c r="D6" s="4">
        <v>1</v>
      </c>
      <c r="E6" s="39">
        <v>6.2</v>
      </c>
      <c r="F6" s="26">
        <f t="shared" si="0"/>
        <v>6.2</v>
      </c>
      <c r="G6" s="21">
        <v>5.7</v>
      </c>
      <c r="H6" s="20">
        <f t="shared" si="1"/>
        <v>57</v>
      </c>
      <c r="I6" s="21">
        <v>5.43</v>
      </c>
      <c r="J6" s="20">
        <f t="shared" si="2"/>
        <v>135.75</v>
      </c>
      <c r="K6" s="2" t="s">
        <v>19</v>
      </c>
      <c r="L6" s="3" t="s">
        <v>67</v>
      </c>
      <c r="M6" s="32" t="s">
        <v>68</v>
      </c>
      <c r="N6" s="19" t="s">
        <v>69</v>
      </c>
      <c r="O6" s="4"/>
    </row>
    <row r="7" spans="1:15" x14ac:dyDescent="0.2">
      <c r="A7" s="2"/>
      <c r="B7" s="3"/>
      <c r="C7" s="25"/>
      <c r="D7" s="4"/>
      <c r="E7" s="39"/>
      <c r="F7" s="26">
        <f t="shared" si="0"/>
        <v>0</v>
      </c>
      <c r="G7" s="21"/>
      <c r="H7" s="20">
        <f t="shared" si="1"/>
        <v>0</v>
      </c>
      <c r="I7" s="21"/>
      <c r="J7" s="20">
        <f t="shared" si="2"/>
        <v>0</v>
      </c>
      <c r="K7" s="2"/>
      <c r="L7" s="3"/>
      <c r="M7" s="32"/>
      <c r="N7" s="19"/>
      <c r="O7" s="4"/>
    </row>
    <row r="8" spans="1:15" x14ac:dyDescent="0.2">
      <c r="A8" s="2"/>
      <c r="B8" s="25"/>
      <c r="C8" s="25" t="s">
        <v>37</v>
      </c>
      <c r="D8" s="4">
        <v>1</v>
      </c>
      <c r="E8" s="39">
        <v>1.74</v>
      </c>
      <c r="F8" s="26">
        <f>D8*E8</f>
        <v>1.74</v>
      </c>
      <c r="G8" s="21">
        <v>1.74</v>
      </c>
      <c r="H8" s="20">
        <f>D8*G8*10</f>
        <v>17.399999999999999</v>
      </c>
      <c r="I8" s="21">
        <v>1.49</v>
      </c>
      <c r="J8" s="20">
        <f>D8*I8*25</f>
        <v>37.25</v>
      </c>
      <c r="K8" s="2" t="s">
        <v>38</v>
      </c>
      <c r="L8" s="3" t="s">
        <v>39</v>
      </c>
      <c r="M8" s="32" t="s">
        <v>25</v>
      </c>
      <c r="N8" s="27" t="s">
        <v>40</v>
      </c>
      <c r="O8" s="4"/>
    </row>
    <row r="9" spans="1:15" x14ac:dyDescent="0.2">
      <c r="A9" s="2"/>
      <c r="B9" s="3"/>
      <c r="C9" s="25" t="s">
        <v>18</v>
      </c>
      <c r="D9" s="4">
        <v>1</v>
      </c>
      <c r="E9" s="39">
        <v>8.1199999999999992</v>
      </c>
      <c r="F9" s="26">
        <f t="shared" si="0"/>
        <v>8.1199999999999992</v>
      </c>
      <c r="G9" s="21">
        <v>8.1199999999999992</v>
      </c>
      <c r="H9" s="20">
        <f t="shared" si="1"/>
        <v>81.199999999999989</v>
      </c>
      <c r="I9" s="21">
        <v>7.38</v>
      </c>
      <c r="J9" s="20">
        <f t="shared" si="2"/>
        <v>184.5</v>
      </c>
      <c r="K9" s="2" t="s">
        <v>19</v>
      </c>
      <c r="L9" s="3" t="s">
        <v>20</v>
      </c>
      <c r="M9" s="32" t="s">
        <v>21</v>
      </c>
      <c r="N9" s="19" t="s">
        <v>22</v>
      </c>
      <c r="O9" s="4"/>
    </row>
    <row r="10" spans="1:15" x14ac:dyDescent="0.2">
      <c r="A10" s="2"/>
      <c r="B10" s="3"/>
      <c r="C10" s="25" t="s">
        <v>23</v>
      </c>
      <c r="D10" s="4">
        <v>1</v>
      </c>
      <c r="E10" s="39">
        <v>0.64</v>
      </c>
      <c r="F10" s="26">
        <f t="shared" si="0"/>
        <v>0.64</v>
      </c>
      <c r="G10" s="21">
        <v>0.64</v>
      </c>
      <c r="H10" s="20">
        <f t="shared" si="1"/>
        <v>6.4</v>
      </c>
      <c r="I10" s="21">
        <v>0.64</v>
      </c>
      <c r="J10" s="20">
        <f t="shared" si="2"/>
        <v>16</v>
      </c>
      <c r="K10" s="2" t="s">
        <v>19</v>
      </c>
      <c r="L10" s="3" t="s">
        <v>24</v>
      </c>
      <c r="M10" s="32" t="s">
        <v>25</v>
      </c>
      <c r="N10" s="19" t="s">
        <v>26</v>
      </c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 t="s">
        <v>31</v>
      </c>
      <c r="D13" s="4">
        <v>1</v>
      </c>
      <c r="E13" s="39">
        <v>0.3</v>
      </c>
      <c r="F13" s="26">
        <f t="shared" si="0"/>
        <v>0.3</v>
      </c>
      <c r="G13" s="21">
        <v>0.23799999999999999</v>
      </c>
      <c r="H13" s="20">
        <f t="shared" si="1"/>
        <v>2.38</v>
      </c>
      <c r="I13" s="21">
        <v>0.23799999999999999</v>
      </c>
      <c r="J13" s="20">
        <f t="shared" si="2"/>
        <v>5.9499999999999993</v>
      </c>
      <c r="K13" s="2" t="s">
        <v>19</v>
      </c>
      <c r="L13" s="3" t="s">
        <v>43</v>
      </c>
      <c r="M13" s="29" t="s">
        <v>32</v>
      </c>
      <c r="N13" s="19" t="s">
        <v>44</v>
      </c>
      <c r="O13" s="4"/>
    </row>
    <row r="14" spans="1:15" x14ac:dyDescent="0.2">
      <c r="A14" s="2"/>
      <c r="B14" s="25"/>
      <c r="C14" s="25" t="s">
        <v>33</v>
      </c>
      <c r="D14" s="4">
        <v>1</v>
      </c>
      <c r="E14" s="39">
        <v>0.39</v>
      </c>
      <c r="F14" s="26">
        <f t="shared" si="0"/>
        <v>0.39</v>
      </c>
      <c r="G14" s="21">
        <v>0.28799999999999998</v>
      </c>
      <c r="H14" s="20">
        <f t="shared" si="1"/>
        <v>2.88</v>
      </c>
      <c r="I14" s="21">
        <v>0.28799999999999998</v>
      </c>
      <c r="J14" s="20">
        <f t="shared" si="2"/>
        <v>7.1999999999999993</v>
      </c>
      <c r="K14" s="2" t="s">
        <v>19</v>
      </c>
      <c r="L14" s="3" t="s">
        <v>41</v>
      </c>
      <c r="M14" s="29" t="s">
        <v>32</v>
      </c>
      <c r="N14" s="19" t="s">
        <v>42</v>
      </c>
      <c r="O14" s="4"/>
    </row>
    <row r="15" spans="1:15" x14ac:dyDescent="0.2">
      <c r="A15" s="2"/>
      <c r="B15" s="25"/>
      <c r="C15" s="25" t="s">
        <v>34</v>
      </c>
      <c r="D15" s="4">
        <v>1</v>
      </c>
      <c r="E15" s="39">
        <v>1.5</v>
      </c>
      <c r="F15" s="26">
        <f t="shared" si="0"/>
        <v>1.5</v>
      </c>
      <c r="G15" s="21">
        <v>1.5</v>
      </c>
      <c r="H15" s="20">
        <f t="shared" si="1"/>
        <v>15</v>
      </c>
      <c r="I15" s="21">
        <v>1.43</v>
      </c>
      <c r="J15" s="20">
        <f t="shared" si="2"/>
        <v>35.75</v>
      </c>
      <c r="K15" s="2" t="s">
        <v>30</v>
      </c>
      <c r="L15" s="3" t="s">
        <v>35</v>
      </c>
      <c r="M15" s="29" t="s">
        <v>25</v>
      </c>
      <c r="N15" s="19" t="s">
        <v>36</v>
      </c>
      <c r="O15" s="4"/>
    </row>
    <row r="16" spans="1:15" x14ac:dyDescent="0.2">
      <c r="A16" s="2"/>
      <c r="B16" s="3"/>
      <c r="C16" s="3"/>
      <c r="D16" s="4"/>
      <c r="E16" s="2"/>
      <c r="F16" s="4"/>
      <c r="G16" s="2"/>
      <c r="H16" s="4"/>
      <c r="I16" s="2"/>
      <c r="J16" s="4"/>
      <c r="K16" s="2"/>
      <c r="L16" s="3"/>
      <c r="M16" s="29"/>
      <c r="N16" s="4"/>
      <c r="O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/>
      <c r="D21" s="4"/>
      <c r="E21" s="39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18.89</v>
      </c>
      <c r="G31" s="24" t="s">
        <v>15</v>
      </c>
      <c r="H31" s="24">
        <f t="shared" ref="H31:J31" si="3">SUM(H4:H30)</f>
        <v>182.26</v>
      </c>
      <c r="I31" s="24" t="s">
        <v>15</v>
      </c>
      <c r="J31" s="24">
        <f t="shared" si="3"/>
        <v>422.4</v>
      </c>
    </row>
    <row r="32" spans="1:15" x14ac:dyDescent="0.2">
      <c r="E32" t="s">
        <v>16</v>
      </c>
      <c r="F32" s="24">
        <f>F31</f>
        <v>18.89</v>
      </c>
      <c r="G32" t="s">
        <v>16</v>
      </c>
      <c r="H32" s="35">
        <f>H31/10</f>
        <v>18.225999999999999</v>
      </c>
      <c r="I32" t="s">
        <v>16</v>
      </c>
      <c r="J32" s="35">
        <f>J31/25</f>
        <v>16.896000000000001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5" r:id="rId3"/>
    <hyperlink ref="N8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44" sqref="E44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s="41" t="s">
        <v>58</v>
      </c>
    </row>
    <row r="2" spans="1:1" x14ac:dyDescent="0.2">
      <c r="A2" t="s">
        <v>17</v>
      </c>
    </row>
    <row r="3" spans="1:1" x14ac:dyDescent="0.2">
      <c r="A3" t="s">
        <v>47</v>
      </c>
    </row>
    <row r="4" spans="1:1" x14ac:dyDescent="0.2">
      <c r="A4" t="s">
        <v>46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2016-07-25T08:40:32Z</dcterms:modified>
</cp:coreProperties>
</file>