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<sst xmlns="http://schemas.openxmlformats.org/spreadsheetml/2006/main" count="29" uniqueCount="28">
  <si>
    <t>Constants</t>
  </si>
  <si>
    <t>W/m^2</t>
  </si>
  <si>
    <t>V</t>
  </si>
  <si>
    <t>Rail Offset:</t>
  </si>
  <si>
    <t>Maximum Voltage:</t>
  </si>
  <si>
    <t>Maximum Sunlight:</t>
  </si>
  <si>
    <t>Serial Number</t>
  </si>
  <si>
    <t>PY103188</t>
  </si>
  <si>
    <t>PY103189</t>
  </si>
  <si>
    <t>PY103190</t>
  </si>
  <si>
    <t>PY103191</t>
  </si>
  <si>
    <t>PY103192</t>
  </si>
  <si>
    <t>PY103193</t>
  </si>
  <si>
    <t>PY103194</t>
  </si>
  <si>
    <t>PY103195</t>
  </si>
  <si>
    <t>PY80043</t>
  </si>
  <si>
    <t>PY80046</t>
  </si>
  <si>
    <t>PY80042</t>
  </si>
  <si>
    <t>PY75566</t>
  </si>
  <si>
    <t>Calibration Constant (A/(Wm^-2))</t>
  </si>
  <si>
    <t>Ideal Max Voltage (V)</t>
  </si>
  <si>
    <t>Ideal Resistor (Ohm)</t>
  </si>
  <si>
    <t>Actual Resistor (Ohm)</t>
  </si>
  <si>
    <t>Actual Max Voltage (V)</t>
  </si>
  <si>
    <t>Digikey Part Number</t>
  </si>
  <si>
    <t>Cost</t>
  </si>
  <si>
    <t>Digikey URL</t>
  </si>
  <si>
    <t>LEMS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</si>
</sst>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7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16" sqref="F16"/>
    </sheetView>
  </sheetViews>
  <sheetFormatPr baseColWidth="10" defaultRowHeight="16" x14ac:dyDescent="0.2"/>
  <cols>
    <col min="1" max="1" width="18.33203125" bestFit="1" customWidth="1"/>
    <col min="2" max="2" width="9.6640625" style="3" bestFit="1" customWidth="1"/>
    <col min="3" max="3" width="10.83203125" style="4"/>
    <col min="4" max="4" width="18" bestFit="1" customWidth="1"/>
    <col min="5" max="5" width="13" bestFit="1" customWidth="1"/>
    <col min="6" max="6" width="29.1640625" bestFit="1" customWidth="1"/>
    <col min="7" max="7" width="18" bestFit="1" customWidth="1"/>
    <col min="8" max="8" width="19" bestFit="1" customWidth="1"/>
    <col min="9" max="9" width="19.33203125" bestFit="1" customWidth="1"/>
    <col min="10" max="10" width="17.33203125" bestFit="1" customWidth="1"/>
    <col min="11" max="11" width="18.33203125" bestFit="1" customWidth="1"/>
    <col min="12" max="12" width="4.6640625" bestFit="1" customWidth="1"/>
  </cols>
  <sheetData>
    <row r="1" spans="1:13" x14ac:dyDescent="0.2">
      <c r="A1" s="1" t="s">
        <v>0</v>
      </c>
      <c r="D1" s="1" t="s">
        <v>27</v>
      </c>
      <c r="E1" s="1" t="s">
        <v>6</v>
      </c>
      <c r="F1" s="1" t="s">
        <v>19</v>
      </c>
      <c r="G1" s="1" t="s">
        <v>21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2">
      <c r="A2" t="s">
        <v>5</v>
      </c>
      <c r="B2" s="3">
        <v>1200</v>
      </c>
      <c r="C2" s="4" t="s">
        <v>1</v>
      </c>
      <c r="E2" t="s">
        <v>15</v>
      </c>
      <c r="F2" s="5">
        <f>0.00009254/1000</f>
        <v>9.2540000000000007E-8</v>
      </c>
      <c r="G2" s="2">
        <f>($B$3-$B$4)/(F2*$B$2)</f>
        <v>36884.950651970314</v>
      </c>
      <c r="H2">
        <f>(F2*$B$2)*G2</f>
        <v>4.0960000000000001</v>
      </c>
    </row>
    <row r="3" spans="1:13" x14ac:dyDescent="0.2">
      <c r="A3" t="s">
        <v>4</v>
      </c>
      <c r="B3" s="3">
        <v>4.0960000000000001</v>
      </c>
      <c r="C3" s="4" t="s">
        <v>2</v>
      </c>
      <c r="E3" t="s">
        <v>16</v>
      </c>
      <c r="F3" s="5">
        <f>0.00009007/1000</f>
        <v>9.0069999999999999E-8</v>
      </c>
      <c r="G3" s="2">
        <f t="shared" ref="G3:G13" si="0">($B$3-$B$4)/(F3*$B$2)</f>
        <v>37896.450908552608</v>
      </c>
      <c r="H3">
        <f t="shared" ref="H3:H13" si="1">(F3*$B$2)*G3</f>
        <v>4.0960000000000001</v>
      </c>
    </row>
    <row r="4" spans="1:13" x14ac:dyDescent="0.2">
      <c r="A4" t="s">
        <v>3</v>
      </c>
      <c r="B4" s="3">
        <v>0</v>
      </c>
      <c r="C4" s="4" t="s">
        <v>2</v>
      </c>
      <c r="E4" t="s">
        <v>17</v>
      </c>
      <c r="F4" s="5">
        <f>0.00008606/1000</f>
        <v>8.6060000000000004E-8</v>
      </c>
      <c r="G4" s="2">
        <f t="shared" si="0"/>
        <v>39662.251142613677</v>
      </c>
      <c r="H4">
        <f t="shared" si="1"/>
        <v>4.0960000000000001</v>
      </c>
    </row>
    <row r="5" spans="1:13" x14ac:dyDescent="0.2">
      <c r="E5" t="s">
        <v>18</v>
      </c>
      <c r="F5" s="5">
        <f>0.00010225/1000</f>
        <v>1.0225000000000001E-7</v>
      </c>
      <c r="G5" s="2">
        <f t="shared" si="0"/>
        <v>33382.233088834553</v>
      </c>
      <c r="H5">
        <f t="shared" si="1"/>
        <v>4.0960000000000001</v>
      </c>
    </row>
    <row r="6" spans="1:13" x14ac:dyDescent="0.2">
      <c r="E6" t="s">
        <v>7</v>
      </c>
      <c r="F6" s="5">
        <f xml:space="preserve"> 0.0000583/1000</f>
        <v>5.8299999999999999E-8</v>
      </c>
      <c r="G6" s="2">
        <f t="shared" si="0"/>
        <v>58547.741566609489</v>
      </c>
      <c r="H6">
        <f t="shared" si="1"/>
        <v>4.0960000000000001</v>
      </c>
    </row>
    <row r="7" spans="1:13" x14ac:dyDescent="0.2">
      <c r="E7" t="s">
        <v>8</v>
      </c>
      <c r="F7" s="5">
        <f xml:space="preserve"> 0.00005493/1000</f>
        <v>5.4929999999999996E-8</v>
      </c>
      <c r="G7" s="2">
        <f t="shared" si="0"/>
        <v>62139.692942532922</v>
      </c>
      <c r="H7">
        <f t="shared" si="1"/>
        <v>4.0960000000000001</v>
      </c>
    </row>
    <row r="8" spans="1:13" x14ac:dyDescent="0.2">
      <c r="E8" t="s">
        <v>9</v>
      </c>
      <c r="F8" s="5">
        <f xml:space="preserve"> 0.00005701/1000</f>
        <v>5.7009999999999999E-8</v>
      </c>
      <c r="G8" s="2">
        <f t="shared" si="0"/>
        <v>59872.536981816062</v>
      </c>
      <c r="H8">
        <f t="shared" si="1"/>
        <v>4.0960000000000001</v>
      </c>
    </row>
    <row r="9" spans="1:13" x14ac:dyDescent="0.2">
      <c r="E9" t="s">
        <v>10</v>
      </c>
      <c r="F9" s="5">
        <f xml:space="preserve"> 0.00005689/1000</f>
        <v>5.6890000000000002E-8</v>
      </c>
      <c r="G9" s="2">
        <f t="shared" si="0"/>
        <v>59998.828147887732</v>
      </c>
      <c r="H9">
        <f t="shared" si="1"/>
        <v>4.0960000000000001</v>
      </c>
    </row>
    <row r="10" spans="1:13" x14ac:dyDescent="0.2">
      <c r="E10" t="s">
        <v>11</v>
      </c>
      <c r="F10" s="5">
        <f xml:space="preserve"> 0.00005717/1000</f>
        <v>5.7170000000000002E-8</v>
      </c>
      <c r="G10" s="2">
        <f t="shared" si="0"/>
        <v>59704.973470934645</v>
      </c>
      <c r="H10">
        <f t="shared" si="1"/>
        <v>4.0960000000000001</v>
      </c>
    </row>
    <row r="11" spans="1:13" x14ac:dyDescent="0.2">
      <c r="E11" t="s">
        <v>12</v>
      </c>
      <c r="F11" s="5">
        <f xml:space="preserve"> 0.00005258/1000</f>
        <v>5.2579999999999998E-8</v>
      </c>
      <c r="G11" s="2">
        <f t="shared" si="0"/>
        <v>64916.951946240661</v>
      </c>
      <c r="H11">
        <f t="shared" si="1"/>
        <v>4.0960000000000001</v>
      </c>
    </row>
    <row r="12" spans="1:13" x14ac:dyDescent="0.2">
      <c r="E12" t="s">
        <v>13</v>
      </c>
      <c r="F12" s="5">
        <f xml:space="preserve"> 0.0000578/1000</f>
        <v>5.7800000000000001E-8</v>
      </c>
      <c r="G12" s="2">
        <f t="shared" si="0"/>
        <v>59054.209919261826</v>
      </c>
      <c r="H12">
        <f t="shared" si="1"/>
        <v>4.0960000000000001</v>
      </c>
    </row>
    <row r="13" spans="1:13" x14ac:dyDescent="0.2">
      <c r="E13" t="s">
        <v>14</v>
      </c>
      <c r="F13" s="5">
        <f xml:space="preserve"> 0.00005995/1000</f>
        <v>5.9950000000000004E-8</v>
      </c>
      <c r="G13" s="2">
        <f t="shared" si="0"/>
        <v>56936.335835418402</v>
      </c>
      <c r="H13">
        <f t="shared" si="1"/>
        <v>4.0960000000000001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2016-10-20T07:44:44Z</dcterms:created>
  <dcterms:modified xsi:type="dcterms:W3CDTF">2016-10-20T08:11:38Z</dcterms:modified>
</cp:coreProperties>
</file>