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 activeTab="2"/>
  </bookViews>
  <sheets>
    <sheet name="Sheet1" sheetId="3" r:id="rId1"/>
    <sheet name="Shield Parts" sheetId="1" r:id="rId2"/>
    <sheet name="To Add, Notes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1" l="1"/>
  <c r="H11" i="1"/>
  <c r="F11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J6" i="1"/>
  <c r="J7" i="1"/>
  <c r="J9" i="1"/>
  <c r="J10" i="1"/>
  <c r="J12" i="1"/>
  <c r="J13" i="1"/>
  <c r="J14" i="1"/>
  <c r="J15" i="1"/>
  <c r="J8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6" i="1"/>
  <c r="H7" i="1"/>
  <c r="H9" i="1"/>
  <c r="H10" i="1"/>
  <c r="H12" i="1"/>
  <c r="H13" i="1"/>
  <c r="H14" i="1"/>
  <c r="H15" i="1"/>
  <c r="H8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6" i="1"/>
  <c r="F7" i="1"/>
  <c r="F9" i="1"/>
  <c r="F10" i="1"/>
  <c r="F12" i="1"/>
  <c r="F13" i="1"/>
  <c r="F14" i="1"/>
  <c r="F15" i="1"/>
  <c r="F8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J4" i="1"/>
  <c r="J5" i="1"/>
  <c r="H4" i="1"/>
  <c r="H5" i="1"/>
  <c r="F4" i="1"/>
  <c r="F5" i="1"/>
  <c r="J31" i="1"/>
  <c r="J32" i="1"/>
  <c r="H31" i="1"/>
  <c r="H32" i="1"/>
  <c r="F31" i="1"/>
  <c r="F32" i="1"/>
</calcChain>
</file>

<file path=xl/sharedStrings.xml><?xml version="1.0" encoding="utf-8"?>
<sst xmlns="http://schemas.openxmlformats.org/spreadsheetml/2006/main" count="144" uniqueCount="92">
  <si>
    <t>Number</t>
  </si>
  <si>
    <t>Part Name</t>
  </si>
  <si>
    <t>Cost/Unit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</si>
  <si>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</si>
  <si>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</si>
  <si>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</si>
  <si>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</si>
  <si>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</si>
  <si>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</si>
  <si>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</si>
  <si>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</si>
  <si>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</si>
  <si>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</si>
  <si>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</si>
  <si>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</si>
  <si>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</si>
  <si>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</si>
  <si>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Rough List</t>
  </si>
  <si>
    <t>Li200 Circuit</t>
  </si>
  <si>
    <t>DS3231 Real Time Clock</t>
  </si>
  <si>
    <t>Mouser</t>
  </si>
  <si>
    <t>700-DS3231SN#T&amp;R-</t>
  </si>
  <si>
    <t>SOIC-16</t>
  </si>
  <si>
    <t>http://www.mouser.com/ProductDetail/Maxim-Integrated/DS3231SNTR/?qs=sGAEpiMZZMuuBt6TL7D%2f6PgM9QV8pLmA</t>
  </si>
  <si>
    <t>12mm Battery Holder</t>
  </si>
  <si>
    <t>534-3000</t>
  </si>
  <si>
    <t>N/A</t>
  </si>
  <si>
    <t>http://www.mouser.com/ProductDetail/Keystone-Electronics/3000/?qs=sGAEpiMZZMtT9MhkajLHrnU1d13jcSgSROM9zhZkF8A%3d</t>
  </si>
  <si>
    <t>CR1220 Battery</t>
  </si>
  <si>
    <t>614-CR1220</t>
  </si>
  <si>
    <t>http://www.mouser.com/Search/ProductDetail.aspx?qs=sGAEpiMZZMtz8P%2feuiupSd2F%2fX%2ffEmeEyLDGD5JMOeY%3d</t>
  </si>
  <si>
    <t>Sparkfun</t>
  </si>
  <si>
    <t>Green LED</t>
  </si>
  <si>
    <t>0805</t>
  </si>
  <si>
    <t>Red LED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</si>
  <si>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</si>
  <si>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</si>
  <si>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</si>
  <si>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</si>
  <si>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</si>
  <si>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</si>
  <si>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</si>
  <si>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859-LTST-C170CKT</t>
  </si>
  <si>
    <t>http://www.mouser.com/ProductDetail/Lite-On/LTST-C170CKT/?qs=%2fha2pyFadugHsX7bdQzWjBExQ7XjT4CUBfeBcW9RpZq6WjKm4USc7Q%3d%3d</t>
  </si>
  <si>
    <t>859-LTST-S220GKT</t>
  </si>
  <si>
    <t>http://www.mouser.com/ProductDetail/Lite-On/LTST-S220GKT/?qs=%2fha2pyFadug1AbwKhoPm9iYDEuf3iJG%252b7xZNjBWhq%252bziCtB93UlDkw%3d%3d</t>
  </si>
  <si>
    <t>Notes</t>
  </si>
  <si>
    <t>I2C Level Shifting</t>
  </si>
  <si>
    <t>I2C Pullups</t>
  </si>
  <si>
    <t>Voltage Regulator 5V</t>
  </si>
  <si>
    <t>https://www.maximintegrated.com/en/products/power/switching-regulators/MAX17501.html</t>
  </si>
  <si>
    <t>Voltage Regulator 3.3V</t>
  </si>
  <si>
    <t>http://www.digikey.com/product-detail/en/RT9193-33GB/1028-1014-1-ND/2470073</t>
  </si>
  <si>
    <t>http://www.digikey.com/product-detail/en/ADP2302ARDZ-5.0-R7/ADP2302ARDZ-5.0-R7CT-ND/2615949</t>
  </si>
  <si>
    <t>http://www.digikey.com/product-detail/en/MAX5035BASA%2B/MAX5035BASA%2B-ND/1513599</t>
  </si>
  <si>
    <t>ADS1015 12-Bit ADC</t>
  </si>
  <si>
    <t>595-ADS1015IDGSR</t>
  </si>
  <si>
    <t>SSOP-10</t>
  </si>
  <si>
    <t>http://www.mouser.com/ProductDetail/Texas-Instruments/ADS1015IDGSR/?qs=sGAEpiMZZMvTvDTV69d2QhvgeGfSYHYrpBxDfXo71%2fQ%3d</t>
  </si>
  <si>
    <t>http://www.ti.com/product/tps5403</t>
  </si>
  <si>
    <t>https://www.maximintegrated.com/en/products/power/switching-regulators/MAX16920.htm</t>
  </si>
  <si>
    <t>http://www.linear.com/product/LT3652</t>
  </si>
  <si>
    <t>Part</t>
  </si>
  <si>
    <t>Shipping costs not included!</t>
  </si>
  <si>
    <t>2-Pin 3.5mm Screw Terminal</t>
  </si>
  <si>
    <t>3-Pin 3.5mm Screw Terminal</t>
  </si>
  <si>
    <t>PRT-08084</t>
  </si>
  <si>
    <t>3.5mm Spacing</t>
  </si>
  <si>
    <t>https://www.sparkfun.com/products/8084</t>
  </si>
  <si>
    <t>Possible different source? Check footprint carefully if so</t>
  </si>
  <si>
    <t>PRT-08235</t>
  </si>
  <si>
    <t>https://www.sparkfun.com/products/8235</t>
  </si>
  <si>
    <t>ADS10105</t>
  </si>
  <si>
    <t>12-Pin Female Header</t>
  </si>
  <si>
    <t>Digikey</t>
  </si>
  <si>
    <t>S7045-ND</t>
  </si>
  <si>
    <t>0.1" Spacing</t>
  </si>
  <si>
    <t>http://www.digikey.com/product-detail/en/sullins-connector-solutions/PPPC121LFBN-RC/S7045-ND/810184</t>
  </si>
  <si>
    <t>Used gold instead of tin. May change to surface mount in future</t>
  </si>
  <si>
    <t>16-Pin Female Header</t>
  </si>
  <si>
    <t>S7049-ND</t>
  </si>
  <si>
    <t>http://www.digikey.com/product-detail/en/sullins-connector-solutions/PPPC161LFBN-RC/S7049-ND/810188</t>
  </si>
  <si>
    <t xml:space="preserve">Good Headers: http://www.digikey.com/product-search/en/connectors-interconnects/rectangular-connectors-headers-receptacles-female-sockets/1442548?k=&amp;pkeyword=&amp;pv88=4&amp;pv88=32&amp;pv89=1&amp;pv90=1&amp;FV=fff40016%2Cfff802f4%2Cfffc0023&amp;mnonly=0&amp;newproducts=0&amp;ColumnSort=0&amp;page=1&amp;stock=1&amp;quantity=0&amp;ptm=0&amp;fid=0&amp;pageSize=25 </t>
  </si>
  <si>
    <t>Transistor for soil sensors: MMBT3904</t>
  </si>
  <si>
    <t xml:space="preserve">Mosfet for soil sensors?: </t>
  </si>
  <si>
    <t>Possible Solar Panels:</t>
  </si>
  <si>
    <t>https://www.sparkfun.com/search/results?term=solar+panel</t>
  </si>
  <si>
    <t>http://www.voltaicsystems.com/2-watt-panel</t>
  </si>
  <si>
    <t>https://www.adafruit.com/products/200</t>
  </si>
  <si>
    <t>Possible Mosfet:</t>
  </si>
  <si>
    <t>http://www.mouser.com/ProductDetail/Fairchild-Semiconductor/2N7000_D26Z/?qs=VVLQfEDCVmOWAB6wZI7AfEGD75mPjRtd8jvfmfXcTKg%3d</t>
  </si>
  <si>
    <t>See for MOSFET that's ESD protected: http://electronics.stackexchange.com/questions/9915/are-discrete-mosfets-esd-sensitive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</si>
</sst>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02" TargetMode="External"/><Relationship Id="rId4" Type="http://schemas.openxmlformats.org/officeDocument/2006/relationships/hyperlink" Target="http://www.newark.com/te-connectivity/2041021-3/memory-card-connector-sd-9-position/dp/35R2925?CMP=AFC-QO1721829242?gross_price=" TargetMode="External"/><Relationship Id="rId1" Type="http://schemas.openxmlformats.org/officeDocument/2006/relationships/hyperlink" Target="http://www.mouser.com/ProductDetail/Maxim-Integrated/DS3231SNTR/?qs=sGAEpiMZZMuuBt6TL7D%2f6PgM9QV8pLmA" TargetMode="External"/><Relationship Id="rId2" Type="http://schemas.openxmlformats.org/officeDocument/2006/relationships/hyperlink" Target="http://www.mouser.com/ProductDetail/Keystone-Electronics/3000/?qs=sGAEpiMZZMtT9MhkajLHrnU1d13jcSgSROM9zhZkF8A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M37" sqref="M37"/>
    </sheetView>
  </sheetViews>
  <sheetFormatPr baseColWidth="10" defaultRowHeight="16" x14ac:dyDescent="0.2"/>
  <cols>
    <col min="1" max="1" width="19.83203125" bestFit="1" customWidth="1"/>
    <col min="2" max="2" width="24.33203125" bestFit="1" customWidth="1"/>
    <col min="3" max="3" width="13.83203125" customWidth="1"/>
    <col min="4" max="4" width="19.5" bestFit="1" customWidth="1"/>
    <col min="5" max="5" width="13.16406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8.33203125" bestFit="1" customWidth="1"/>
    <col min="11" max="11" width="18.1640625" bestFit="1" customWidth="1"/>
    <col min="12" max="12" width="13.5" bestFit="1" customWidth="1"/>
    <col min="13" max="13" width="129.1640625" bestFit="1" customWidth="1"/>
    <col min="14" max="14" width="53" bestFit="1" customWidth="1"/>
  </cols>
  <sheetData>
    <row r="1" spans="1:14" ht="17" thickBot="1" x14ac:dyDescent="0.25">
      <c r="A1" s="47" t="s">
        <v>11</v>
      </c>
      <c r="B1" s="1">
        <v>1</v>
      </c>
      <c r="C1" s="3" t="s">
        <v>63</v>
      </c>
      <c r="L1" s="30"/>
    </row>
    <row r="2" spans="1:14" ht="17" thickBot="1" x14ac:dyDescent="0.25">
      <c r="A2" s="53" t="s">
        <v>7</v>
      </c>
      <c r="B2" s="54"/>
      <c r="C2" s="17"/>
      <c r="D2" s="53" t="s">
        <v>6</v>
      </c>
      <c r="E2" s="55"/>
      <c r="F2" s="56" t="s">
        <v>8</v>
      </c>
      <c r="G2" s="55"/>
      <c r="H2" s="53" t="s">
        <v>9</v>
      </c>
      <c r="I2" s="55"/>
      <c r="J2" s="53" t="s">
        <v>10</v>
      </c>
      <c r="K2" s="57"/>
      <c r="L2" s="54"/>
      <c r="M2" s="55"/>
      <c r="N2" s="51" t="s">
        <v>46</v>
      </c>
    </row>
    <row r="3" spans="1:14" ht="18" thickTop="1" thickBot="1" x14ac:dyDescent="0.25">
      <c r="A3" s="10" t="s">
        <v>0</v>
      </c>
      <c r="B3" s="48" t="s">
        <v>62</v>
      </c>
      <c r="C3" s="18" t="s">
        <v>12</v>
      </c>
      <c r="D3" s="10" t="s">
        <v>2</v>
      </c>
      <c r="E3" s="28" t="s">
        <v>14</v>
      </c>
      <c r="F3" s="36" t="s">
        <v>2</v>
      </c>
      <c r="G3" s="13" t="s">
        <v>14</v>
      </c>
      <c r="H3" s="12" t="s">
        <v>2</v>
      </c>
      <c r="I3" s="13" t="s">
        <v>14</v>
      </c>
      <c r="J3" s="12" t="s">
        <v>3</v>
      </c>
      <c r="K3" s="14" t="s">
        <v>4</v>
      </c>
      <c r="L3" s="31" t="s">
        <v>13</v>
      </c>
      <c r="M3" s="13" t="s">
        <v>5</v>
      </c>
      <c r="N3" s="52"/>
    </row>
    <row r="4" spans="1:14" x14ac:dyDescent="0.2">
      <c r="A4" s="8"/>
      <c r="B4" s="25" t="s">
        <v>28</v>
      </c>
      <c r="C4" s="46">
        <v>1</v>
      </c>
      <c r="D4" s="37">
        <v>0.82</v>
      </c>
      <c r="E4" s="38">
        <f t="shared" ref="E4:E30" si="0">C4*D4</f>
        <v>0.82</v>
      </c>
      <c r="F4" s="42">
        <v>0.78</v>
      </c>
      <c r="G4" s="43">
        <f t="shared" ref="G4:G30" si="1">C4*F4*10</f>
        <v>7.8000000000000007</v>
      </c>
      <c r="H4" s="42">
        <v>0.75</v>
      </c>
      <c r="I4" s="43">
        <f t="shared" ref="I4:I30" si="2">C4*H4*25</f>
        <v>18.75</v>
      </c>
      <c r="J4" s="2" t="s">
        <v>20</v>
      </c>
      <c r="K4" s="3" t="s">
        <v>29</v>
      </c>
      <c r="L4" s="29" t="s">
        <v>26</v>
      </c>
      <c r="M4" s="19" t="s">
        <v>30</v>
      </c>
      <c r="N4" s="44" t="s">
        <v>69</v>
      </c>
    </row>
    <row r="5" spans="1:14" x14ac:dyDescent="0.2">
      <c r="A5" s="2"/>
      <c r="B5" s="3"/>
      <c r="C5" s="4"/>
      <c r="D5" s="39"/>
      <c r="E5" s="26">
        <f t="shared" si="0"/>
        <v>0</v>
      </c>
      <c r="F5" s="21"/>
      <c r="G5" s="20">
        <f t="shared" si="1"/>
        <v>0</v>
      </c>
      <c r="H5" s="21"/>
      <c r="I5" s="20">
        <f t="shared" si="2"/>
        <v>0</v>
      </c>
      <c r="J5" s="2"/>
      <c r="K5" s="3"/>
      <c r="L5" s="29"/>
      <c r="M5" s="19"/>
      <c r="N5" s="44"/>
    </row>
    <row r="6" spans="1:14" x14ac:dyDescent="0.2">
      <c r="A6" s="2"/>
      <c r="B6" s="25"/>
      <c r="C6" s="4"/>
      <c r="D6" s="39"/>
      <c r="E6" s="26">
        <f t="shared" si="0"/>
        <v>0</v>
      </c>
      <c r="F6" s="21"/>
      <c r="G6" s="20">
        <f t="shared" si="1"/>
        <v>0</v>
      </c>
      <c r="H6" s="21"/>
      <c r="I6" s="20">
        <f t="shared" si="2"/>
        <v>0</v>
      </c>
      <c r="J6" s="2"/>
      <c r="K6" s="3"/>
      <c r="L6" s="32"/>
      <c r="M6" s="19"/>
      <c r="N6" s="44"/>
    </row>
    <row r="7" spans="1:14" x14ac:dyDescent="0.2">
      <c r="A7" s="2"/>
      <c r="B7" s="25"/>
      <c r="C7" s="4"/>
      <c r="D7" s="39"/>
      <c r="E7" s="26">
        <f t="shared" si="0"/>
        <v>0</v>
      </c>
      <c r="F7" s="21"/>
      <c r="G7" s="20">
        <f t="shared" si="1"/>
        <v>0</v>
      </c>
      <c r="H7" s="21"/>
      <c r="I7" s="20">
        <f t="shared" si="2"/>
        <v>0</v>
      </c>
      <c r="J7" s="2"/>
      <c r="K7" s="3"/>
      <c r="L7" s="32"/>
      <c r="M7" s="19"/>
      <c r="N7" s="44"/>
    </row>
    <row r="8" spans="1:14" x14ac:dyDescent="0.2">
      <c r="A8" s="2"/>
      <c r="B8" s="25"/>
      <c r="C8" s="4"/>
      <c r="D8" s="39"/>
      <c r="E8" s="26">
        <f t="shared" si="0"/>
        <v>0</v>
      </c>
      <c r="F8" s="21"/>
      <c r="G8" s="20">
        <f t="shared" si="1"/>
        <v>0</v>
      </c>
      <c r="H8" s="21"/>
      <c r="I8" s="20">
        <f t="shared" si="2"/>
        <v>0</v>
      </c>
      <c r="J8" s="2"/>
      <c r="K8" s="3"/>
      <c r="L8" s="32"/>
      <c r="M8" s="19"/>
      <c r="N8" s="44"/>
    </row>
    <row r="9" spans="1:14" x14ac:dyDescent="0.2">
      <c r="A9" s="2"/>
      <c r="B9" s="25"/>
      <c r="C9" s="4"/>
      <c r="D9" s="39"/>
      <c r="E9" s="26">
        <f t="shared" si="0"/>
        <v>0</v>
      </c>
      <c r="F9" s="21"/>
      <c r="G9" s="20">
        <f t="shared" si="1"/>
        <v>0</v>
      </c>
      <c r="H9" s="21"/>
      <c r="I9" s="20">
        <f t="shared" si="2"/>
        <v>0</v>
      </c>
      <c r="J9" s="2"/>
      <c r="K9" s="3"/>
      <c r="L9" s="32"/>
      <c r="M9" s="19"/>
      <c r="N9" s="44"/>
    </row>
    <row r="10" spans="1:14" x14ac:dyDescent="0.2">
      <c r="A10" s="2"/>
      <c r="B10" s="25"/>
      <c r="C10" s="4"/>
      <c r="D10" s="39"/>
      <c r="E10" s="26">
        <f t="shared" si="0"/>
        <v>0</v>
      </c>
      <c r="F10" s="21"/>
      <c r="G10" s="20">
        <f t="shared" si="1"/>
        <v>0</v>
      </c>
      <c r="H10" s="21"/>
      <c r="I10" s="20">
        <f t="shared" si="2"/>
        <v>0</v>
      </c>
      <c r="J10" s="2"/>
      <c r="K10" s="3"/>
      <c r="L10" s="32"/>
      <c r="M10" s="19"/>
      <c r="N10" s="44"/>
    </row>
    <row r="11" spans="1:14" x14ac:dyDescent="0.2">
      <c r="A11" s="2"/>
      <c r="B11" s="25"/>
      <c r="C11" s="4"/>
      <c r="D11" s="39"/>
      <c r="E11" s="26">
        <f t="shared" si="0"/>
        <v>0</v>
      </c>
      <c r="F11" s="21"/>
      <c r="G11" s="20">
        <f t="shared" si="1"/>
        <v>0</v>
      </c>
      <c r="H11" s="21"/>
      <c r="I11" s="20">
        <f t="shared" si="2"/>
        <v>0</v>
      </c>
      <c r="J11" s="2"/>
      <c r="K11" s="3"/>
      <c r="L11" s="32"/>
      <c r="M11" s="19"/>
      <c r="N11" s="44"/>
    </row>
    <row r="12" spans="1:14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2"/>
      <c r="K12" s="3"/>
      <c r="L12" s="29"/>
      <c r="M12" s="19"/>
      <c r="N12" s="44"/>
    </row>
    <row r="13" spans="1:14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2"/>
      <c r="K13" s="3"/>
      <c r="L13" s="29"/>
      <c r="M13" s="19"/>
      <c r="N13" s="44"/>
    </row>
    <row r="14" spans="1:14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2"/>
      <c r="K14" s="3"/>
      <c r="L14" s="29"/>
      <c r="M14" s="19"/>
      <c r="N14" s="44"/>
    </row>
    <row r="15" spans="1:14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2"/>
      <c r="K15" s="3"/>
      <c r="L15" s="29"/>
      <c r="M15" s="19"/>
      <c r="N15" s="44"/>
    </row>
    <row r="16" spans="1:14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2"/>
      <c r="K16" s="3"/>
      <c r="L16" s="32"/>
      <c r="M16" s="27"/>
      <c r="N16" s="44"/>
    </row>
    <row r="17" spans="1:14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2"/>
      <c r="K17" s="3"/>
      <c r="L17" s="29"/>
      <c r="M17" s="19"/>
      <c r="N17" s="44"/>
    </row>
    <row r="18" spans="1:14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2"/>
      <c r="K18" s="3"/>
      <c r="L18" s="29"/>
      <c r="M18" s="19"/>
      <c r="N18" s="44"/>
    </row>
    <row r="19" spans="1:14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2"/>
      <c r="K19" s="3"/>
      <c r="L19" s="29"/>
      <c r="M19" s="19"/>
      <c r="N19" s="44"/>
    </row>
    <row r="20" spans="1:14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2"/>
      <c r="K20" s="3"/>
      <c r="L20" s="29"/>
      <c r="M20" s="19"/>
      <c r="N20" s="44"/>
    </row>
    <row r="21" spans="1:14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2"/>
      <c r="K21" s="3"/>
      <c r="L21" s="29"/>
      <c r="M21" s="19"/>
      <c r="N21" s="44"/>
    </row>
    <row r="22" spans="1:14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2"/>
      <c r="K22" s="3"/>
      <c r="L22" s="29"/>
      <c r="M22" s="19"/>
      <c r="N22" s="44"/>
    </row>
    <row r="23" spans="1:14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2"/>
      <c r="K23" s="3"/>
      <c r="L23" s="29"/>
      <c r="M23" s="19"/>
      <c r="N23" s="44"/>
    </row>
    <row r="24" spans="1:14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2"/>
      <c r="K24" s="3"/>
      <c r="L24" s="29"/>
      <c r="M24" s="19"/>
      <c r="N24" s="44"/>
    </row>
    <row r="25" spans="1:14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2"/>
      <c r="K25" s="3"/>
      <c r="L25" s="29"/>
      <c r="M25" s="19"/>
      <c r="N25" s="44"/>
    </row>
    <row r="26" spans="1:14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2"/>
      <c r="K26" s="3"/>
      <c r="L26" s="29"/>
      <c r="M26" s="4"/>
      <c r="N26" s="44"/>
    </row>
    <row r="27" spans="1:14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2"/>
      <c r="K27" s="3"/>
      <c r="L27" s="29"/>
      <c r="M27" s="4"/>
      <c r="N27" s="44"/>
    </row>
    <row r="28" spans="1:14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2"/>
      <c r="K28" s="3"/>
      <c r="L28" s="29"/>
      <c r="M28" s="4"/>
      <c r="N28" s="44"/>
    </row>
    <row r="29" spans="1:14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2"/>
      <c r="K29" s="3"/>
      <c r="L29" s="29"/>
      <c r="M29" s="4"/>
      <c r="N29" s="44"/>
    </row>
    <row r="30" spans="1:14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5"/>
      <c r="K30" s="6"/>
      <c r="L30" s="33"/>
      <c r="M30" s="7"/>
      <c r="N30" s="45"/>
    </row>
    <row r="31" spans="1:14" x14ac:dyDescent="0.2">
      <c r="D31" s="24" t="s">
        <v>15</v>
      </c>
      <c r="E31" s="24">
        <f>SUM(E4:E30)</f>
        <v>0.82</v>
      </c>
      <c r="F31" s="24" t="s">
        <v>15</v>
      </c>
      <c r="G31" s="24">
        <f t="shared" ref="G31:I31" si="3">SUM(G4:G30)</f>
        <v>7.8000000000000007</v>
      </c>
      <c r="H31" s="24" t="s">
        <v>15</v>
      </c>
      <c r="I31" s="24">
        <f t="shared" si="3"/>
        <v>18.75</v>
      </c>
      <c r="L31" s="30"/>
    </row>
    <row r="32" spans="1:14" x14ac:dyDescent="0.2">
      <c r="D32" t="s">
        <v>16</v>
      </c>
      <c r="E32" s="24">
        <f>E31</f>
        <v>0.82</v>
      </c>
      <c r="F32" t="s">
        <v>16</v>
      </c>
      <c r="G32" s="35">
        <f>G31/10</f>
        <v>0.78</v>
      </c>
      <c r="H32" t="s">
        <v>16</v>
      </c>
      <c r="I32" s="35">
        <f>I31/25</f>
        <v>0.75</v>
      </c>
      <c r="L32" s="30"/>
    </row>
  </sheetData>
  <mergeCells count="6">
    <mergeCell ref="N2:N3"/>
    <mergeCell ref="A2:B2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C1" workbookViewId="0">
      <selection activeCell="G37" sqref="G37"/>
    </sheetView>
  </sheetViews>
  <sheetFormatPr baseColWidth="10" defaultRowHeight="16" x14ac:dyDescent="0.2"/>
  <cols>
    <col min="1" max="1" width="8" bestFit="1" customWidth="1"/>
    <col min="2" max="2" width="14.8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8.1640625" bestFit="1" customWidth="1"/>
    <col min="13" max="13" width="13.5" style="30" bestFit="1" customWidth="1"/>
    <col min="14" max="14" width="130.33203125" bestFit="1" customWidth="1"/>
    <col min="15" max="15" width="72.33203125" bestFit="1" customWidth="1"/>
  </cols>
  <sheetData>
    <row r="1" spans="1:15" ht="17" thickBot="1" x14ac:dyDescent="0.25">
      <c r="A1" s="58" t="s">
        <v>11</v>
      </c>
      <c r="B1" s="59"/>
      <c r="C1" s="1">
        <v>1</v>
      </c>
      <c r="D1" s="3" t="s">
        <v>63</v>
      </c>
    </row>
    <row r="2" spans="1:15" ht="17" thickBot="1" x14ac:dyDescent="0.25">
      <c r="A2" s="53" t="s">
        <v>7</v>
      </c>
      <c r="B2" s="57"/>
      <c r="C2" s="54"/>
      <c r="D2" s="17"/>
      <c r="E2" s="53" t="s">
        <v>6</v>
      </c>
      <c r="F2" s="55"/>
      <c r="G2" s="56" t="s">
        <v>8</v>
      </c>
      <c r="H2" s="55"/>
      <c r="I2" s="53" t="s">
        <v>9</v>
      </c>
      <c r="J2" s="55"/>
      <c r="K2" s="53" t="s">
        <v>10</v>
      </c>
      <c r="L2" s="57"/>
      <c r="M2" s="54"/>
      <c r="N2" s="55"/>
      <c r="O2" s="51" t="s">
        <v>46</v>
      </c>
    </row>
    <row r="3" spans="1:15" ht="18" thickTop="1" thickBot="1" x14ac:dyDescent="0.25">
      <c r="A3" s="10" t="s">
        <v>0</v>
      </c>
      <c r="B3" s="11" t="s">
        <v>1</v>
      </c>
      <c r="C3" s="16" t="s">
        <v>62</v>
      </c>
      <c r="D3" s="18" t="s">
        <v>12</v>
      </c>
      <c r="E3" s="10" t="s">
        <v>2</v>
      </c>
      <c r="F3" s="28" t="s">
        <v>14</v>
      </c>
      <c r="G3" s="36" t="s">
        <v>2</v>
      </c>
      <c r="H3" s="13" t="s">
        <v>14</v>
      </c>
      <c r="I3" s="12" t="s">
        <v>2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52"/>
    </row>
    <row r="4" spans="1:15" x14ac:dyDescent="0.2">
      <c r="A4" s="8"/>
      <c r="B4" s="9"/>
      <c r="C4" s="9" t="s">
        <v>64</v>
      </c>
      <c r="D4" s="46">
        <v>8</v>
      </c>
      <c r="E4" s="37">
        <v>0.95</v>
      </c>
      <c r="F4" s="38">
        <f t="shared" ref="F4:F30" si="0">D4*E4</f>
        <v>7.6</v>
      </c>
      <c r="G4" s="42">
        <v>0.95</v>
      </c>
      <c r="H4" s="43">
        <f t="shared" ref="H4:H30" si="1">D4*G4*10</f>
        <v>76</v>
      </c>
      <c r="I4" s="42">
        <v>0.9</v>
      </c>
      <c r="J4" s="43">
        <f t="shared" ref="J4:J30" si="2">D4*I4*25</f>
        <v>180</v>
      </c>
      <c r="K4" s="8" t="s">
        <v>31</v>
      </c>
      <c r="L4" s="9" t="s">
        <v>66</v>
      </c>
      <c r="M4" s="49" t="s">
        <v>67</v>
      </c>
      <c r="N4" s="50" t="s">
        <v>68</v>
      </c>
      <c r="O4" s="4" t="s">
        <v>69</v>
      </c>
    </row>
    <row r="5" spans="1:15" x14ac:dyDescent="0.2">
      <c r="A5" s="2"/>
      <c r="B5" s="3"/>
      <c r="C5" s="3" t="s">
        <v>65</v>
      </c>
      <c r="D5" s="4">
        <v>4</v>
      </c>
      <c r="E5" s="39">
        <v>0.95</v>
      </c>
      <c r="F5" s="26">
        <f t="shared" si="0"/>
        <v>3.8</v>
      </c>
      <c r="G5" s="21">
        <v>0.95</v>
      </c>
      <c r="H5" s="20">
        <f t="shared" si="1"/>
        <v>38</v>
      </c>
      <c r="I5" s="21">
        <v>0.9</v>
      </c>
      <c r="J5" s="20">
        <f t="shared" si="2"/>
        <v>90</v>
      </c>
      <c r="K5" s="2" t="s">
        <v>31</v>
      </c>
      <c r="L5" s="3" t="s">
        <v>70</v>
      </c>
      <c r="M5" s="29" t="s">
        <v>67</v>
      </c>
      <c r="N5" s="19" t="s">
        <v>71</v>
      </c>
      <c r="O5" s="4" t="s">
        <v>69</v>
      </c>
    </row>
    <row r="6" spans="1:15" x14ac:dyDescent="0.2">
      <c r="A6" s="2"/>
      <c r="B6" s="3"/>
      <c r="C6" s="25" t="s">
        <v>73</v>
      </c>
      <c r="D6" s="4">
        <v>1</v>
      </c>
      <c r="E6" s="39">
        <v>1.01</v>
      </c>
      <c r="F6" s="26">
        <f t="shared" si="0"/>
        <v>1.01</v>
      </c>
      <c r="G6" s="21">
        <v>0.84</v>
      </c>
      <c r="H6" s="20">
        <f t="shared" si="1"/>
        <v>8.4</v>
      </c>
      <c r="I6" s="21">
        <v>0.77759999999999996</v>
      </c>
      <c r="J6" s="20">
        <f t="shared" si="2"/>
        <v>19.439999999999998</v>
      </c>
      <c r="K6" s="2" t="s">
        <v>74</v>
      </c>
      <c r="L6" s="3" t="s">
        <v>75</v>
      </c>
      <c r="M6" s="32" t="s">
        <v>76</v>
      </c>
      <c r="N6" s="19" t="s">
        <v>77</v>
      </c>
      <c r="O6" s="4" t="s">
        <v>78</v>
      </c>
    </row>
    <row r="7" spans="1:15" x14ac:dyDescent="0.2">
      <c r="A7" s="2"/>
      <c r="B7" s="3"/>
      <c r="C7" s="25" t="s">
        <v>79</v>
      </c>
      <c r="D7" s="4">
        <v>1</v>
      </c>
      <c r="E7" s="39">
        <v>1.27</v>
      </c>
      <c r="F7" s="26">
        <f t="shared" si="0"/>
        <v>1.27</v>
      </c>
      <c r="G7" s="21">
        <v>1.056</v>
      </c>
      <c r="H7" s="20">
        <f t="shared" si="1"/>
        <v>10.56</v>
      </c>
      <c r="I7" s="21">
        <v>0.97760000000000002</v>
      </c>
      <c r="J7" s="20">
        <f t="shared" si="2"/>
        <v>24.44</v>
      </c>
      <c r="K7" s="2" t="s">
        <v>74</v>
      </c>
      <c r="L7" s="3" t="s">
        <v>80</v>
      </c>
      <c r="M7" s="32" t="s">
        <v>76</v>
      </c>
      <c r="N7" s="19" t="s">
        <v>81</v>
      </c>
      <c r="O7" s="4" t="s">
        <v>78</v>
      </c>
    </row>
    <row r="8" spans="1:15" x14ac:dyDescent="0.2">
      <c r="A8" s="2"/>
      <c r="B8" s="25"/>
      <c r="C8" s="25" t="s">
        <v>38</v>
      </c>
      <c r="D8" s="4">
        <v>1</v>
      </c>
      <c r="E8" s="39">
        <v>1.74</v>
      </c>
      <c r="F8" s="26">
        <f>D8*E8</f>
        <v>1.74</v>
      </c>
      <c r="G8" s="21">
        <v>1.74</v>
      </c>
      <c r="H8" s="20">
        <f>D8*G8*10</f>
        <v>17.399999999999999</v>
      </c>
      <c r="I8" s="21">
        <v>1.49</v>
      </c>
      <c r="J8" s="20">
        <f>D8*I8*25</f>
        <v>37.25</v>
      </c>
      <c r="K8" s="2" t="s">
        <v>39</v>
      </c>
      <c r="L8" s="3" t="s">
        <v>40</v>
      </c>
      <c r="M8" s="32" t="s">
        <v>26</v>
      </c>
      <c r="N8" s="27" t="s">
        <v>41</v>
      </c>
      <c r="O8" s="4"/>
    </row>
    <row r="9" spans="1:15" x14ac:dyDescent="0.2">
      <c r="A9" s="2"/>
      <c r="B9" s="3"/>
      <c r="C9" s="25" t="s">
        <v>19</v>
      </c>
      <c r="D9" s="4">
        <v>1</v>
      </c>
      <c r="E9" s="39">
        <v>8.1199999999999992</v>
      </c>
      <c r="F9" s="26">
        <f t="shared" si="0"/>
        <v>8.1199999999999992</v>
      </c>
      <c r="G9" s="21">
        <v>8.1199999999999992</v>
      </c>
      <c r="H9" s="20">
        <f t="shared" si="1"/>
        <v>81.199999999999989</v>
      </c>
      <c r="I9" s="21">
        <v>7.38</v>
      </c>
      <c r="J9" s="20">
        <f t="shared" si="2"/>
        <v>184.5</v>
      </c>
      <c r="K9" s="2" t="s">
        <v>20</v>
      </c>
      <c r="L9" s="3" t="s">
        <v>21</v>
      </c>
      <c r="M9" s="32" t="s">
        <v>22</v>
      </c>
      <c r="N9" s="19" t="s">
        <v>23</v>
      </c>
      <c r="O9" s="4"/>
    </row>
    <row r="10" spans="1:15" x14ac:dyDescent="0.2">
      <c r="A10" s="2"/>
      <c r="B10" s="3"/>
      <c r="C10" s="25" t="s">
        <v>24</v>
      </c>
      <c r="D10" s="4">
        <v>1</v>
      </c>
      <c r="E10" s="39">
        <v>0.64</v>
      </c>
      <c r="F10" s="26">
        <f t="shared" si="0"/>
        <v>0.64</v>
      </c>
      <c r="G10" s="21">
        <v>0.64</v>
      </c>
      <c r="H10" s="20">
        <f t="shared" si="1"/>
        <v>6.4</v>
      </c>
      <c r="I10" s="21">
        <v>0.64</v>
      </c>
      <c r="J10" s="20">
        <f t="shared" si="2"/>
        <v>16</v>
      </c>
      <c r="K10" s="2" t="s">
        <v>20</v>
      </c>
      <c r="L10" s="3" t="s">
        <v>25</v>
      </c>
      <c r="M10" s="32" t="s">
        <v>26</v>
      </c>
      <c r="N10" s="19" t="s">
        <v>27</v>
      </c>
      <c r="O10" s="4"/>
    </row>
    <row r="11" spans="1:15" x14ac:dyDescent="0.2">
      <c r="A11" s="2"/>
      <c r="B11" s="25"/>
      <c r="C11" s="25"/>
      <c r="D11" s="4"/>
      <c r="E11" s="39"/>
      <c r="F11" s="26">
        <f t="shared" si="0"/>
        <v>0</v>
      </c>
      <c r="G11" s="21"/>
      <c r="H11" s="20">
        <f t="shared" si="1"/>
        <v>0</v>
      </c>
      <c r="I11" s="21"/>
      <c r="J11" s="20">
        <f t="shared" si="2"/>
        <v>0</v>
      </c>
      <c r="K11" s="2"/>
      <c r="L11" s="3"/>
      <c r="M11" s="32"/>
      <c r="N11" s="19"/>
      <c r="O11" s="4"/>
    </row>
    <row r="12" spans="1:15" x14ac:dyDescent="0.2">
      <c r="A12" s="2"/>
      <c r="B12" s="34"/>
      <c r="C12" s="25"/>
      <c r="D12" s="4"/>
      <c r="E12" s="39"/>
      <c r="F12" s="26">
        <f t="shared" si="0"/>
        <v>0</v>
      </c>
      <c r="G12" s="21"/>
      <c r="H12" s="20">
        <f t="shared" si="1"/>
        <v>0</v>
      </c>
      <c r="I12" s="21"/>
      <c r="J12" s="20">
        <f t="shared" si="2"/>
        <v>0</v>
      </c>
      <c r="K12" s="2"/>
      <c r="L12" s="3"/>
      <c r="M12" s="29"/>
      <c r="N12" s="19"/>
      <c r="O12" s="4"/>
    </row>
    <row r="13" spans="1:15" x14ac:dyDescent="0.2">
      <c r="A13" s="2"/>
      <c r="B13" s="25"/>
      <c r="C13" s="25" t="s">
        <v>32</v>
      </c>
      <c r="D13" s="4">
        <v>1</v>
      </c>
      <c r="E13" s="39">
        <v>0.3</v>
      </c>
      <c r="F13" s="26">
        <f t="shared" si="0"/>
        <v>0.3</v>
      </c>
      <c r="G13" s="21">
        <v>0.23799999999999999</v>
      </c>
      <c r="H13" s="20">
        <f t="shared" si="1"/>
        <v>2.38</v>
      </c>
      <c r="I13" s="21">
        <v>0.23799999999999999</v>
      </c>
      <c r="J13" s="20">
        <f t="shared" si="2"/>
        <v>5.9499999999999993</v>
      </c>
      <c r="K13" s="2" t="s">
        <v>20</v>
      </c>
      <c r="L13" s="3" t="s">
        <v>44</v>
      </c>
      <c r="M13" s="29" t="s">
        <v>33</v>
      </c>
      <c r="N13" s="19" t="s">
        <v>45</v>
      </c>
      <c r="O13" s="4"/>
    </row>
    <row r="14" spans="1:15" x14ac:dyDescent="0.2">
      <c r="A14" s="2"/>
      <c r="B14" s="25"/>
      <c r="C14" s="25" t="s">
        <v>34</v>
      </c>
      <c r="D14" s="4">
        <v>1</v>
      </c>
      <c r="E14" s="39">
        <v>0.39</v>
      </c>
      <c r="F14" s="26">
        <f t="shared" si="0"/>
        <v>0.39</v>
      </c>
      <c r="G14" s="21">
        <v>0.28799999999999998</v>
      </c>
      <c r="H14" s="20">
        <f t="shared" si="1"/>
        <v>2.88</v>
      </c>
      <c r="I14" s="21">
        <v>0.28799999999999998</v>
      </c>
      <c r="J14" s="20">
        <f t="shared" si="2"/>
        <v>7.1999999999999993</v>
      </c>
      <c r="K14" s="2" t="s">
        <v>20</v>
      </c>
      <c r="L14" s="3" t="s">
        <v>42</v>
      </c>
      <c r="M14" s="29" t="s">
        <v>33</v>
      </c>
      <c r="N14" s="19" t="s">
        <v>43</v>
      </c>
      <c r="O14" s="4"/>
    </row>
    <row r="15" spans="1:15" x14ac:dyDescent="0.2">
      <c r="A15" s="2"/>
      <c r="B15" s="25"/>
      <c r="C15" s="25" t="s">
        <v>35</v>
      </c>
      <c r="D15" s="4">
        <v>1</v>
      </c>
      <c r="E15" s="39">
        <v>1.5</v>
      </c>
      <c r="F15" s="26">
        <f t="shared" si="0"/>
        <v>1.5</v>
      </c>
      <c r="G15" s="21">
        <v>1.5</v>
      </c>
      <c r="H15" s="20">
        <f t="shared" si="1"/>
        <v>15</v>
      </c>
      <c r="I15" s="21">
        <v>1.43</v>
      </c>
      <c r="J15" s="20">
        <f t="shared" si="2"/>
        <v>35.75</v>
      </c>
      <c r="K15" s="2" t="s">
        <v>31</v>
      </c>
      <c r="L15" s="3" t="s">
        <v>36</v>
      </c>
      <c r="M15" s="29" t="s">
        <v>26</v>
      </c>
      <c r="N15" s="19" t="s">
        <v>37</v>
      </c>
      <c r="O15" s="4"/>
    </row>
    <row r="16" spans="1:15" x14ac:dyDescent="0.2">
      <c r="A16" s="2"/>
      <c r="B16" s="3"/>
      <c r="C16" s="3"/>
      <c r="D16" s="4"/>
      <c r="E16" s="2"/>
      <c r="F16" s="4"/>
      <c r="G16" s="2"/>
      <c r="H16" s="4"/>
      <c r="I16" s="2"/>
      <c r="J16" s="4"/>
      <c r="K16" s="2"/>
      <c r="L16" s="3"/>
      <c r="M16" s="29"/>
      <c r="N16" s="4"/>
    </row>
    <row r="17" spans="1:15" x14ac:dyDescent="0.2">
      <c r="A17" s="2"/>
      <c r="B17" s="25"/>
      <c r="C17" s="25"/>
      <c r="D17" s="4"/>
      <c r="E17" s="39"/>
      <c r="F17" s="26">
        <f t="shared" si="0"/>
        <v>0</v>
      </c>
      <c r="G17" s="21"/>
      <c r="H17" s="20">
        <f t="shared" si="1"/>
        <v>0</v>
      </c>
      <c r="I17" s="21"/>
      <c r="J17" s="20">
        <f t="shared" si="2"/>
        <v>0</v>
      </c>
      <c r="K17" s="2"/>
      <c r="L17" s="3"/>
      <c r="M17" s="29"/>
      <c r="N17" s="19"/>
      <c r="O17" s="4"/>
    </row>
    <row r="18" spans="1:15" x14ac:dyDescent="0.2">
      <c r="A18" s="2"/>
      <c r="B18" s="25"/>
      <c r="C18" s="25"/>
      <c r="D18" s="4"/>
      <c r="E18" s="39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"/>
    </row>
    <row r="19" spans="1:15" x14ac:dyDescent="0.2">
      <c r="A19" s="2"/>
      <c r="B19" s="34"/>
      <c r="C19" s="25"/>
      <c r="D19" s="4"/>
      <c r="E19" s="39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"/>
    </row>
    <row r="20" spans="1:15" x14ac:dyDescent="0.2">
      <c r="A20" s="2"/>
      <c r="B20" s="25"/>
      <c r="C20" s="25"/>
      <c r="D20" s="4"/>
      <c r="E20" s="39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"/>
    </row>
    <row r="21" spans="1:15" x14ac:dyDescent="0.2">
      <c r="A21" s="2"/>
      <c r="B21" s="25"/>
      <c r="C21" s="25" t="s">
        <v>55</v>
      </c>
      <c r="D21" s="4">
        <v>1</v>
      </c>
      <c r="E21" s="39">
        <v>2.74</v>
      </c>
      <c r="F21" s="26">
        <f t="shared" si="0"/>
        <v>2.74</v>
      </c>
      <c r="G21" s="21">
        <v>2.46</v>
      </c>
      <c r="H21" s="20">
        <f t="shared" si="1"/>
        <v>24.6</v>
      </c>
      <c r="I21" s="21">
        <v>2.29</v>
      </c>
      <c r="J21" s="20">
        <f t="shared" si="2"/>
        <v>57.25</v>
      </c>
      <c r="K21" s="2" t="s">
        <v>20</v>
      </c>
      <c r="L21" s="3" t="s">
        <v>56</v>
      </c>
      <c r="M21" s="29" t="s">
        <v>57</v>
      </c>
      <c r="N21" s="19" t="s">
        <v>58</v>
      </c>
      <c r="O21" s="4"/>
    </row>
    <row r="22" spans="1:15" x14ac:dyDescent="0.2">
      <c r="A22" s="2"/>
      <c r="B22" s="25"/>
      <c r="C22" s="25"/>
      <c r="D22" s="4"/>
      <c r="E22" s="39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"/>
    </row>
    <row r="23" spans="1:15" x14ac:dyDescent="0.2">
      <c r="A23" s="2"/>
      <c r="B23" s="25"/>
      <c r="C23" s="25"/>
      <c r="D23" s="4"/>
      <c r="E23" s="39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"/>
    </row>
    <row r="24" spans="1:15" x14ac:dyDescent="0.2">
      <c r="A24" s="2"/>
      <c r="B24" s="25"/>
      <c r="C24" s="25"/>
      <c r="D24" s="4"/>
      <c r="E24" s="39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"/>
    </row>
    <row r="25" spans="1:15" x14ac:dyDescent="0.2">
      <c r="A25" s="2"/>
      <c r="B25" s="25"/>
      <c r="C25" s="25"/>
      <c r="D25" s="4"/>
      <c r="E25" s="39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"/>
    </row>
    <row r="26" spans="1:15" x14ac:dyDescent="0.2">
      <c r="A26" s="2"/>
      <c r="B26" s="3"/>
      <c r="C26" s="3"/>
      <c r="D26" s="4"/>
      <c r="E26" s="39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"/>
    </row>
    <row r="27" spans="1:15" x14ac:dyDescent="0.2">
      <c r="A27" s="2"/>
      <c r="B27" s="3"/>
      <c r="C27" s="3"/>
      <c r="D27" s="4"/>
      <c r="E27" s="39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"/>
    </row>
    <row r="28" spans="1:15" x14ac:dyDescent="0.2">
      <c r="A28" s="2"/>
      <c r="B28" s="3"/>
      <c r="C28" s="3"/>
      <c r="D28" s="4"/>
      <c r="E28" s="39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"/>
    </row>
    <row r="29" spans="1:15" x14ac:dyDescent="0.2">
      <c r="A29" s="2"/>
      <c r="B29" s="3"/>
      <c r="C29" s="3"/>
      <c r="D29" s="4"/>
      <c r="E29" s="39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"/>
    </row>
    <row r="30" spans="1:15" ht="17" thickBot="1" x14ac:dyDescent="0.25">
      <c r="A30" s="5"/>
      <c r="B30" s="6"/>
      <c r="C30" s="6"/>
      <c r="D30" s="7"/>
      <c r="E30" s="40"/>
      <c r="F30" s="15">
        <f t="shared" si="0"/>
        <v>0</v>
      </c>
      <c r="G30" s="23"/>
      <c r="H30" s="22">
        <f t="shared" si="1"/>
        <v>0</v>
      </c>
      <c r="I30" s="23"/>
      <c r="J30" s="22">
        <f t="shared" si="2"/>
        <v>0</v>
      </c>
      <c r="K30" s="5"/>
      <c r="L30" s="6"/>
      <c r="M30" s="33"/>
      <c r="N30" s="7"/>
      <c r="O30" s="7"/>
    </row>
    <row r="31" spans="1:15" x14ac:dyDescent="0.2">
      <c r="E31" s="24" t="s">
        <v>15</v>
      </c>
      <c r="F31" s="24">
        <f>SUM(F4:F30)</f>
        <v>29.11</v>
      </c>
      <c r="G31" s="24" t="s">
        <v>15</v>
      </c>
      <c r="H31" s="24">
        <f t="shared" ref="H31:J31" si="3">SUM(H4:H30)</f>
        <v>282.82000000000005</v>
      </c>
      <c r="I31" s="24" t="s">
        <v>15</v>
      </c>
      <c r="J31" s="24">
        <f t="shared" si="3"/>
        <v>657.78000000000009</v>
      </c>
    </row>
    <row r="32" spans="1:15" x14ac:dyDescent="0.2">
      <c r="E32" t="s">
        <v>16</v>
      </c>
      <c r="F32" s="24">
        <f>F31</f>
        <v>29.11</v>
      </c>
      <c r="G32" t="s">
        <v>16</v>
      </c>
      <c r="H32" s="35">
        <f>H31/10</f>
        <v>28.282000000000004</v>
      </c>
      <c r="I32" t="s">
        <v>16</v>
      </c>
      <c r="J32" s="35">
        <f>J31/25</f>
        <v>26.311200000000003</v>
      </c>
    </row>
  </sheetData>
  <mergeCells count="7">
    <mergeCell ref="O2:O3"/>
    <mergeCell ref="K2:N2"/>
    <mergeCell ref="A1:B1"/>
    <mergeCell ref="E2:F2"/>
    <mergeCell ref="A2:C2"/>
    <mergeCell ref="G2:H2"/>
    <mergeCell ref="I2:J2"/>
  </mergeCells>
  <hyperlinks>
    <hyperlink ref="N9" r:id="rId1"/>
    <hyperlink ref="N10" r:id="rId2"/>
    <hyperlink ref="N15" r:id="rId3"/>
    <hyperlink ref="N8" r:id="rId4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A27" sqref="A27"/>
    </sheetView>
  </sheetViews>
  <sheetFormatPr baseColWidth="10" defaultRowHeight="16" x14ac:dyDescent="0.2"/>
  <sheetData>
    <row r="1" spans="1:12" x14ac:dyDescent="0.2">
      <c r="A1" s="41" t="s">
        <v>17</v>
      </c>
    </row>
    <row r="2" spans="1:12" x14ac:dyDescent="0.2">
      <c r="D2" t="s">
        <v>49</v>
      </c>
      <c r="L2" t="s">
        <v>51</v>
      </c>
    </row>
    <row r="3" spans="1:12" x14ac:dyDescent="0.2">
      <c r="D3" t="s">
        <v>50</v>
      </c>
      <c r="L3" t="s">
        <v>52</v>
      </c>
    </row>
    <row r="4" spans="1:12" x14ac:dyDescent="0.2">
      <c r="D4" t="s">
        <v>53</v>
      </c>
      <c r="L4" t="s">
        <v>59</v>
      </c>
    </row>
    <row r="5" spans="1:12" x14ac:dyDescent="0.2">
      <c r="D5" t="s">
        <v>54</v>
      </c>
      <c r="L5" t="s">
        <v>60</v>
      </c>
    </row>
    <row r="6" spans="1:12" x14ac:dyDescent="0.2">
      <c r="A6" t="s">
        <v>18</v>
      </c>
    </row>
    <row r="7" spans="1:12" x14ac:dyDescent="0.2">
      <c r="A7" t="s">
        <v>72</v>
      </c>
    </row>
    <row r="8" spans="1:12" x14ac:dyDescent="0.2">
      <c r="A8" t="s">
        <v>48</v>
      </c>
    </row>
    <row r="9" spans="1:12" x14ac:dyDescent="0.2">
      <c r="A9" t="s">
        <v>47</v>
      </c>
    </row>
    <row r="10" spans="1:12" x14ac:dyDescent="0.2">
      <c r="A10" t="s">
        <v>83</v>
      </c>
    </row>
    <row r="11" spans="1:12" x14ac:dyDescent="0.2">
      <c r="A11" t="s">
        <v>84</v>
      </c>
    </row>
    <row r="14" spans="1:12" x14ac:dyDescent="0.2">
      <c r="A14" t="s">
        <v>61</v>
      </c>
    </row>
    <row r="17" spans="1:1" x14ac:dyDescent="0.2">
      <c r="A17" t="s">
        <v>82</v>
      </c>
    </row>
    <row r="19" spans="1:1" x14ac:dyDescent="0.2">
      <c r="A19" t="s">
        <v>85</v>
      </c>
    </row>
    <row r="20" spans="1:1" x14ac:dyDescent="0.2">
      <c r="A20" t="s">
        <v>86</v>
      </c>
    </row>
    <row r="21" spans="1:1" x14ac:dyDescent="0.2">
      <c r="A21" t="s">
        <v>87</v>
      </c>
    </row>
    <row r="22" spans="1:1" x14ac:dyDescent="0.2">
      <c r="A22" t="s">
        <v>88</v>
      </c>
    </row>
    <row r="24" spans="1:1" x14ac:dyDescent="0.2">
      <c r="A24" t="s">
        <v>89</v>
      </c>
    </row>
    <row r="25" spans="1:1" x14ac:dyDescent="0.2">
      <c r="A25" t="s">
        <v>90</v>
      </c>
    </row>
    <row r="26" spans="1:1" x14ac:dyDescent="0.2">
      <c r="A26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Shield Parts</vt:lpstr>
      <vt:lpstr>To Add,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2016-06-24T08:01:40Z</dcterms:modified>
</cp:coreProperties>
</file>