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Full Device" sheetId="3" r:id="rId1"/>
    <sheet name="Shield Parts" sheetId="1" r:id="rId2"/>
    <sheet name="LiCor_Leveling_Base" sheetId="5" r:id="rId3"/>
    <sheet name="Current Qu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3" l="1"/>
  <c r="H25" i="3"/>
  <c r="F25" i="3"/>
  <c r="D25" i="3"/>
  <c r="J10" i="5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<sst xmlns="http://schemas.openxmlformats.org/spreadsheetml/2006/main" count="606" uniqueCount="375">
  <si>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</si>
  <si>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</si>
  <si>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</si>
  <si>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</si>
  <si>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</si>
  <si>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</si>
  <si>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</si>
  <si>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</si>
  <si>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</si>
  <si>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</si>
  <si>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</si>
  <si>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</si>
  <si>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</si>
  <si>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</si>
  <si>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</si>
  <si>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</si>
  <si>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</si>
  <si>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</si>
  <si>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</si>
  <si>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</si>
  <si>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</si>
  <si>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</si>
  <si>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</si>
  <si>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</si>
  <si>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</si>
  <si>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</si>
  <si>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</si>
  <si>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</si>
  <si>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</si>
  <si>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</si>
  <si>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</si>
  <si>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</si>
  <si>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</si>
  <si>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</si>
  <si>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</si>
  <si>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</si>
  <si>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</si>
  <si>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</si>
  <si>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</si>
  <si>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</si>
  <si>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</si>
  <si>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</si>
  <si>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</si>
  <si>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</si>
  <si>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</si>
  <si>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</si>
  <si>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</si>
  <si>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</si>
  <si>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</si>
  <si>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</si>
  <si>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</si>
  <si>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</si>
  <si>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</si>
  <si>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</si>
  <si>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</si>
  <si>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</si>
  <si>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</si>
  <si>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</si>
  <si>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</si>
  <si>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</si>
  <si>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</si>
  <si>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</si>
  <si>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</si>
  <si>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</si>
  <si>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</si>
  <si>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</si>
  <si>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</si>
  <si>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</si>
  <si>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</si>
  <si>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</si>
  <si>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</si>
  <si>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</si>
  <si>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</si>
  <si>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</si>
  <si>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</si>
  <si>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</si>
  <si>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</si>
  <si>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</si>
  <si>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</si>
  <si>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</si>
  <si>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</si>
  <si>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</si>
  <si>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</si>
  <si>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</si>
  <si>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</si>
  <si>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</si>
  <si>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</si>
  <si>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</si>
  <si>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</si>
  <si>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</si>
  <si>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</si>
  <si>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</si>
  <si>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</si>
  <si>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</si>
  <si>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</si>
  <si>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</si>
  <si>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</si>
  <si>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</si>
  <si>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</si>
  <si>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</si>
  <si>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</si>
  <si>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</si>
  <si>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</si>
  <si>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</si>
  <si>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</si>
  <si>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</si>
  <si>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</si>
  <si>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</si>
  <si>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</si>
  <si>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</si>
  <si>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</si>
  <si>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</si>
  <si>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</si>
  <si>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</si>
  <si>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</si>
  <si>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</si>
  <si>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</si>
  <si>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</si>
  <si>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</si>
  <si>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</si>
  <si>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</si>
  <si>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</si>
  <si>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</si>
  <si>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</si>
  <si>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</si>
  <si>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</si>
  <si>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</si>
  <si>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</si>
  <si>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</si>
  <si>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</si>
  <si>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</si>
  <si>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</si>
  <si>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</si>
  <si>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</si>
  <si>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</si>
  <si>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</si>
  <si>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</si>
  <si>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</si>
  <si>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</si>
  <si>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</si>
  <si>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</si>
  <si>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</si>
  <si>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</si>
  <si>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</si>
  <si>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</si>
  <si>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</si>
  <si>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</si>
  <si>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</si>
  <si>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</si>
  <si>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</si>
  <si>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</si>
  <si>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</si>
  <si>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</si>
  <si>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</si>
  <si>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</si>
  <si>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</si>
  <si>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</si>
  <si>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</si>
  <si>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</si>
  <si>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</si>
  <si>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</si>
  <si>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</si>
  <si>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</si>
  <si>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</si>
  <si>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</si>
  <si>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</si>
  <si>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</si>
  <si>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</si>
  <si>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</si>
  <si>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</si>
  <si>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</si>
  <si>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</si>
  <si>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</si>
  <si>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</si>
  <si>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</si>
  <si>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</si>
  <si>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</si>
  <si>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</si>
  <si>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</si>
  <si>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</si>
  <si>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</si>
  <si>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</si>
  <si>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</si>
  <si>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</si>
  <si>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</si>
  <si>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</si>
  <si>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</si>
  <si>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</si>
  <si>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</si>
  <si>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</si>
  <si>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</si>
  <si>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</si>
  <si>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</si>
  <si>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</si>
  <si>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</si>
  <si>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</si>
  <si>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</si>
  <si>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</si>
  <si>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</si>
  <si>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</si>
  <si>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</si>
  <si>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</si>
  <si>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</si>
  <si>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</si>
  <si>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</si>
  <si>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</si>
  <si>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</si>
  <si>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</si>
  <si>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</si>
  <si>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</si>
  <si>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</si>
  <si>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</si>
  <si>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</si>
  <si>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</si>
  <si>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</si>
  <si>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</si>
  <si>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</si>
  <si>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</si>
  <si>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</si>
  <si>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</si>
  <si>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</si>
  <si>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</si>
  <si>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</si>
  <si>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</si>
  <si>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</si>
  <si>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</si>
  <si>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</si>
  <si>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</si>
  <si>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</si>
  <si>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</si>
  <si>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</si>
  <si>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</si>
  <si>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</si>
  <si>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</si>
  <si>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</si>
  <si>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</si>
  <si>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</si>
  <si>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</si>
  <si>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</si>
  <si>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</si>
  <si>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</si>
  <si>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</si>
  <si>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</si>
  <si>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</si>
  <si>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</si>
  <si>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</si>
  <si>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</si>
  <si>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</si>
  <si>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</si>
  <si>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</si>
  <si>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</si>
  <si>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</si>
  <si>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</si>
  <si>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</si>
  <si>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</si>
  <si>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</si>
  <si>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</si>
  <si>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</si>
  <si>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</si>
  <si>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</si>
  <si>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</si>
  <si>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</si>
  <si>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</si>
  <si>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</si>
  <si>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</si>
  <si>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</si>
  <si>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</si>
  <si>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</si>
  <si>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</si>
  <si>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</si>
  <si>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</si>
  <si>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</si>
  <si>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</si>
  <si>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</si>
  <si>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</si>
  <si>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</si>
  <si>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</si>
  <si>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</si>
  <si>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</si>
  <si>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</si>
  <si>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</si>
  <si>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</si>
  <si>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</si>
  <si>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</si>
  <si>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</si>
  <si>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</si>
  <si>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</si>
  <si>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</si>
  <si>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</si>
  <si>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</si>
  <si>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</si>
  <si>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12V Battery</t>
  </si>
  <si>
    <t>Seahorse SE-120 Waterproof Case</t>
  </si>
  <si>
    <t>Fuerte Cases</t>
  </si>
  <si>
    <t>SE-120</t>
  </si>
  <si>
    <t>http://seahorsecases.com/Merchant2/merchant.mvc?Screen=PROD&amp;Store_Code=S&amp;Product_Code=SE-120&amp;Category_Code=SE_CASES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</si>
  <si>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</si>
  <si>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</si>
  <si>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</si>
  <si>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</si>
  <si>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</si>
  <si>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</si>
  <si>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</si>
  <si>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</si>
  <si>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</si>
  <si>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</si>
  <si>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</si>
  <si>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</si>
  <si>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</si>
  <si>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</si>
  <si>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</si>
  <si>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</si>
  <si>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</si>
  <si>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</si>
  <si>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</si>
  <si>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</si>
  <si>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</si>
  <si>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</si>
  <si>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</si>
  <si>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</si>
  <si>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</si>
  <si>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</si>
  <si>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</si>
  <si>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</si>
  <si>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</si>
  <si>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</si>
  <si>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</si>
  <si>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</si>
  <si>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</si>
  <si>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</si>
  <si>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</si>
  <si>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</si>
  <si>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</si>
  <si>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</si>
  <si>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</si>
  <si>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</si>
  <si>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</si>
  <si>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</si>
  <si>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</si>
  <si>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</si>
  <si>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</si>
  <si>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</si>
  <si>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</si>
  <si>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</si>
  <si>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</si>
  <si>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</si>
  <si>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</si>
  <si>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</si>
  <si>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</si>
  <si>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</si>
  <si>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</si>
  <si>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</si>
  <si>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</si>
  <si>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</si>
  <si>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</si>
  <si>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</si>
  <si>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</si>
  <si>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</si>
  <si>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</si>
  <si>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</si>
  <si>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</si>
  <si>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</si>
  <si>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</si>
  <si>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</si>
  <si>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</si>
  <si>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</si>
  <si>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</si>
  <si>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</si>
  <si>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</si>
  <si>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</si>
  <si>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</si>
  <si>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</si>
  <si>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</si>
  <si>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</si>
  <si>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Goes around silicon washer to add thickness for rivet to clamp 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</si>
</sst>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M1" workbookViewId="0">
      <selection activeCell="M26" sqref="M26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F1" t="s">
        <v>316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17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87">
        <f>F4</f>
        <v>0.81200000000000006</v>
      </c>
      <c r="K4" s="87">
        <f>J4*$K$1</f>
        <v>9.7439999999999998</v>
      </c>
      <c r="L4" s="2" t="s">
        <v>41</v>
      </c>
      <c r="M4" s="29" t="s">
        <v>278</v>
      </c>
      <c r="N4" s="29" t="s">
        <v>18</v>
      </c>
      <c r="O4" s="19" t="s">
        <v>279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87">
        <f>F5</f>
        <v>24.95</v>
      </c>
      <c r="K5" s="87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310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87">
        <f>F6</f>
        <v>12.95</v>
      </c>
      <c r="K6" s="87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311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87">
        <f>F7</f>
        <v>23.7</v>
      </c>
      <c r="K7" s="87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87">
        <f>F8</f>
        <v>1.7549999999999999</v>
      </c>
      <c r="K8" s="87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280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87">
        <f>331.5/12</f>
        <v>27.625</v>
      </c>
      <c r="K9" s="87">
        <f t="shared" si="3"/>
        <v>331.5</v>
      </c>
      <c r="L9" s="2" t="s">
        <v>266</v>
      </c>
      <c r="M9" s="32" t="s">
        <v>18</v>
      </c>
      <c r="N9" s="32" t="s">
        <v>18</v>
      </c>
      <c r="O9" s="19" t="s">
        <v>286</v>
      </c>
      <c r="P9" s="43" t="s">
        <v>284</v>
      </c>
    </row>
    <row r="10" spans="1:16" x14ac:dyDescent="0.2">
      <c r="A10" s="2"/>
      <c r="B10" s="25" t="s">
        <v>285</v>
      </c>
      <c r="C10" s="4">
        <v>1</v>
      </c>
      <c r="D10" s="89">
        <f>J10*1</f>
        <v>70.732500000000002</v>
      </c>
      <c r="E10" s="58">
        <f t="shared" si="0"/>
        <v>70.732500000000002</v>
      </c>
      <c r="F10" s="90">
        <f>J10</f>
        <v>70.732500000000002</v>
      </c>
      <c r="G10" s="59">
        <f t="shared" si="1"/>
        <v>707.32500000000005</v>
      </c>
      <c r="H10" s="90">
        <f>J10</f>
        <v>70.732500000000002</v>
      </c>
      <c r="I10" s="59">
        <f t="shared" si="2"/>
        <v>1768.3125</v>
      </c>
      <c r="J10" s="87">
        <f>(943.1-94.31)/12</f>
        <v>70.732500000000002</v>
      </c>
      <c r="K10" s="87">
        <f t="shared" si="3"/>
        <v>848.79</v>
      </c>
      <c r="L10" s="2" t="s">
        <v>257</v>
      </c>
      <c r="M10" s="32" t="s">
        <v>18</v>
      </c>
      <c r="N10" s="32" t="s">
        <v>18</v>
      </c>
      <c r="O10" s="19" t="s">
        <v>287</v>
      </c>
      <c r="P10" s="43" t="s">
        <v>288</v>
      </c>
    </row>
    <row r="11" spans="1:16" x14ac:dyDescent="0.2">
      <c r="A11" s="2"/>
      <c r="B11" s="25" t="s">
        <v>289</v>
      </c>
      <c r="C11" s="4">
        <v>1</v>
      </c>
      <c r="D11" s="89">
        <f>J11</f>
        <v>58.594166666666666</v>
      </c>
      <c r="E11" s="58">
        <f t="shared" si="0"/>
        <v>58.594166666666666</v>
      </c>
      <c r="F11" s="90">
        <f>J11</f>
        <v>58.594166666666666</v>
      </c>
      <c r="G11" s="59">
        <f t="shared" si="1"/>
        <v>585.94166666666661</v>
      </c>
      <c r="H11" s="90">
        <f>J11</f>
        <v>58.594166666666666</v>
      </c>
      <c r="I11" s="59">
        <f t="shared" si="2"/>
        <v>1464.8541666666667</v>
      </c>
      <c r="J11" s="87">
        <f>703.13/12</f>
        <v>58.594166666666666</v>
      </c>
      <c r="K11" s="87">
        <f t="shared" si="3"/>
        <v>703.13</v>
      </c>
      <c r="L11" s="2" t="s">
        <v>257</v>
      </c>
      <c r="M11" s="32" t="s">
        <v>18</v>
      </c>
      <c r="N11" s="32" t="s">
        <v>18</v>
      </c>
      <c r="O11" s="19" t="s">
        <v>287</v>
      </c>
      <c r="P11" s="43" t="s">
        <v>290</v>
      </c>
    </row>
    <row r="12" spans="1:16" x14ac:dyDescent="0.2">
      <c r="A12" s="2"/>
      <c r="B12" s="25" t="s">
        <v>291</v>
      </c>
      <c r="C12" s="4">
        <v>1</v>
      </c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87"/>
      <c r="K12" s="87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 t="s">
        <v>292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87">
        <v>11.83</v>
      </c>
      <c r="K13" s="87">
        <f t="shared" si="3"/>
        <v>141.96</v>
      </c>
      <c r="L13" s="2" t="s">
        <v>293</v>
      </c>
      <c r="M13" s="32" t="s">
        <v>294</v>
      </c>
      <c r="N13" s="29" t="s">
        <v>18</v>
      </c>
      <c r="O13" s="19" t="s">
        <v>295</v>
      </c>
      <c r="P13" s="43" t="s">
        <v>296</v>
      </c>
    </row>
    <row r="14" spans="1:16" x14ac:dyDescent="0.2">
      <c r="A14" s="2"/>
      <c r="B14" s="25" t="s">
        <v>297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87">
        <v>39.99</v>
      </c>
      <c r="K14" s="87">
        <f t="shared" si="3"/>
        <v>479.88</v>
      </c>
      <c r="L14" s="2" t="s">
        <v>298</v>
      </c>
      <c r="M14" s="29" t="s">
        <v>299</v>
      </c>
      <c r="N14" s="29" t="s">
        <v>18</v>
      </c>
      <c r="O14" s="19" t="s">
        <v>300</v>
      </c>
      <c r="P14" s="43" t="s">
        <v>301</v>
      </c>
    </row>
    <row r="15" spans="1:16" x14ac:dyDescent="0.2">
      <c r="A15" s="2"/>
      <c r="B15" s="25" t="s">
        <v>302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87">
        <f>F15</f>
        <v>12.56</v>
      </c>
      <c r="K15" s="87">
        <f t="shared" si="3"/>
        <v>150.72</v>
      </c>
      <c r="L15" s="2" t="s">
        <v>303</v>
      </c>
      <c r="M15" s="29">
        <v>2857</v>
      </c>
      <c r="N15" s="29" t="s">
        <v>18</v>
      </c>
      <c r="O15" s="19" t="s">
        <v>304</v>
      </c>
      <c r="P15" s="43"/>
    </row>
    <row r="16" spans="1:16" x14ac:dyDescent="0.2">
      <c r="A16" s="2"/>
      <c r="B16" s="25" t="s">
        <v>305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87">
        <f>F16</f>
        <v>13.46</v>
      </c>
      <c r="K16" s="87">
        <f t="shared" si="3"/>
        <v>161.52000000000001</v>
      </c>
      <c r="L16" s="2" t="s">
        <v>306</v>
      </c>
      <c r="M16" s="32" t="s">
        <v>307</v>
      </c>
      <c r="N16" s="32" t="s">
        <v>18</v>
      </c>
      <c r="O16" s="27" t="s">
        <v>308</v>
      </c>
      <c r="P16" s="43" t="s">
        <v>309</v>
      </c>
    </row>
    <row r="17" spans="1:16" x14ac:dyDescent="0.2">
      <c r="A17" s="2"/>
      <c r="B17" s="25" t="s">
        <v>322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87">
        <f>H17*C17</f>
        <v>334</v>
      </c>
      <c r="K17" s="87">
        <f t="shared" si="3"/>
        <v>4008</v>
      </c>
      <c r="L17" s="2" t="s">
        <v>323</v>
      </c>
      <c r="M17" s="29" t="s">
        <v>324</v>
      </c>
      <c r="N17" s="29" t="s">
        <v>18</v>
      </c>
      <c r="O17" s="19" t="s">
        <v>325</v>
      </c>
      <c r="P17" s="43" t="s">
        <v>326</v>
      </c>
    </row>
    <row r="18" spans="1:16" x14ac:dyDescent="0.2">
      <c r="A18" s="2"/>
      <c r="B18" s="25" t="s">
        <v>312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87">
        <f>D18</f>
        <v>106.99</v>
      </c>
      <c r="K18" s="87">
        <f t="shared" si="3"/>
        <v>1283.8799999999999</v>
      </c>
      <c r="L18" s="2" t="s">
        <v>313</v>
      </c>
      <c r="M18" s="29" t="s">
        <v>314</v>
      </c>
      <c r="N18" s="29" t="s">
        <v>18</v>
      </c>
      <c r="O18" s="19" t="s">
        <v>315</v>
      </c>
      <c r="P18" s="43"/>
    </row>
    <row r="19" spans="1:16" x14ac:dyDescent="0.2">
      <c r="A19" s="2"/>
      <c r="B19" s="25" t="s">
        <v>317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87">
        <v>259.2</v>
      </c>
      <c r="K19" s="87">
        <f t="shared" si="3"/>
        <v>3110.3999999999996</v>
      </c>
      <c r="L19" s="2" t="s">
        <v>318</v>
      </c>
      <c r="M19" s="29" t="s">
        <v>319</v>
      </c>
      <c r="N19" s="29" t="s">
        <v>18</v>
      </c>
      <c r="O19" s="19" t="s">
        <v>320</v>
      </c>
      <c r="P19" s="43" t="s">
        <v>321</v>
      </c>
    </row>
    <row r="20" spans="1:16" x14ac:dyDescent="0.2">
      <c r="A20" s="2"/>
      <c r="B20" s="25" t="s">
        <v>327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87">
        <f>E20</f>
        <v>0.2457</v>
      </c>
      <c r="K20" s="87">
        <f t="shared" si="3"/>
        <v>2.9483999999999999</v>
      </c>
      <c r="L20" s="2" t="s">
        <v>344</v>
      </c>
      <c r="M20" s="29" t="s">
        <v>328</v>
      </c>
      <c r="N20" s="29" t="s">
        <v>18</v>
      </c>
      <c r="O20" s="19" t="s">
        <v>329</v>
      </c>
      <c r="P20" s="43" t="s">
        <v>330</v>
      </c>
    </row>
    <row r="21" spans="1:16" x14ac:dyDescent="0.2">
      <c r="A21" s="2"/>
      <c r="B21" s="25" t="s">
        <v>331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87">
        <f>D21</f>
        <v>0.31708333300000002</v>
      </c>
      <c r="K21" s="87">
        <f t="shared" si="3"/>
        <v>3.8049999960000003</v>
      </c>
      <c r="L21" s="2" t="s">
        <v>344</v>
      </c>
      <c r="M21" s="29" t="s">
        <v>332</v>
      </c>
      <c r="N21" s="29" t="s">
        <v>333</v>
      </c>
      <c r="O21" s="19" t="s">
        <v>334</v>
      </c>
      <c r="P21" s="43" t="s">
        <v>335</v>
      </c>
    </row>
    <row r="22" spans="1:16" x14ac:dyDescent="0.2">
      <c r="A22" s="2"/>
      <c r="B22" s="25" t="s">
        <v>336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87">
        <f>D22</f>
        <v>1.0960000000000001</v>
      </c>
      <c r="K22" s="87">
        <f t="shared" si="3"/>
        <v>13.152000000000001</v>
      </c>
      <c r="L22" s="2" t="s">
        <v>344</v>
      </c>
      <c r="M22" s="29" t="s">
        <v>337</v>
      </c>
      <c r="N22" s="29" t="s">
        <v>18</v>
      </c>
      <c r="O22" s="19" t="s">
        <v>338</v>
      </c>
      <c r="P22" s="43" t="s">
        <v>339</v>
      </c>
    </row>
    <row r="23" spans="1:16" x14ac:dyDescent="0.2">
      <c r="A23" s="2"/>
      <c r="B23" s="25" t="s">
        <v>340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87">
        <f>E23</f>
        <v>0.2944</v>
      </c>
      <c r="K23" s="87">
        <f t="shared" si="3"/>
        <v>3.5327999999999999</v>
      </c>
      <c r="L23" s="2" t="s">
        <v>344</v>
      </c>
      <c r="M23" s="29" t="s">
        <v>341</v>
      </c>
      <c r="N23" s="29" t="s">
        <v>18</v>
      </c>
      <c r="O23" s="19" t="s">
        <v>342</v>
      </c>
      <c r="P23" s="43" t="s">
        <v>343</v>
      </c>
    </row>
    <row r="24" spans="1:16" x14ac:dyDescent="0.2">
      <c r="A24" s="2"/>
      <c r="B24" s="25" t="s">
        <v>364</v>
      </c>
      <c r="C24" s="4">
        <v>1</v>
      </c>
      <c r="D24" s="39">
        <f>LiCor_Leveling_Base!$E$32</f>
        <v>9.9203666669999997</v>
      </c>
      <c r="E24" s="26">
        <f t="shared" si="0"/>
        <v>9.9203666669999997</v>
      </c>
      <c r="F24" s="21">
        <f>LiCor_Leveling_Base!$G$32</f>
        <v>9.9203666669999997</v>
      </c>
      <c r="G24" s="20">
        <f t="shared" si="1"/>
        <v>99.20366666999999</v>
      </c>
      <c r="H24" s="21">
        <f>LiCor_Leveling_Base!$I$32</f>
        <v>9.9203666669999997</v>
      </c>
      <c r="I24" s="20">
        <f t="shared" si="2"/>
        <v>248.00916667499999</v>
      </c>
      <c r="J24" s="87">
        <f>D24</f>
        <v>9.9203666669999997</v>
      </c>
      <c r="K24" s="87">
        <f t="shared" si="3"/>
        <v>119.044400004</v>
      </c>
      <c r="L24" s="2" t="s">
        <v>365</v>
      </c>
      <c r="M24" s="29" t="s">
        <v>365</v>
      </c>
      <c r="N24" s="29" t="s">
        <v>365</v>
      </c>
      <c r="O24" s="19" t="s">
        <v>365</v>
      </c>
      <c r="P24" s="43" t="s">
        <v>366</v>
      </c>
    </row>
    <row r="25" spans="1:16" x14ac:dyDescent="0.2">
      <c r="A25" s="2"/>
      <c r="B25" s="25" t="s">
        <v>371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87">
        <f>D25</f>
        <v>3.3000000000000002E-2</v>
      </c>
      <c r="K25" s="87">
        <f t="shared" si="3"/>
        <v>0.39600000000000002</v>
      </c>
      <c r="L25" s="2" t="s">
        <v>344</v>
      </c>
      <c r="M25" s="29" t="s">
        <v>372</v>
      </c>
      <c r="N25" s="29" t="s">
        <v>18</v>
      </c>
      <c r="O25" s="19" t="s">
        <v>373</v>
      </c>
      <c r="P25" s="43" t="s">
        <v>374</v>
      </c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87"/>
      <c r="K26" s="87">
        <f t="shared" si="3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87"/>
      <c r="K27" s="87">
        <f t="shared" si="3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87"/>
      <c r="K28" s="87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87"/>
      <c r="K29" s="87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88"/>
      <c r="K30" s="88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1053.0128833333333</v>
      </c>
      <c r="F31" s="24" t="s">
        <v>12</v>
      </c>
      <c r="G31" s="24">
        <f t="shared" ref="G31:I31" si="4">SUM(G4:G30)</f>
        <v>9997.9988333333313</v>
      </c>
      <c r="H31" s="24" t="s">
        <v>12</v>
      </c>
      <c r="I31" s="24">
        <f t="shared" si="4"/>
        <v>24963.997083333339</v>
      </c>
      <c r="J31" s="24" t="s">
        <v>12</v>
      </c>
      <c r="K31" s="24">
        <f>SUM(K4:K30)</f>
        <v>12132.662600000001</v>
      </c>
      <c r="N31" s="30"/>
    </row>
    <row r="32" spans="1:16" x14ac:dyDescent="0.2">
      <c r="D32" t="s">
        <v>13</v>
      </c>
      <c r="E32" s="24">
        <f>E31</f>
        <v>1053.0128833333333</v>
      </c>
      <c r="F32" t="s">
        <v>13</v>
      </c>
      <c r="G32" s="35">
        <f>G31/10</f>
        <v>999.79988333333313</v>
      </c>
      <c r="H32" t="s">
        <v>13</v>
      </c>
      <c r="I32" s="35">
        <f>I31/25</f>
        <v>998.55988333333357</v>
      </c>
      <c r="J32" t="s">
        <v>13</v>
      </c>
      <c r="K32" s="35">
        <f>K31/K1</f>
        <v>1011.0552166666668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4" t="s">
        <v>60</v>
      </c>
      <c r="B1" s="104"/>
      <c r="C1" s="50" t="s">
        <v>61</v>
      </c>
      <c r="D1" s="3" t="s">
        <v>29</v>
      </c>
      <c r="E1" t="s">
        <v>77</v>
      </c>
    </row>
    <row r="2" spans="1:17" ht="17" thickBot="1" x14ac:dyDescent="0.25">
      <c r="A2" s="97" t="s">
        <v>5</v>
      </c>
      <c r="B2" s="101"/>
      <c r="C2" s="98"/>
      <c r="D2" s="98"/>
      <c r="E2" s="98"/>
      <c r="F2" s="17"/>
      <c r="G2" s="97" t="s">
        <v>152</v>
      </c>
      <c r="H2" s="99"/>
      <c r="I2" s="100" t="s">
        <v>153</v>
      </c>
      <c r="J2" s="99"/>
      <c r="K2" s="97" t="s">
        <v>154</v>
      </c>
      <c r="L2" s="99"/>
      <c r="M2" s="97" t="s">
        <v>8</v>
      </c>
      <c r="N2" s="101"/>
      <c r="O2" s="98"/>
      <c r="P2" s="99"/>
      <c r="Q2" s="95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6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11" sqref="L11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92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347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87">
        <f>E4</f>
        <v>0.66720000000000002</v>
      </c>
      <c r="K4" s="87">
        <f t="shared" ref="K4:K17" si="5">J4*$K$1</f>
        <v>8.0063999999999993</v>
      </c>
      <c r="L4" s="2" t="s">
        <v>344</v>
      </c>
      <c r="M4" s="29" t="s">
        <v>345</v>
      </c>
      <c r="N4" s="29" t="s">
        <v>18</v>
      </c>
      <c r="O4" s="19" t="s">
        <v>346</v>
      </c>
      <c r="P4" s="43" t="s">
        <v>343</v>
      </c>
    </row>
    <row r="5" spans="1:16" x14ac:dyDescent="0.2">
      <c r="A5" s="2"/>
      <c r="B5" s="3" t="s">
        <v>348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87">
        <f>E5</f>
        <v>0.26579999999999998</v>
      </c>
      <c r="K5" s="87">
        <f t="shared" si="5"/>
        <v>3.1895999999999995</v>
      </c>
      <c r="L5" s="2" t="s">
        <v>344</v>
      </c>
      <c r="M5" s="29" t="s">
        <v>349</v>
      </c>
      <c r="N5" s="29" t="s">
        <v>18</v>
      </c>
      <c r="O5" s="19" t="s">
        <v>350</v>
      </c>
      <c r="P5" s="43" t="s">
        <v>330</v>
      </c>
    </row>
    <row r="6" spans="1:16" x14ac:dyDescent="0.2">
      <c r="A6" s="2"/>
      <c r="B6" s="25" t="s">
        <v>351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87">
        <f>E6</f>
        <v>2.5874999999999999</v>
      </c>
      <c r="K6" s="87">
        <f t="shared" si="5"/>
        <v>31.049999999999997</v>
      </c>
      <c r="L6" s="2" t="s">
        <v>344</v>
      </c>
      <c r="M6" s="29" t="s">
        <v>352</v>
      </c>
      <c r="N6" s="32" t="s">
        <v>18</v>
      </c>
      <c r="O6" s="19" t="s">
        <v>353</v>
      </c>
      <c r="P6" s="43" t="s">
        <v>357</v>
      </c>
    </row>
    <row r="7" spans="1:16" x14ac:dyDescent="0.2">
      <c r="A7" s="2"/>
      <c r="B7" s="25" t="s">
        <v>354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87">
        <f>E7</f>
        <v>2.46</v>
      </c>
      <c r="K7" s="87">
        <f t="shared" si="5"/>
        <v>29.52</v>
      </c>
      <c r="L7" s="2" t="s">
        <v>344</v>
      </c>
      <c r="M7" s="29" t="s">
        <v>355</v>
      </c>
      <c r="N7" s="32" t="s">
        <v>18</v>
      </c>
      <c r="O7" s="19" t="s">
        <v>356</v>
      </c>
      <c r="P7" s="43" t="s">
        <v>339</v>
      </c>
    </row>
    <row r="8" spans="1:16" x14ac:dyDescent="0.2">
      <c r="A8" s="2"/>
      <c r="B8" s="25" t="s">
        <v>358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87">
        <f>E8</f>
        <v>0.48320000000000002</v>
      </c>
      <c r="K8" s="87">
        <f t="shared" si="5"/>
        <v>5.7984</v>
      </c>
      <c r="L8" s="2" t="s">
        <v>344</v>
      </c>
      <c r="M8" s="29" t="s">
        <v>359</v>
      </c>
      <c r="N8" s="32" t="s">
        <v>18</v>
      </c>
      <c r="O8" s="19" t="s">
        <v>360</v>
      </c>
      <c r="P8" s="43" t="s">
        <v>343</v>
      </c>
    </row>
    <row r="9" spans="1:16" x14ac:dyDescent="0.2">
      <c r="A9" s="2"/>
      <c r="B9" s="25" t="s">
        <v>361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87">
        <f>D9</f>
        <v>3.14</v>
      </c>
      <c r="K9" s="87">
        <f t="shared" si="5"/>
        <v>37.68</v>
      </c>
      <c r="L9" s="2" t="s">
        <v>344</v>
      </c>
      <c r="M9" s="32" t="s">
        <v>362</v>
      </c>
      <c r="N9" s="32" t="s">
        <v>18</v>
      </c>
      <c r="O9" s="19" t="s">
        <v>363</v>
      </c>
      <c r="P9" s="43"/>
    </row>
    <row r="10" spans="1:16" x14ac:dyDescent="0.2">
      <c r="A10" s="2"/>
      <c r="B10" s="25" t="s">
        <v>367</v>
      </c>
      <c r="C10" s="4">
        <v>1</v>
      </c>
      <c r="D10" s="93">
        <v>0.31666666700000001</v>
      </c>
      <c r="E10" s="26">
        <f t="shared" si="0"/>
        <v>0.31666666700000001</v>
      </c>
      <c r="F10" s="94">
        <v>0.31666666700000001</v>
      </c>
      <c r="G10" s="20">
        <f t="shared" si="2"/>
        <v>3.1666666700000001</v>
      </c>
      <c r="H10" s="94">
        <v>0.31666666700000001</v>
      </c>
      <c r="I10" s="20">
        <f t="shared" si="4"/>
        <v>7.9166666750000001</v>
      </c>
      <c r="J10" s="87">
        <f>D10</f>
        <v>0.31666666700000001</v>
      </c>
      <c r="K10" s="87">
        <f t="shared" si="5"/>
        <v>3.8000000040000002</v>
      </c>
      <c r="L10" s="2" t="s">
        <v>344</v>
      </c>
      <c r="M10" s="32" t="s">
        <v>368</v>
      </c>
      <c r="N10" s="32" t="s">
        <v>18</v>
      </c>
      <c r="O10" s="19" t="s">
        <v>369</v>
      </c>
      <c r="P10" s="43" t="s">
        <v>370</v>
      </c>
    </row>
    <row r="11" spans="1:16" x14ac:dyDescent="0.2">
      <c r="A11" s="2"/>
      <c r="B11" s="25"/>
      <c r="C11" s="4"/>
      <c r="D11" s="93"/>
      <c r="E11" s="26">
        <f t="shared" si="0"/>
        <v>0</v>
      </c>
      <c r="F11" s="94"/>
      <c r="G11" s="20">
        <f t="shared" si="2"/>
        <v>0</v>
      </c>
      <c r="H11" s="94"/>
      <c r="I11" s="20">
        <f t="shared" si="4"/>
        <v>0</v>
      </c>
      <c r="J11" s="87"/>
      <c r="K11" s="87">
        <f t="shared" si="5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87"/>
      <c r="K12" s="87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87"/>
      <c r="K13" s="87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91"/>
      <c r="K14" s="87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87"/>
      <c r="K15" s="87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87"/>
      <c r="K16" s="87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87"/>
      <c r="K17" s="87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87"/>
      <c r="K18" s="87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87"/>
      <c r="K19" s="87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87"/>
      <c r="K20" s="87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87"/>
      <c r="K21" s="87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87"/>
      <c r="K22" s="87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87"/>
      <c r="K23" s="87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87"/>
      <c r="K24" s="87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87"/>
      <c r="K25" s="87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87"/>
      <c r="K26" s="87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87"/>
      <c r="K27" s="87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87"/>
      <c r="K28" s="87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87"/>
      <c r="K29" s="87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88"/>
      <c r="K30" s="88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9.9203666669999997</v>
      </c>
      <c r="F31" s="24" t="s">
        <v>12</v>
      </c>
      <c r="G31" s="24">
        <f>SUM(G4:G30)</f>
        <v>99.203666670000004</v>
      </c>
      <c r="H31" s="24" t="s">
        <v>12</v>
      </c>
      <c r="I31" s="24">
        <f>SUM(I4:I30)</f>
        <v>248.00916667499999</v>
      </c>
      <c r="J31" s="24" t="s">
        <v>12</v>
      </c>
      <c r="K31" s="24">
        <f>SUM(K4:K30)</f>
        <v>119.04440000399998</v>
      </c>
      <c r="N31" s="30"/>
    </row>
    <row r="32" spans="1:16" x14ac:dyDescent="0.2">
      <c r="D32" t="s">
        <v>13</v>
      </c>
      <c r="E32" s="24">
        <f>E31</f>
        <v>9.9203666669999997</v>
      </c>
      <c r="F32" t="s">
        <v>13</v>
      </c>
      <c r="G32" s="35">
        <f>G31/10</f>
        <v>9.9203666669999997</v>
      </c>
      <c r="H32" t="s">
        <v>13</v>
      </c>
      <c r="I32" s="35">
        <f>I31/25</f>
        <v>9.9203666669999997</v>
      </c>
      <c r="J32" t="s">
        <v>13</v>
      </c>
      <c r="K32" s="35">
        <f>K31/K1</f>
        <v>9.9203666669999979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253</v>
      </c>
      <c r="B2" s="84" t="s">
        <v>254</v>
      </c>
      <c r="C2" s="79" t="s">
        <v>255</v>
      </c>
      <c r="D2" s="79" t="s">
        <v>260</v>
      </c>
      <c r="E2" s="79" t="s">
        <v>256</v>
      </c>
      <c r="F2" s="86" t="s">
        <v>259</v>
      </c>
      <c r="G2" s="81" t="s">
        <v>272</v>
      </c>
      <c r="H2" s="83" t="s">
        <v>1</v>
      </c>
      <c r="I2" s="80" t="s">
        <v>27</v>
      </c>
    </row>
    <row r="3" spans="1:9" x14ac:dyDescent="0.2">
      <c r="A3" t="s">
        <v>257</v>
      </c>
      <c r="B3" s="78">
        <v>42607</v>
      </c>
      <c r="C3" t="s">
        <v>258</v>
      </c>
      <c r="D3" t="s">
        <v>261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265</v>
      </c>
    </row>
    <row r="4" spans="1:9" x14ac:dyDescent="0.2">
      <c r="A4" t="s">
        <v>257</v>
      </c>
      <c r="B4" s="78">
        <v>42607</v>
      </c>
      <c r="C4" t="s">
        <v>258</v>
      </c>
      <c r="D4" t="s">
        <v>261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264</v>
      </c>
    </row>
    <row r="5" spans="1:9" x14ac:dyDescent="0.2">
      <c r="A5" t="s">
        <v>257</v>
      </c>
      <c r="B5" s="78">
        <v>42607</v>
      </c>
      <c r="C5" t="s">
        <v>258</v>
      </c>
      <c r="D5" t="s">
        <v>262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263</v>
      </c>
    </row>
    <row r="6" spans="1:9" x14ac:dyDescent="0.2">
      <c r="A6" t="s">
        <v>257</v>
      </c>
      <c r="B6" s="78">
        <v>42611</v>
      </c>
      <c r="C6" t="s">
        <v>271</v>
      </c>
      <c r="D6" t="s">
        <v>275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276</v>
      </c>
    </row>
    <row r="7" spans="1:9" x14ac:dyDescent="0.2">
      <c r="A7" t="s">
        <v>266</v>
      </c>
      <c r="B7" s="78">
        <v>42612</v>
      </c>
      <c r="C7" t="s">
        <v>267</v>
      </c>
      <c r="D7" t="s">
        <v>268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277</v>
      </c>
    </row>
    <row r="8" spans="1:9" x14ac:dyDescent="0.2">
      <c r="A8" t="s">
        <v>266</v>
      </c>
      <c r="B8" s="78">
        <v>42607</v>
      </c>
      <c r="C8" t="s">
        <v>267</v>
      </c>
      <c r="D8" t="s">
        <v>268</v>
      </c>
      <c r="E8">
        <v>3</v>
      </c>
      <c r="F8" s="85">
        <v>49.25</v>
      </c>
      <c r="G8" s="85"/>
      <c r="H8" s="82">
        <f>F8/E8</f>
        <v>16.416666666666668</v>
      </c>
      <c r="I8" t="s">
        <v>269</v>
      </c>
    </row>
    <row r="9" spans="1:9" x14ac:dyDescent="0.2">
      <c r="A9" t="s">
        <v>270</v>
      </c>
      <c r="B9" s="78">
        <v>42611</v>
      </c>
      <c r="C9" t="s">
        <v>271</v>
      </c>
      <c r="D9" t="s">
        <v>273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274</v>
      </c>
    </row>
    <row r="10" spans="1:9" x14ac:dyDescent="0.2">
      <c r="A10" t="s">
        <v>270</v>
      </c>
      <c r="B10" s="78">
        <v>42611</v>
      </c>
      <c r="C10" t="s">
        <v>271</v>
      </c>
      <c r="D10" t="s">
        <v>273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274</v>
      </c>
    </row>
    <row r="11" spans="1:9" x14ac:dyDescent="0.2">
      <c r="A11" t="s">
        <v>270</v>
      </c>
      <c r="B11" s="78">
        <v>42611</v>
      </c>
      <c r="C11" t="s">
        <v>271</v>
      </c>
      <c r="D11" t="s">
        <v>273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LiCor_Leveling_Base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2016-11-07T04:36:31Z</dcterms:modified>
</cp:coreProperties>
</file>