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alexa\Downloads\"/>
    </mc:Choice>
  </mc:AlternateContent>
  <xr:revisionPtr revIDLastSave="0" documentId="13_ncr:1_{AE7FA311-7DE9-4D12-B6DB-82D48C875EBD}" xr6:coauthVersionLast="47" xr6:coauthVersionMax="47" xr10:uidLastSave="{00000000-0000-0000-0000-000000000000}"/>
  <bookViews>
    <workbookView xWindow="-110" yWindow="-110" windowWidth="19420" windowHeight="10300" firstSheet="1" activeTab="1" xr2:uid="{00000000-000D-0000-FFFF-FFFF00000000}"/>
  </bookViews>
  <sheets>
    <sheet name="Full Dataset" sheetId="1" r:id="rId1"/>
    <sheet name="Questions List" sheetId="3" r:id="rId2"/>
    <sheet name="Example Graph (Usefulness)" sheetId="6" r:id="rId3"/>
    <sheet name="Male&amp;Female Data Split" sheetId="7" r:id="rId4"/>
  </sheets>
  <calcPr calcId="191029"/>
  <pivotCaches>
    <pivotCache cacheId="9" r:id="rId5"/>
    <pivotCache cacheId="25" r:id="rId6"/>
    <pivotCache cacheId="29" r:id="rId7"/>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7" l="1"/>
  <c r="M15" i="7"/>
  <c r="L15" i="7"/>
  <c r="K15" i="7"/>
  <c r="N14" i="7"/>
  <c r="M14" i="7"/>
  <c r="L14" i="7"/>
  <c r="K14" i="7"/>
  <c r="N13" i="7"/>
  <c r="M13" i="7"/>
  <c r="L13" i="7"/>
  <c r="K13" i="7"/>
  <c r="N12" i="7"/>
  <c r="M12" i="7"/>
  <c r="L12" i="7"/>
  <c r="K12" i="7"/>
  <c r="N11" i="7"/>
  <c r="M11" i="7"/>
  <c r="L11" i="7"/>
  <c r="K11" i="7"/>
  <c r="N10" i="7"/>
  <c r="M10" i="7"/>
  <c r="L10" i="7"/>
  <c r="K10" i="7"/>
  <c r="N9" i="7"/>
  <c r="M9" i="7"/>
  <c r="L9" i="7"/>
  <c r="K9" i="7"/>
  <c r="N8" i="7"/>
  <c r="M8" i="7"/>
  <c r="L8" i="7"/>
  <c r="K8" i="7"/>
  <c r="N7" i="7"/>
  <c r="M7" i="7"/>
  <c r="L7" i="7"/>
  <c r="K7" i="7"/>
  <c r="N6" i="7"/>
  <c r="M6" i="7"/>
  <c r="L6" i="7"/>
  <c r="K6" i="7"/>
  <c r="N5" i="7"/>
  <c r="M5" i="7"/>
  <c r="L5" i="7"/>
  <c r="K5" i="7"/>
  <c r="N4" i="7"/>
  <c r="M4" i="7"/>
  <c r="L4" i="7"/>
  <c r="K4" i="7"/>
  <c r="N3" i="7"/>
  <c r="M3" i="7"/>
  <c r="L3" i="7"/>
  <c r="K3" i="7"/>
  <c r="N2" i="7"/>
  <c r="M2" i="7"/>
  <c r="L2" i="7"/>
  <c r="K2" i="7"/>
  <c r="J15" i="7"/>
  <c r="J14" i="7"/>
  <c r="J13" i="7"/>
  <c r="J12" i="7"/>
  <c r="J11" i="7"/>
  <c r="J10" i="7"/>
  <c r="J9" i="7"/>
  <c r="J8" i="7"/>
  <c r="O8" i="7" s="1"/>
  <c r="J7" i="7"/>
  <c r="J6" i="7"/>
  <c r="J5" i="7"/>
  <c r="J4" i="7"/>
  <c r="J3" i="7"/>
  <c r="J2" i="7"/>
  <c r="F15" i="7"/>
  <c r="E15" i="7"/>
  <c r="D15" i="7"/>
  <c r="C15" i="7"/>
  <c r="B15" i="7"/>
  <c r="F14" i="7"/>
  <c r="E14" i="7"/>
  <c r="D14" i="7"/>
  <c r="C14" i="7"/>
  <c r="F13" i="7"/>
  <c r="E13" i="7"/>
  <c r="D13" i="7"/>
  <c r="C13" i="7"/>
  <c r="F12" i="7"/>
  <c r="E12" i="7"/>
  <c r="D12" i="7"/>
  <c r="C12" i="7"/>
  <c r="F11" i="7"/>
  <c r="E11" i="7"/>
  <c r="D11" i="7"/>
  <c r="C11" i="7"/>
  <c r="F10" i="7"/>
  <c r="E10" i="7"/>
  <c r="D10" i="7"/>
  <c r="C10" i="7"/>
  <c r="F9" i="7"/>
  <c r="E9" i="7"/>
  <c r="D9" i="7"/>
  <c r="C9" i="7"/>
  <c r="F8" i="7"/>
  <c r="E8" i="7"/>
  <c r="D8" i="7"/>
  <c r="C8" i="7"/>
  <c r="F7" i="7"/>
  <c r="E7" i="7"/>
  <c r="D7" i="7"/>
  <c r="C7" i="7"/>
  <c r="F6" i="7"/>
  <c r="E6" i="7"/>
  <c r="D6" i="7"/>
  <c r="C6" i="7"/>
  <c r="F5" i="7"/>
  <c r="E5" i="7"/>
  <c r="D5" i="7"/>
  <c r="C5" i="7"/>
  <c r="F4" i="7"/>
  <c r="E4" i="7"/>
  <c r="D4" i="7"/>
  <c r="C4" i="7"/>
  <c r="F3" i="7"/>
  <c r="E3" i="7"/>
  <c r="D3" i="7"/>
  <c r="C3" i="7"/>
  <c r="F2" i="7"/>
  <c r="E2" i="7"/>
  <c r="D2" i="7"/>
  <c r="C2" i="7"/>
  <c r="B14" i="7"/>
  <c r="B13" i="7"/>
  <c r="B12" i="7"/>
  <c r="B11" i="7"/>
  <c r="B10" i="7"/>
  <c r="B9" i="7"/>
  <c r="B8" i="7"/>
  <c r="B7" i="7"/>
  <c r="B6" i="7"/>
  <c r="B5" i="7"/>
  <c r="B4" i="7"/>
  <c r="B3" i="7"/>
  <c r="B2" i="7"/>
  <c r="O2" i="7" l="1"/>
  <c r="O11" i="7"/>
  <c r="O9" i="7"/>
  <c r="O3" i="7"/>
  <c r="O4" i="7"/>
  <c r="O12" i="7"/>
  <c r="O7" i="7"/>
  <c r="O15" i="7"/>
  <c r="O14" i="7"/>
  <c r="O13" i="7"/>
  <c r="O10" i="7"/>
  <c r="O6" i="7"/>
  <c r="O5" i="7"/>
  <c r="G10" i="7"/>
  <c r="G5" i="7"/>
  <c r="G15" i="7"/>
  <c r="G3" i="7"/>
  <c r="G4" i="7"/>
  <c r="G7" i="7"/>
  <c r="G13" i="7"/>
  <c r="G8" i="7"/>
  <c r="G2" i="7"/>
  <c r="G9" i="7"/>
  <c r="G6" i="7"/>
  <c r="G12" i="7"/>
  <c r="G14" i="7"/>
  <c r="G11" i="7"/>
  <c r="F50" i="1"/>
  <c r="F49" i="1"/>
  <c r="F48" i="1"/>
  <c r="F47" i="1"/>
  <c r="F46" i="1"/>
  <c r="F45" i="1"/>
  <c r="F44" i="1"/>
  <c r="F43" i="1"/>
  <c r="F42" i="1"/>
  <c r="F41" i="1"/>
  <c r="F40" i="1"/>
  <c r="F39" i="1"/>
  <c r="F38" i="1"/>
  <c r="F37" i="1"/>
  <c r="E50" i="1"/>
  <c r="E49" i="1"/>
  <c r="E48" i="1"/>
  <c r="E47" i="1"/>
  <c r="E46" i="1"/>
  <c r="E45" i="1"/>
  <c r="E44" i="1"/>
  <c r="E43" i="1"/>
  <c r="E42" i="1"/>
  <c r="E41" i="1"/>
  <c r="E40" i="1"/>
  <c r="E39" i="1"/>
  <c r="E38" i="1"/>
  <c r="E37" i="1"/>
  <c r="D50" i="1"/>
  <c r="D49" i="1"/>
  <c r="D48" i="1"/>
  <c r="D47" i="1"/>
  <c r="D46" i="1"/>
  <c r="D45" i="1"/>
  <c r="D44" i="1"/>
  <c r="D43" i="1"/>
  <c r="D42" i="1"/>
  <c r="D41" i="1"/>
  <c r="D40" i="1"/>
  <c r="D39" i="1"/>
  <c r="D38" i="1"/>
  <c r="D37" i="1"/>
  <c r="C50" i="1"/>
  <c r="C49" i="1"/>
  <c r="C48" i="1"/>
  <c r="C47" i="1"/>
  <c r="C46" i="1"/>
  <c r="C45" i="1"/>
  <c r="C44" i="1"/>
  <c r="C43" i="1"/>
  <c r="C42" i="1"/>
  <c r="C41" i="1"/>
  <c r="C40" i="1"/>
  <c r="C39" i="1"/>
  <c r="C38" i="1"/>
  <c r="C37" i="1"/>
  <c r="B49" i="1"/>
  <c r="B50" i="1"/>
  <c r="B48" i="1"/>
  <c r="B47" i="1"/>
  <c r="B46" i="1"/>
  <c r="B45" i="1"/>
  <c r="B44" i="1"/>
  <c r="B43" i="1"/>
  <c r="B42" i="1"/>
  <c r="B41" i="1"/>
  <c r="B40" i="1"/>
  <c r="B39" i="1"/>
  <c r="B38" i="1"/>
  <c r="B37" i="1"/>
  <c r="AC34" i="1"/>
  <c r="AD34" i="1"/>
  <c r="AE34" i="1"/>
  <c r="AB34" i="1"/>
  <c r="AC33" i="1"/>
  <c r="AD33" i="1"/>
  <c r="AE33" i="1"/>
  <c r="AB33" i="1"/>
  <c r="W34" i="1"/>
  <c r="X34" i="1"/>
  <c r="Y34" i="1"/>
  <c r="Z34" i="1"/>
  <c r="Z33" i="1"/>
  <c r="W33" i="1"/>
  <c r="X33" i="1"/>
  <c r="Y33" i="1"/>
  <c r="V34" i="1"/>
  <c r="V33" i="1"/>
  <c r="Q34" i="1"/>
  <c r="R34" i="1"/>
  <c r="S34" i="1"/>
  <c r="T34" i="1"/>
  <c r="P34" i="1"/>
  <c r="Q33" i="1"/>
  <c r="R33" i="1"/>
  <c r="S33" i="1"/>
  <c r="T33" i="1"/>
  <c r="P33" i="1"/>
  <c r="N2" i="1"/>
  <c r="N3" i="1"/>
  <c r="N4" i="1"/>
  <c r="N5" i="1"/>
  <c r="N6" i="1"/>
  <c r="N7" i="1"/>
  <c r="N8" i="1"/>
  <c r="N9" i="1"/>
  <c r="N10" i="1"/>
  <c r="N11" i="1"/>
  <c r="N12" i="1"/>
  <c r="N14" i="1"/>
  <c r="N15" i="1"/>
  <c r="N16" i="1"/>
  <c r="N17" i="1"/>
  <c r="N18" i="1"/>
  <c r="N19" i="1"/>
  <c r="N20" i="1"/>
  <c r="N21" i="1"/>
  <c r="N22" i="1"/>
  <c r="N23" i="1"/>
  <c r="N24" i="1"/>
  <c r="N25" i="1"/>
  <c r="N26" i="1"/>
  <c r="N27" i="1"/>
  <c r="N28" i="1"/>
  <c r="N29" i="1"/>
  <c r="N30" i="1"/>
  <c r="N32" i="1"/>
  <c r="G40" i="1" l="1"/>
  <c r="H40" i="1" s="1"/>
  <c r="G41" i="1"/>
  <c r="H41" i="1" s="1"/>
  <c r="G50" i="1"/>
  <c r="H50" i="1" s="1"/>
  <c r="G39" i="1"/>
  <c r="H39" i="1" s="1"/>
  <c r="G48" i="1"/>
  <c r="H48" i="1" s="1"/>
  <c r="G49" i="1"/>
  <c r="H49" i="1" s="1"/>
  <c r="G42" i="1"/>
  <c r="H42" i="1" s="1"/>
  <c r="G45" i="1"/>
  <c r="H45" i="1" s="1"/>
  <c r="G38" i="1"/>
  <c r="H38" i="1" s="1"/>
  <c r="G47" i="1"/>
  <c r="H47" i="1" s="1"/>
  <c r="G46" i="1"/>
  <c r="G43" i="1"/>
  <c r="H43" i="1" s="1"/>
  <c r="G44" i="1"/>
  <c r="H44" i="1" s="1"/>
  <c r="G37" i="1"/>
  <c r="H37" i="1" s="1"/>
  <c r="I47" i="1" l="1"/>
  <c r="I38" i="1"/>
  <c r="I4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tc={95BFE5A3-96F3-47CE-91AF-B080C1DA5C11}</author>
  </authors>
  <commentList>
    <comment ref="H46" authorId="0" shapeId="0" xr:uid="{95BFE5A3-96F3-47CE-91AF-B080C1DA5C11}">
      <text>
        <t>[Threaded comment]
Your version of Excel allows you to read this threaded comment; however, any edits to it will get removed if the file is opened in a newer version of Excel. Learn more: https://go.microsoft.com/fwlink/?linkid=870924
Comment:
    60% answered 4 or 5. Flipped to 40% to reflect opposite interpretation of the question. Discussed in dissertation.</t>
      </text>
    </comment>
  </commentList>
</comments>
</file>

<file path=xl/sharedStrings.xml><?xml version="1.0" encoding="utf-8"?>
<sst xmlns="http://schemas.openxmlformats.org/spreadsheetml/2006/main" count="476" uniqueCount="142">
  <si>
    <t>ID</t>
  </si>
  <si>
    <t>Start time</t>
  </si>
  <si>
    <t>Completion time</t>
  </si>
  <si>
    <t>Email</t>
  </si>
  <si>
    <t>Name</t>
  </si>
  <si>
    <t>Last modified time</t>
  </si>
  <si>
    <t>Do you consent to participating in this survey as described above?</t>
  </si>
  <si>
    <t>What is your age range?</t>
  </si>
  <si>
    <t>Which of the following best describes your gender?</t>
  </si>
  <si>
    <t>Please indicate your occupation (if you are a university student, please write 'Student' and indicate your field of study):</t>
  </si>
  <si>
    <t>Do you have any prior experience in studying Computer Science?</t>
  </si>
  <si>
    <t>What is your highest level studied in Computer Science? (If 'Other', please indicate (E.g., "Professional Certifications")).</t>
  </si>
  <si>
    <t>Do you have any prior experience in studying Cyber Security?</t>
  </si>
  <si>
    <t>What is your highest level studied in Cyber Security? (If 'Other', please indicate (E.g., "Professional Certifications")).</t>
  </si>
  <si>
    <t>I often use digital game-based learning tools to better understand a subject.</t>
  </si>
  <si>
    <t>I feel confident using technology to support learning.</t>
  </si>
  <si>
    <t>I prefer technology-based learning to traditional classroom activities.</t>
  </si>
  <si>
    <t>I believe that gamified tools improve learning retention.</t>
  </si>
  <si>
    <t>I believe that gamified tools improve enjoyment of a subject.</t>
  </si>
  <si>
    <t>Are you unable to play the run-through?</t>
  </si>
  <si>
    <t>I found the tool easy to learn how to use.</t>
  </si>
  <si>
    <t>I found the interactive elements ('drag-and-drop') ease to control.</t>
  </si>
  <si>
    <t>The game flow and visual prompts were easy to understand.</t>
  </si>
  <si>
    <t>I felt that the tool was flexible and could cover a range of topics.</t>
  </si>
  <si>
    <t>I felt that the correct answers were easy to predict.</t>
  </si>
  <si>
    <t>Would you like to expand upon any answers given above?</t>
  </si>
  <si>
    <t>This tool would enable me to learn more effectively than reviewing a text passage.</t>
  </si>
  <si>
    <t>This tool would improve my interest in practical cybersecurity.</t>
  </si>
  <si>
    <t>This tool is effective at teaching or learning basic cybersecurity principles.</t>
  </si>
  <si>
    <t>I believe interactive tools such as this would enhance traditional classroom activities.</t>
  </si>
  <si>
    <t>Would you like to expand upon any answers given above?2</t>
  </si>
  <si>
    <t>Do you have any final comments or thoughts on the project or tool developed, or features you would like to see in such a system?</t>
  </si>
  <si>
    <t>anonymous</t>
  </si>
  <si>
    <t>Yes</t>
  </si>
  <si>
    <t>18-24</t>
  </si>
  <si>
    <t>Man</t>
  </si>
  <si>
    <t>student computer science</t>
  </si>
  <si>
    <t>University Modules - Bachelors</t>
  </si>
  <si>
    <t>Disagree</t>
  </si>
  <si>
    <t>Strongly Agree</t>
  </si>
  <si>
    <t>Neither Agree nor Disagree</t>
  </si>
  <si>
    <t>Agree</t>
  </si>
  <si>
    <t>Woman</t>
  </si>
  <si>
    <t>Student</t>
  </si>
  <si>
    <t>GCSE</t>
  </si>
  <si>
    <t>No</t>
  </si>
  <si>
    <t>Student - Computing</t>
  </si>
  <si>
    <t>University Modules - Masters</t>
  </si>
  <si>
    <t>Strongly Disagree</t>
  </si>
  <si>
    <t>Student (Computer Science)</t>
  </si>
  <si>
    <t xml:space="preserve">I think there needs to be some way to expand on what the defences are. As I've done cyber security I understand what the words mean, but I think new users would benefit to optionally be able to see descriptions or definitions of the defences to check.
</t>
  </si>
  <si>
    <t>Grad scheme accountant?</t>
  </si>
  <si>
    <t>When you put in the correct answers, it is not clear from the 'Play Again' button/screen that the game will be refreshed and threats and solutions changed. Perhaps you could add a 'continue' button instead or have "rounds" of the game so it's clear that the game flow and range of topics are more clearly available?</t>
  </si>
  <si>
    <t>It seems very clear and easy to use and like it would be fun for GCSE aged children. Perhaps a 'points' system/high scores could make it more competitive for children? Also, I think people would learn more if when they present the wrong answer it could say 'this measure is actually good against x', then you could even have different levels of difficulty such that each variable (threat, preventative measure, or for more advanced students, reason why a measure may be inappropriate in a certain scenario) can be provided/guessed. Or, even just have an easy, medium, and hard categorization of questions so that struggling and advanced students still feel as though they are being supported and challenged.</t>
  </si>
  <si>
    <t>25-34</t>
  </si>
  <si>
    <t>Cyber Security Consultant</t>
  </si>
  <si>
    <t>Graduate course while employed, studied in own time, studied for Crest Registered Tester exam</t>
  </si>
  <si>
    <t>Student - Computer Science</t>
  </si>
  <si>
    <t>A Level</t>
  </si>
  <si>
    <t>I struggled a bit to figure out how to start playing, I didn't realise I needed to press on the bottom button so I was confused how to play the game. I might just be sleep deprived though.</t>
  </si>
  <si>
    <t>I didn't find the game very informative. It was mostly guess and didn't explain any concepts. Maybe if there was a beginning phase where it taught you about those preventing measures, and then the types of threats?
Also, maybe spaced-repetition system could be integrated in the game depending on how big you want it to be. SRS helped me a lot in secondary school and learning foreign languages</t>
  </si>
  <si>
    <t xml:space="preserve">Student MA Archaeology </t>
  </si>
  <si>
    <t>Please take me to the end of the survey.</t>
  </si>
  <si>
    <t>Lab technician</t>
  </si>
  <si>
    <t>Medical student</t>
  </si>
  <si>
    <t xml:space="preserve">Why did some of the same answer options come up multiple times was that on purpose. </t>
  </si>
  <si>
    <t>much more interesting for school kids</t>
  </si>
  <si>
    <t>I liked it a lot!</t>
  </si>
  <si>
    <t>Archaeologist</t>
  </si>
  <si>
    <t>Under 18</t>
  </si>
  <si>
    <t>Student (History)</t>
  </si>
  <si>
    <t>It's a good tool!</t>
  </si>
  <si>
    <t>Recruitment Assistant</t>
  </si>
  <si>
    <t>I'm not sure if it could replace a text passage. More so, it could complement/follow on from learning the initial theory as a way of reinforcing knowledge (refer to to last question, definitely an enhancement!).</t>
  </si>
  <si>
    <t xml:space="preserve">Student - Computer Science </t>
  </si>
  <si>
    <t>Comment: UX was very straightforward and descriptions were informative but succinct. Reference to Harry Potter 'Defence Against the Dark Arts' is playful and engaging, especially for target demographic. 
Suggestion: Implementing a more colourful design in later versions could further improve engagement.</t>
  </si>
  <si>
    <t>I would like to see a greater amount of variety in the type of games being offered. I would also like to see which topics are covered at each stage of the game</t>
  </si>
  <si>
    <t>student, computer science</t>
  </si>
  <si>
    <t xml:space="preserve">Student- Marketing </t>
  </si>
  <si>
    <t>student</t>
  </si>
  <si>
    <t xml:space="preserve">Student </t>
  </si>
  <si>
    <t xml:space="preserve">Student law </t>
  </si>
  <si>
    <t>Student Computer Science</t>
  </si>
  <si>
    <t>Student - Cyber Security</t>
  </si>
  <si>
    <t>For I felt that the tool was flexiable... The tool could be changed but I assume that text ect is hard coded. So it does not look like it is currently flexable to an end user such as a teacher to adjust to fit their curriculum.</t>
  </si>
  <si>
    <t>N/A</t>
  </si>
  <si>
    <t>Looks good as a concept for fun teaching!</t>
  </si>
  <si>
    <t>I understand the premise of the game, however, I believe something more could be added to help students understand the threats more against cyber security, maybe like an explanation of each as to why this would help, just a personal preference though.</t>
  </si>
  <si>
    <t>student - medicine</t>
  </si>
  <si>
    <t>i had to zoom out on my browser to see the full screen so i could read everything
i wasn't sure if every tile had to be used or if there was only one answer for each</t>
  </si>
  <si>
    <t>i feel the tool would be most useful to consolidate previous learning eg having a lesson then checking understanding/revision using the game</t>
  </si>
  <si>
    <t>having a 'lives' system or something may encourage you to get the answer right first time instead of being able to keep guessing by dragging every tile</t>
  </si>
  <si>
    <t>Row Labels</t>
  </si>
  <si>
    <t>Grand Total</t>
  </si>
  <si>
    <t>I'd love to see a help button. Oh! Also, Why is there an option to clear field for Q3 (gender) but nothing else?</t>
  </si>
  <si>
    <t>Question Number</t>
  </si>
  <si>
    <t>Question</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</si>
  <si>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</si>
  <si>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</si>
  <si>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</si>
  <si>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</si>
  <si>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</si>
  <si>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</si>
  <si>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</si>
  <si>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</si>
  <si>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</si>
  <si>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</si>
  <si>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</si>
  <si>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</si>
  <si>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</si>
  <si>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</si>
  <si>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</si>
  <si>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</si>
  <si>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</si>
  <si>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</si>
  <si>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</si>
  <si>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</si>
  <si>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</si>
  <si>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</si>
  <si>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</si>
  <si>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</si>
  <si>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</si>
  <si>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Technical User</t>
  </si>
  <si>
    <t>Average:</t>
  </si>
  <si>
    <t>Standard Deviation:</t>
  </si>
  <si>
    <t>Likert Result Proportions</t>
  </si>
  <si>
    <t>Total Responses</t>
  </si>
  <si>
    <t>Sum of Strongly Disagree</t>
  </si>
  <si>
    <t>Sum of Disagree</t>
  </si>
  <si>
    <t>Sum of Neither Agree nor Disagree</t>
  </si>
  <si>
    <t>Sum of Agree</t>
  </si>
  <si>
    <t>Sum of Strongly Agree</t>
  </si>
  <si>
    <t>Q09</t>
  </si>
  <si>
    <t>Positive Responses</t>
  </si>
  <si>
    <t>Not included in below 78% - personal usage question, not perceived benefits/downfalls.</t>
  </si>
  <si>
    <t>Male Responses</t>
  </si>
  <si>
    <t>Female Responses</t>
  </si>
  <si>
    <t>Sum of 1</t>
  </si>
  <si>
    <t>Sum of 2</t>
  </si>
  <si>
    <t>Sum of 3</t>
  </si>
  <si>
    <t>Sum of 4</t>
  </si>
  <si>
    <t>Sum of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</si>
</sst>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4.9989318521683403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16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1" xfId="0" applyBorder="1"/>
    <xf numFmtId="0" fontId="0" fillId="0" borderId="1" xfId="0" applyBorder="1" applyAlignment="1">
      <alignment wrapText="1"/>
    </xf>
    <xf numFmtId="0" fontId="3" fillId="0" borderId="1" xfId="0" applyFont="1" applyBorder="1" applyAlignment="1">
      <alignment wrapText="1"/>
    </xf>
    <xf numFmtId="2" fontId="0" fillId="0" borderId="0" xfId="0" applyNumberFormat="1"/>
    <xf numFmtId="0" fontId="2" fillId="0" borderId="0" xfId="0" applyFont="1"/>
    <xf numFmtId="0" fontId="0" fillId="0" borderId="0" xfId="0" applyAlignment="1">
      <alignment horizontal="right"/>
    </xf>
    <xf numFmtId="0" fontId="2" fillId="0" borderId="0" xfId="0" applyFont="1" applyAlignment="1">
      <alignment horizontal="right"/>
    </xf>
    <xf numFmtId="2" fontId="2" fillId="0" borderId="0" xfId="0" applyNumberFormat="1" applyFont="1"/>
    <xf numFmtId="0" fontId="5" fillId="0" borderId="0" xfId="0" applyFont="1"/>
    <xf numFmtId="0" fontId="0" fillId="0" borderId="1" xfId="0" applyBorder="1" applyAlignment="1">
      <alignment horizontal="center"/>
    </xf>
    <xf numFmtId="0" fontId="0" fillId="3" borderId="1" xfId="0" applyFill="1" applyBorder="1" applyAlignment="1">
      <alignment horizontal="center"/>
    </xf>
    <xf numFmtId="9" fontId="0" fillId="0" borderId="1" xfId="1" applyFont="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9" fontId="0" fillId="2" borderId="1" xfId="1" applyFont="1" applyFill="1" applyBorder="1" applyAlignment="1">
      <alignment horizontal="center"/>
    </xf>
    <xf numFmtId="9" fontId="0" fillId="0" borderId="0" xfId="0" applyNumberFormat="1"/>
    <xf numFmtId="9" fontId="0" fillId="0" borderId="1" xfId="1" applyFont="1" applyFill="1" applyBorder="1" applyAlignment="1">
      <alignment horizontal="center"/>
    </xf>
    <xf numFmtId="0" fontId="0" fillId="0" borderId="1" xfId="0" applyBorder="1" applyAlignment="1">
      <alignment horizontal="center" vertical="center"/>
    </xf>
    <xf numFmtId="9"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0" xfId="0" applyNumberFormat="1"/>
  </cellXfs>
  <cellStyles count="2">
    <cellStyle name="Normal" xfId="0" builtinId="0"/>
    <cellStyle name="Per cent" xfId="1" builtinId="5"/>
  </cellStyles>
  <dxfs count="44">
    <dxf>
      <numFmt numFmtId="2" formatCode="0.00"/>
    </dxf>
    <dxf>
      <numFmt numFmtId="2" formatCode="0.00"/>
    </dxf>
    <dxf>
      <numFmt numFmtId="2" formatCode="0.00"/>
    </dxf>
    <dxf>
      <numFmt numFmtId="2" formatCode="0.00"/>
    </dxf>
    <dxf>
      <numFmt numFmtId="2" formatCode="0.00"/>
    </dxf>
    <dxf>
      <alignment horizontal="right" vertical="bottom" textRotation="0" wrapText="0" indent="0" justifyLastLine="0" shrinkToFit="0" readingOrder="0"/>
    </dxf>
    <dxf>
      <numFmt numFmtId="164" formatCode="m/d/yy\ h:mm:ss"/>
    </dxf>
    <dxf>
      <numFmt numFmtId="164" formatCode="m/d/yy\ h:mm:ss"/>
    </dxf>
    <dxf>
      <numFmt numFmtId="164" formatCode="m/d/yy\ h:mm:ss"/>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[Defence Against the Cyber Arts - Interactive Teaching Tool Survey(1-31).xlsx]Example Graph (Usefulness)!PivotTable13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'Example Graph (Usefulness)'!$B$1</c:f>
              <c:strCache>
                <c:ptCount val="1"/>
                <c:pt idx="0">
                  <c:v>Sum of Strongly Disagree</c:v>
                </c:pt>
              </c:strCache>
            </c:strRef>
          </c:tx>
          <c:spPr>
            <a:solidFill>
              <a:schemeClr val="accent1"/>
            </a:solidFill>
            <a:ln>
              <a:noFill/>
            </a:ln>
            <a:effectLst/>
          </c:spPr>
          <c:invertIfNegative val="0"/>
          <c:cat>
            <c:strRef>
              <c:f>'Example Graph (Usefulness)'!$A$2:$A$6</c:f>
              <c:strCache>
                <c:ptCount val="4"/>
                <c:pt idx="0">
                  <c:v>Q20</c:v>
                </c:pt>
                <c:pt idx="1">
                  <c:v>Q21</c:v>
                </c:pt>
                <c:pt idx="2">
                  <c:v>Q22</c:v>
                </c:pt>
                <c:pt idx="3">
                  <c:v>Q23</c:v>
                </c:pt>
              </c:strCache>
            </c:strRef>
          </c:cat>
          <c:val>
            <c:numRef>
              <c:f>'Example Graph (Usefulness)'!$B$2:$B$6</c:f>
              <c:numCache>
                <c:formatCode>0%</c:formatCode>
                <c:ptCount val="4"/>
                <c:pt idx="0">
                  <c:v>0</c:v>
                </c:pt>
                <c:pt idx="1">
                  <c:v>0</c:v>
                </c:pt>
                <c:pt idx="2">
                  <c:v>0</c:v>
                </c:pt>
                <c:pt idx="3">
                  <c:v>0</c:v>
                </c:pt>
              </c:numCache>
            </c:numRef>
          </c:val>
          <c:extLst>
            <c:ext xmlns:c16="http://schemas.microsoft.com/office/drawing/2014/chart" uri="{C3380CC4-5D6E-409C-BE32-E72D297353CC}">
              <c16:uniqueId val="{00000000-E4D3-4111-BA65-B1798001E98C}"/>
            </c:ext>
          </c:extLst>
        </c:ser>
        <c:ser>
          <c:idx val="1"/>
          <c:order val="1"/>
          <c:tx>
            <c:strRef>
              <c:f>'Example Graph (Usefulness)'!$C$1</c:f>
              <c:strCache>
                <c:ptCount val="1"/>
                <c:pt idx="0">
                  <c:v>Sum of Disagree</c:v>
                </c:pt>
              </c:strCache>
            </c:strRef>
          </c:tx>
          <c:spPr>
            <a:solidFill>
              <a:schemeClr val="accent2"/>
            </a:solidFill>
            <a:ln>
              <a:noFill/>
            </a:ln>
            <a:effectLst/>
          </c:spPr>
          <c:invertIfNegative val="0"/>
          <c:cat>
            <c:strRef>
              <c:f>'Example Graph (Usefulness)'!$A$2:$A$6</c:f>
              <c:strCache>
                <c:ptCount val="4"/>
                <c:pt idx="0">
                  <c:v>Q20</c:v>
                </c:pt>
                <c:pt idx="1">
                  <c:v>Q21</c:v>
                </c:pt>
                <c:pt idx="2">
                  <c:v>Q22</c:v>
                </c:pt>
                <c:pt idx="3">
                  <c:v>Q23</c:v>
                </c:pt>
              </c:strCache>
            </c:strRef>
          </c:cat>
          <c:val>
            <c:numRef>
              <c:f>'Example Graph (Usefulness)'!$C$2:$C$6</c:f>
              <c:numCache>
                <c:formatCode>0%</c:formatCode>
                <c:ptCount val="4"/>
                <c:pt idx="0">
                  <c:v>0</c:v>
                </c:pt>
                <c:pt idx="1">
                  <c:v>0.1</c:v>
                </c:pt>
                <c:pt idx="2">
                  <c:v>0.05</c:v>
                </c:pt>
                <c:pt idx="3">
                  <c:v>0.05</c:v>
                </c:pt>
              </c:numCache>
            </c:numRef>
          </c:val>
          <c:extLst>
            <c:ext xmlns:c16="http://schemas.microsoft.com/office/drawing/2014/chart" uri="{C3380CC4-5D6E-409C-BE32-E72D297353CC}">
              <c16:uniqueId val="{00000002-E4D3-4111-BA65-B1798001E98C}"/>
            </c:ext>
          </c:extLst>
        </c:ser>
        <c:ser>
          <c:idx val="2"/>
          <c:order val="2"/>
          <c:tx>
            <c:strRef>
              <c:f>'Example Graph (Usefulness)'!$D$1</c:f>
              <c:strCache>
                <c:ptCount val="1"/>
                <c:pt idx="0">
                  <c:v>Sum of Neither Agree nor Disagree</c:v>
                </c:pt>
              </c:strCache>
            </c:strRef>
          </c:tx>
          <c:spPr>
            <a:solidFill>
              <a:schemeClr val="accent3"/>
            </a:solidFill>
            <a:ln>
              <a:noFill/>
            </a:ln>
            <a:effectLst/>
          </c:spPr>
          <c:invertIfNegative val="0"/>
          <c:cat>
            <c:strRef>
              <c:f>'Example Graph (Usefulness)'!$A$2:$A$6</c:f>
              <c:strCache>
                <c:ptCount val="4"/>
                <c:pt idx="0">
                  <c:v>Q20</c:v>
                </c:pt>
                <c:pt idx="1">
                  <c:v>Q21</c:v>
                </c:pt>
                <c:pt idx="2">
                  <c:v>Q22</c:v>
                </c:pt>
                <c:pt idx="3">
                  <c:v>Q23</c:v>
                </c:pt>
              </c:strCache>
            </c:strRef>
          </c:cat>
          <c:val>
            <c:numRef>
              <c:f>'Example Graph (Usefulness)'!$D$2:$D$6</c:f>
              <c:numCache>
                <c:formatCode>0%</c:formatCode>
                <c:ptCount val="4"/>
                <c:pt idx="0">
                  <c:v>0.15</c:v>
                </c:pt>
                <c:pt idx="1">
                  <c:v>0.15</c:v>
                </c:pt>
                <c:pt idx="2">
                  <c:v>0.05</c:v>
                </c:pt>
                <c:pt idx="3">
                  <c:v>0</c:v>
                </c:pt>
              </c:numCache>
            </c:numRef>
          </c:val>
          <c:extLst>
            <c:ext xmlns:c16="http://schemas.microsoft.com/office/drawing/2014/chart" uri="{C3380CC4-5D6E-409C-BE32-E72D297353CC}">
              <c16:uniqueId val="{00000003-E4D3-4111-BA65-B1798001E98C}"/>
            </c:ext>
          </c:extLst>
        </c:ser>
        <c:ser>
          <c:idx val="3"/>
          <c:order val="3"/>
          <c:tx>
            <c:strRef>
              <c:f>'Example Graph (Usefulness)'!$E$1</c:f>
              <c:strCache>
                <c:ptCount val="1"/>
                <c:pt idx="0">
                  <c:v>Sum of Agree</c:v>
                </c:pt>
              </c:strCache>
            </c:strRef>
          </c:tx>
          <c:spPr>
            <a:solidFill>
              <a:schemeClr val="accent4"/>
            </a:solidFill>
            <a:ln>
              <a:noFill/>
            </a:ln>
            <a:effectLst/>
          </c:spPr>
          <c:invertIfNegative val="0"/>
          <c:cat>
            <c:strRef>
              <c:f>'Example Graph (Usefulness)'!$A$2:$A$6</c:f>
              <c:strCache>
                <c:ptCount val="4"/>
                <c:pt idx="0">
                  <c:v>Q20</c:v>
                </c:pt>
                <c:pt idx="1">
                  <c:v>Q21</c:v>
                </c:pt>
                <c:pt idx="2">
                  <c:v>Q22</c:v>
                </c:pt>
                <c:pt idx="3">
                  <c:v>Q23</c:v>
                </c:pt>
              </c:strCache>
            </c:strRef>
          </c:cat>
          <c:val>
            <c:numRef>
              <c:f>'Example Graph (Usefulness)'!$E$2:$E$6</c:f>
              <c:numCache>
                <c:formatCode>0%</c:formatCode>
                <c:ptCount val="4"/>
                <c:pt idx="0">
                  <c:v>0.45</c:v>
                </c:pt>
                <c:pt idx="1">
                  <c:v>0.5</c:v>
                </c:pt>
                <c:pt idx="2">
                  <c:v>0.35</c:v>
                </c:pt>
                <c:pt idx="3">
                  <c:v>0.35</c:v>
                </c:pt>
              </c:numCache>
            </c:numRef>
          </c:val>
          <c:extLst>
            <c:ext xmlns:c16="http://schemas.microsoft.com/office/drawing/2014/chart" uri="{C3380CC4-5D6E-409C-BE32-E72D297353CC}">
              <c16:uniqueId val="{00000004-E4D3-4111-BA65-B1798001E98C}"/>
            </c:ext>
          </c:extLst>
        </c:ser>
        <c:ser>
          <c:idx val="4"/>
          <c:order val="4"/>
          <c:tx>
            <c:strRef>
              <c:f>'Example Graph (Usefulness)'!$F$1</c:f>
              <c:strCache>
                <c:ptCount val="1"/>
                <c:pt idx="0">
                  <c:v>Sum of Strongly Agree</c:v>
                </c:pt>
              </c:strCache>
            </c:strRef>
          </c:tx>
          <c:spPr>
            <a:solidFill>
              <a:schemeClr val="accent5"/>
            </a:solidFill>
            <a:ln>
              <a:noFill/>
            </a:ln>
            <a:effectLst/>
          </c:spPr>
          <c:invertIfNegative val="0"/>
          <c:cat>
            <c:strRef>
              <c:f>'Example Graph (Usefulness)'!$A$2:$A$6</c:f>
              <c:strCache>
                <c:ptCount val="4"/>
                <c:pt idx="0">
                  <c:v>Q20</c:v>
                </c:pt>
                <c:pt idx="1">
                  <c:v>Q21</c:v>
                </c:pt>
                <c:pt idx="2">
                  <c:v>Q22</c:v>
                </c:pt>
                <c:pt idx="3">
                  <c:v>Q23</c:v>
                </c:pt>
              </c:strCache>
            </c:strRef>
          </c:cat>
          <c:val>
            <c:numRef>
              <c:f>'Example Graph (Usefulness)'!$F$2:$F$6</c:f>
              <c:numCache>
                <c:formatCode>0%</c:formatCode>
                <c:ptCount val="4"/>
                <c:pt idx="0">
                  <c:v>0.4</c:v>
                </c:pt>
                <c:pt idx="1">
                  <c:v>0.25</c:v>
                </c:pt>
                <c:pt idx="2">
                  <c:v>0.55000000000000004</c:v>
                </c:pt>
                <c:pt idx="3">
                  <c:v>0.6</c:v>
                </c:pt>
              </c:numCache>
            </c:numRef>
          </c:val>
          <c:extLst>
            <c:ext xmlns:c16="http://schemas.microsoft.com/office/drawing/2014/chart" uri="{C3380CC4-5D6E-409C-BE32-E72D297353CC}">
              <c16:uniqueId val="{00000005-E4D3-4111-BA65-B1798001E98C}"/>
            </c:ext>
          </c:extLst>
        </c:ser>
        <c:dLbls>
          <c:showLegendKey val="0"/>
          <c:showVal val="0"/>
          <c:showCatName val="0"/>
          <c:showSerName val="0"/>
          <c:showPercent val="0"/>
          <c:showBubbleSize val="0"/>
        </c:dLbls>
        <c:gapWidth val="219"/>
        <c:overlap val="-27"/>
        <c:axId val="1175896127"/>
        <c:axId val="1175898047"/>
      </c:barChart>
      <c:catAx>
        <c:axId val="117589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98047"/>
        <c:crosses val="autoZero"/>
        <c:auto val="1"/>
        <c:lblAlgn val="ctr"/>
        <c:lblOffset val="100"/>
        <c:noMultiLvlLbl val="0"/>
      </c:catAx>
      <c:valAx>
        <c:axId val="1175898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[Defence Against the Cyber Arts - Interactive Teaching Tool Survey(1-31).xlsx]Male&amp;Female Data Split!PivotTable4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'Male&amp;Female Data Split'!$B$18</c:f>
              <c:strCache>
                <c:ptCount val="1"/>
                <c:pt idx="0">
                  <c:v>Sum of 1</c:v>
                </c:pt>
              </c:strCache>
            </c:strRef>
          </c:tx>
          <c:spPr>
            <a:solidFill>
              <a:schemeClr val="accent1"/>
            </a:solidFill>
            <a:ln>
              <a:noFill/>
            </a:ln>
            <a:effectLst/>
          </c:spPr>
          <c:invertIfNegative val="0"/>
          <c:cat>
            <c:strRef>
              <c:f>'Male&amp;Female Data Split'!$A$19:$A$33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Split'!$B$19:$B$33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2</c:v>
                </c:pt>
              </c:numCache>
            </c:numRef>
          </c:val>
          <c:extLst>
            <c:ext xmlns:c16="http://schemas.microsoft.com/office/drawing/2014/chart" uri="{C3380CC4-5D6E-409C-BE32-E72D297353CC}">
              <c16:uniqueId val="{00000000-95D0-4805-83EF-6671DA4D287A}"/>
            </c:ext>
          </c:extLst>
        </c:ser>
        <c:ser>
          <c:idx val="1"/>
          <c:order val="1"/>
          <c:tx>
            <c:strRef>
              <c:f>'Male&amp;Female Data Split'!$C$18</c:f>
              <c:strCache>
                <c:ptCount val="1"/>
                <c:pt idx="0">
                  <c:v>Sum of 2</c:v>
                </c:pt>
              </c:strCache>
            </c:strRef>
          </c:tx>
          <c:spPr>
            <a:solidFill>
              <a:schemeClr val="accent2"/>
            </a:solidFill>
            <a:ln>
              <a:noFill/>
            </a:ln>
            <a:effectLst/>
          </c:spPr>
          <c:invertIfNegative val="0"/>
          <c:cat>
            <c:strRef>
              <c:f>'Male&amp;Female Data Split'!$A$19:$A$33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Split'!$C$19:$C$33</c:f>
              <c:numCache>
                <c:formatCode>General</c:formatCode>
                <c:ptCount val="14"/>
                <c:pt idx="0">
                  <c:v>0</c:v>
                </c:pt>
                <c:pt idx="1">
                  <c:v>0</c:v>
                </c:pt>
                <c:pt idx="2">
                  <c:v>0</c:v>
                </c:pt>
                <c:pt idx="3">
                  <c:v>0</c:v>
                </c:pt>
                <c:pt idx="4">
                  <c:v>0</c:v>
                </c:pt>
                <c:pt idx="5">
                  <c:v>0</c:v>
                </c:pt>
                <c:pt idx="6">
                  <c:v>0</c:v>
                </c:pt>
                <c:pt idx="7">
                  <c:v>1</c:v>
                </c:pt>
                <c:pt idx="8">
                  <c:v>1</c:v>
                </c:pt>
                <c:pt idx="9">
                  <c:v>0</c:v>
                </c:pt>
                <c:pt idx="10">
                  <c:v>1</c:v>
                </c:pt>
                <c:pt idx="11">
                  <c:v>0</c:v>
                </c:pt>
                <c:pt idx="12">
                  <c:v>0</c:v>
                </c:pt>
                <c:pt idx="13">
                  <c:v>4</c:v>
                </c:pt>
              </c:numCache>
            </c:numRef>
          </c:val>
          <c:extLst>
            <c:ext xmlns:c16="http://schemas.microsoft.com/office/drawing/2014/chart" uri="{C3380CC4-5D6E-409C-BE32-E72D297353CC}">
              <c16:uniqueId val="{00000002-95D0-4805-83EF-6671DA4D287A}"/>
            </c:ext>
          </c:extLst>
        </c:ser>
        <c:ser>
          <c:idx val="2"/>
          <c:order val="2"/>
          <c:tx>
            <c:strRef>
              <c:f>'Male&amp;Female Data Split'!$D$18</c:f>
              <c:strCache>
                <c:ptCount val="1"/>
                <c:pt idx="0">
                  <c:v>Sum of 3</c:v>
                </c:pt>
              </c:strCache>
            </c:strRef>
          </c:tx>
          <c:spPr>
            <a:solidFill>
              <a:schemeClr val="accent3"/>
            </a:solidFill>
            <a:ln>
              <a:noFill/>
            </a:ln>
            <a:effectLst/>
          </c:spPr>
          <c:invertIfNegative val="0"/>
          <c:cat>
            <c:strRef>
              <c:f>'Male&amp;Female Data Split'!$A$19:$A$33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Split'!$D$19:$D$33</c:f>
              <c:numCache>
                <c:formatCode>General</c:formatCode>
                <c:ptCount val="14"/>
                <c:pt idx="0">
                  <c:v>1</c:v>
                </c:pt>
                <c:pt idx="1">
                  <c:v>6</c:v>
                </c:pt>
                <c:pt idx="2">
                  <c:v>0</c:v>
                </c:pt>
                <c:pt idx="3">
                  <c:v>0</c:v>
                </c:pt>
                <c:pt idx="4">
                  <c:v>0</c:v>
                </c:pt>
                <c:pt idx="5">
                  <c:v>0</c:v>
                </c:pt>
                <c:pt idx="6">
                  <c:v>0</c:v>
                </c:pt>
                <c:pt idx="7">
                  <c:v>2</c:v>
                </c:pt>
                <c:pt idx="8">
                  <c:v>2</c:v>
                </c:pt>
                <c:pt idx="9">
                  <c:v>3</c:v>
                </c:pt>
                <c:pt idx="10">
                  <c:v>1</c:v>
                </c:pt>
                <c:pt idx="11">
                  <c:v>1</c:v>
                </c:pt>
                <c:pt idx="12">
                  <c:v>0</c:v>
                </c:pt>
                <c:pt idx="13">
                  <c:v>3</c:v>
                </c:pt>
              </c:numCache>
            </c:numRef>
          </c:val>
          <c:extLst>
            <c:ext xmlns:c16="http://schemas.microsoft.com/office/drawing/2014/chart" uri="{C3380CC4-5D6E-409C-BE32-E72D297353CC}">
              <c16:uniqueId val="{00000003-95D0-4805-83EF-6671DA4D287A}"/>
            </c:ext>
          </c:extLst>
        </c:ser>
        <c:ser>
          <c:idx val="3"/>
          <c:order val="3"/>
          <c:tx>
            <c:strRef>
              <c:f>'Male&amp;Female Data Split'!$E$18</c:f>
              <c:strCache>
                <c:ptCount val="1"/>
                <c:pt idx="0">
                  <c:v>Sum of 4</c:v>
                </c:pt>
              </c:strCache>
            </c:strRef>
          </c:tx>
          <c:spPr>
            <a:solidFill>
              <a:schemeClr val="accent4"/>
            </a:solidFill>
            <a:ln>
              <a:noFill/>
            </a:ln>
            <a:effectLst/>
          </c:spPr>
          <c:invertIfNegative val="0"/>
          <c:cat>
            <c:strRef>
              <c:f>'Male&amp;Female Data Split'!$A$19:$A$33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Split'!$E$19:$E$33</c:f>
              <c:numCache>
                <c:formatCode>General</c:formatCode>
                <c:ptCount val="14"/>
                <c:pt idx="0">
                  <c:v>6</c:v>
                </c:pt>
                <c:pt idx="1">
                  <c:v>5</c:v>
                </c:pt>
                <c:pt idx="2">
                  <c:v>9</c:v>
                </c:pt>
                <c:pt idx="3">
                  <c:v>5</c:v>
                </c:pt>
                <c:pt idx="4">
                  <c:v>3</c:v>
                </c:pt>
                <c:pt idx="5">
                  <c:v>2</c:v>
                </c:pt>
                <c:pt idx="6">
                  <c:v>4</c:v>
                </c:pt>
                <c:pt idx="7">
                  <c:v>3</c:v>
                </c:pt>
                <c:pt idx="8">
                  <c:v>4</c:v>
                </c:pt>
                <c:pt idx="9">
                  <c:v>5</c:v>
                </c:pt>
                <c:pt idx="10">
                  <c:v>7</c:v>
                </c:pt>
                <c:pt idx="11">
                  <c:v>4</c:v>
                </c:pt>
                <c:pt idx="12">
                  <c:v>4</c:v>
                </c:pt>
                <c:pt idx="13">
                  <c:v>3</c:v>
                </c:pt>
              </c:numCache>
            </c:numRef>
          </c:val>
          <c:extLst>
            <c:ext xmlns:c16="http://schemas.microsoft.com/office/drawing/2014/chart" uri="{C3380CC4-5D6E-409C-BE32-E72D297353CC}">
              <c16:uniqueId val="{00000004-95D0-4805-83EF-6671DA4D287A}"/>
            </c:ext>
          </c:extLst>
        </c:ser>
        <c:ser>
          <c:idx val="4"/>
          <c:order val="4"/>
          <c:tx>
            <c:strRef>
              <c:f>'Male&amp;Female Data Split'!$F$18</c:f>
              <c:strCache>
                <c:ptCount val="1"/>
                <c:pt idx="0">
                  <c:v>Sum of 5</c:v>
                </c:pt>
              </c:strCache>
            </c:strRef>
          </c:tx>
          <c:spPr>
            <a:solidFill>
              <a:schemeClr val="accent5"/>
            </a:solidFill>
            <a:ln>
              <a:noFill/>
            </a:ln>
            <a:effectLst/>
          </c:spPr>
          <c:invertIfNegative val="0"/>
          <c:cat>
            <c:strRef>
              <c:f>'Male&amp;Female Data Split'!$A$19:$A$33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Split'!$F$19:$F$33</c:f>
              <c:numCache>
                <c:formatCode>General</c:formatCode>
                <c:ptCount val="14"/>
                <c:pt idx="0">
                  <c:v>6</c:v>
                </c:pt>
                <c:pt idx="1">
                  <c:v>2</c:v>
                </c:pt>
                <c:pt idx="2">
                  <c:v>4</c:v>
                </c:pt>
                <c:pt idx="3">
                  <c:v>8</c:v>
                </c:pt>
                <c:pt idx="4">
                  <c:v>7</c:v>
                </c:pt>
                <c:pt idx="5">
                  <c:v>8</c:v>
                </c:pt>
                <c:pt idx="6">
                  <c:v>6</c:v>
                </c:pt>
                <c:pt idx="7">
                  <c:v>4</c:v>
                </c:pt>
                <c:pt idx="8">
                  <c:v>3</c:v>
                </c:pt>
                <c:pt idx="9">
                  <c:v>2</c:v>
                </c:pt>
                <c:pt idx="10">
                  <c:v>1</c:v>
                </c:pt>
                <c:pt idx="11">
                  <c:v>5</c:v>
                </c:pt>
                <c:pt idx="12">
                  <c:v>6</c:v>
                </c:pt>
                <c:pt idx="13">
                  <c:v>1</c:v>
                </c:pt>
              </c:numCache>
            </c:numRef>
          </c:val>
          <c:extLst>
            <c:ext xmlns:c16="http://schemas.microsoft.com/office/drawing/2014/chart" uri="{C3380CC4-5D6E-409C-BE32-E72D297353CC}">
              <c16:uniqueId val="{00000005-95D0-4805-83EF-6671DA4D287A}"/>
            </c:ext>
          </c:extLst>
        </c:ser>
        <c:dLbls>
          <c:showLegendKey val="0"/>
          <c:showVal val="0"/>
          <c:showCatName val="0"/>
          <c:showSerName val="0"/>
          <c:showPercent val="0"/>
          <c:showBubbleSize val="0"/>
        </c:dLbls>
        <c:gapWidth val="219"/>
        <c:overlap val="100"/>
        <c:axId val="1212896080"/>
        <c:axId val="1212889360"/>
      </c:barChart>
      <c:catAx>
        <c:axId val="121289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89360"/>
        <c:crosses val="autoZero"/>
        <c:auto val="1"/>
        <c:lblAlgn val="ctr"/>
        <c:lblOffset val="100"/>
        <c:noMultiLvlLbl val="0"/>
      </c:catAx>
      <c:valAx>
        <c:axId val="121288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9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[Defence Against the Cyber Arts - Interactive Teaching Tool Survey(1-31).xlsx]Male&amp;Female Data Split!PivotTable5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'Male&amp;Female Data Split'!$J$18</c:f>
              <c:strCache>
                <c:ptCount val="1"/>
                <c:pt idx="0">
                  <c:v>Sum of 1</c:v>
                </c:pt>
              </c:strCache>
            </c:strRef>
          </c:tx>
          <c:spPr>
            <a:solidFill>
              <a:schemeClr val="accent1"/>
            </a:solidFill>
            <a:ln>
              <a:noFill/>
            </a:ln>
            <a:effectLst/>
          </c:spPr>
          <c:invertIfNegative val="0"/>
          <c:cat>
            <c:strRef>
              <c:f>'Male&amp;Female Data Split'!$I$19:$I$33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Split'!$J$19:$J$33</c:f>
              <c:numCache>
                <c:formatCode>General</c:formatCode>
                <c:ptCount val="14"/>
                <c:pt idx="0">
                  <c:v>0</c:v>
                </c:pt>
                <c:pt idx="1">
                  <c:v>3</c:v>
                </c:pt>
                <c:pt idx="2">
                  <c:v>0</c:v>
                </c:pt>
                <c:pt idx="3">
                  <c:v>0</c:v>
                </c:pt>
                <c:pt idx="4">
                  <c:v>0</c:v>
                </c:pt>
                <c:pt idx="5">
                  <c:v>0</c:v>
                </c:pt>
                <c:pt idx="6">
                  <c:v>0</c:v>
                </c:pt>
                <c:pt idx="7">
                  <c:v>0</c:v>
                </c:pt>
                <c:pt idx="8">
                  <c:v>1</c:v>
                </c:pt>
                <c:pt idx="9">
                  <c:v>0</c:v>
                </c:pt>
                <c:pt idx="10">
                  <c:v>0</c:v>
                </c:pt>
                <c:pt idx="11">
                  <c:v>0</c:v>
                </c:pt>
                <c:pt idx="12">
                  <c:v>0</c:v>
                </c:pt>
                <c:pt idx="13">
                  <c:v>4</c:v>
                </c:pt>
              </c:numCache>
            </c:numRef>
          </c:val>
          <c:extLst>
            <c:ext xmlns:c16="http://schemas.microsoft.com/office/drawing/2014/chart" uri="{C3380CC4-5D6E-409C-BE32-E72D297353CC}">
              <c16:uniqueId val="{00000000-12E5-490C-A678-D968359484A3}"/>
            </c:ext>
          </c:extLst>
        </c:ser>
        <c:ser>
          <c:idx val="1"/>
          <c:order val="1"/>
          <c:tx>
            <c:strRef>
              <c:f>'Male&amp;Female Data Split'!$K$18</c:f>
              <c:strCache>
                <c:ptCount val="1"/>
                <c:pt idx="0">
                  <c:v>Sum of 2</c:v>
                </c:pt>
              </c:strCache>
            </c:strRef>
          </c:tx>
          <c:spPr>
            <a:solidFill>
              <a:schemeClr val="accent2"/>
            </a:solidFill>
            <a:ln>
              <a:noFill/>
            </a:ln>
            <a:effectLst/>
          </c:spPr>
          <c:invertIfNegative val="0"/>
          <c:cat>
            <c:strRef>
              <c:f>'Male&amp;Female Data Split'!$I$19:$I$33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Split'!$K$19:$K$33</c:f>
              <c:numCache>
                <c:formatCode>General</c:formatCode>
                <c:ptCount val="14"/>
                <c:pt idx="0">
                  <c:v>2</c:v>
                </c:pt>
                <c:pt idx="1">
                  <c:v>3</c:v>
                </c:pt>
                <c:pt idx="2">
                  <c:v>1</c:v>
                </c:pt>
                <c:pt idx="3">
                  <c:v>1</c:v>
                </c:pt>
                <c:pt idx="4">
                  <c:v>0</c:v>
                </c:pt>
                <c:pt idx="5">
                  <c:v>1</c:v>
                </c:pt>
                <c:pt idx="6">
                  <c:v>0</c:v>
                </c:pt>
                <c:pt idx="7">
                  <c:v>1</c:v>
                </c:pt>
                <c:pt idx="8">
                  <c:v>3</c:v>
                </c:pt>
                <c:pt idx="9">
                  <c:v>0</c:v>
                </c:pt>
                <c:pt idx="10">
                  <c:v>1</c:v>
                </c:pt>
                <c:pt idx="11">
                  <c:v>1</c:v>
                </c:pt>
                <c:pt idx="12">
                  <c:v>1</c:v>
                </c:pt>
                <c:pt idx="13">
                  <c:v>5</c:v>
                </c:pt>
              </c:numCache>
            </c:numRef>
          </c:val>
          <c:extLst>
            <c:ext xmlns:c16="http://schemas.microsoft.com/office/drawing/2014/chart" uri="{C3380CC4-5D6E-409C-BE32-E72D297353CC}">
              <c16:uniqueId val="{00000002-12E5-490C-A678-D968359484A3}"/>
            </c:ext>
          </c:extLst>
        </c:ser>
        <c:ser>
          <c:idx val="2"/>
          <c:order val="2"/>
          <c:tx>
            <c:strRef>
              <c:f>'Male&amp;Female Data Split'!$L$18</c:f>
              <c:strCache>
                <c:ptCount val="1"/>
                <c:pt idx="0">
                  <c:v>Sum of 3</c:v>
                </c:pt>
              </c:strCache>
            </c:strRef>
          </c:tx>
          <c:spPr>
            <a:solidFill>
              <a:schemeClr val="accent3"/>
            </a:solidFill>
            <a:ln>
              <a:noFill/>
            </a:ln>
            <a:effectLst/>
          </c:spPr>
          <c:invertIfNegative val="0"/>
          <c:cat>
            <c:strRef>
              <c:f>'Male&amp;Female Data Split'!$I$19:$I$33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Split'!$L$19:$L$33</c:f>
              <c:numCache>
                <c:formatCode>General</c:formatCode>
                <c:ptCount val="14"/>
                <c:pt idx="0">
                  <c:v>0</c:v>
                </c:pt>
                <c:pt idx="1">
                  <c:v>2</c:v>
                </c:pt>
                <c:pt idx="2">
                  <c:v>4</c:v>
                </c:pt>
                <c:pt idx="3">
                  <c:v>2</c:v>
                </c:pt>
                <c:pt idx="4">
                  <c:v>0</c:v>
                </c:pt>
                <c:pt idx="5">
                  <c:v>0</c:v>
                </c:pt>
                <c:pt idx="6">
                  <c:v>1</c:v>
                </c:pt>
                <c:pt idx="7">
                  <c:v>1</c:v>
                </c:pt>
                <c:pt idx="8">
                  <c:v>1</c:v>
                </c:pt>
                <c:pt idx="9">
                  <c:v>0</c:v>
                </c:pt>
                <c:pt idx="10">
                  <c:v>2</c:v>
                </c:pt>
                <c:pt idx="11">
                  <c:v>0</c:v>
                </c:pt>
                <c:pt idx="12">
                  <c:v>0</c:v>
                </c:pt>
                <c:pt idx="13">
                  <c:v>3</c:v>
                </c:pt>
              </c:numCache>
            </c:numRef>
          </c:val>
          <c:extLst>
            <c:ext xmlns:c16="http://schemas.microsoft.com/office/drawing/2014/chart" uri="{C3380CC4-5D6E-409C-BE32-E72D297353CC}">
              <c16:uniqueId val="{00000003-12E5-490C-A678-D968359484A3}"/>
            </c:ext>
          </c:extLst>
        </c:ser>
        <c:ser>
          <c:idx val="3"/>
          <c:order val="3"/>
          <c:tx>
            <c:strRef>
              <c:f>'Male&amp;Female Data Split'!$M$18</c:f>
              <c:strCache>
                <c:ptCount val="1"/>
                <c:pt idx="0">
                  <c:v>Sum of 4</c:v>
                </c:pt>
              </c:strCache>
            </c:strRef>
          </c:tx>
          <c:spPr>
            <a:solidFill>
              <a:schemeClr val="accent4"/>
            </a:solidFill>
            <a:ln>
              <a:noFill/>
            </a:ln>
            <a:effectLst/>
          </c:spPr>
          <c:invertIfNegative val="0"/>
          <c:cat>
            <c:strRef>
              <c:f>'Male&amp;Female Data Split'!$I$19:$I$33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Split'!$M$19:$M$33</c:f>
              <c:numCache>
                <c:formatCode>General</c:formatCode>
                <c:ptCount val="14"/>
                <c:pt idx="0">
                  <c:v>7</c:v>
                </c:pt>
                <c:pt idx="1">
                  <c:v>5</c:v>
                </c:pt>
                <c:pt idx="2">
                  <c:v>8</c:v>
                </c:pt>
                <c:pt idx="3">
                  <c:v>8</c:v>
                </c:pt>
                <c:pt idx="4">
                  <c:v>5</c:v>
                </c:pt>
                <c:pt idx="5">
                  <c:v>1</c:v>
                </c:pt>
                <c:pt idx="6">
                  <c:v>4</c:v>
                </c:pt>
                <c:pt idx="7">
                  <c:v>2</c:v>
                </c:pt>
                <c:pt idx="8">
                  <c:v>3</c:v>
                </c:pt>
                <c:pt idx="9">
                  <c:v>4</c:v>
                </c:pt>
                <c:pt idx="10">
                  <c:v>3</c:v>
                </c:pt>
                <c:pt idx="11">
                  <c:v>3</c:v>
                </c:pt>
                <c:pt idx="12">
                  <c:v>3</c:v>
                </c:pt>
                <c:pt idx="13">
                  <c:v>4</c:v>
                </c:pt>
              </c:numCache>
            </c:numRef>
          </c:val>
          <c:extLst>
            <c:ext xmlns:c16="http://schemas.microsoft.com/office/drawing/2014/chart" uri="{C3380CC4-5D6E-409C-BE32-E72D297353CC}">
              <c16:uniqueId val="{00000004-12E5-490C-A678-D968359484A3}"/>
            </c:ext>
          </c:extLst>
        </c:ser>
        <c:ser>
          <c:idx val="4"/>
          <c:order val="4"/>
          <c:tx>
            <c:strRef>
              <c:f>'Male&amp;Female Data Split'!$N$18</c:f>
              <c:strCache>
                <c:ptCount val="1"/>
                <c:pt idx="0">
                  <c:v>Sum of 5</c:v>
                </c:pt>
              </c:strCache>
            </c:strRef>
          </c:tx>
          <c:spPr>
            <a:solidFill>
              <a:schemeClr val="accent5"/>
            </a:solidFill>
            <a:ln>
              <a:noFill/>
            </a:ln>
            <a:effectLst/>
          </c:spPr>
          <c:invertIfNegative val="0"/>
          <c:cat>
            <c:strRef>
              <c:f>'Male&amp;Female Data Split'!$I$19:$I$33</c:f>
              <c:strCache>
                <c:ptCount val="14"/>
                <c:pt idx="0">
                  <c:v>Q10</c:v>
                </c:pt>
                <c:pt idx="1">
                  <c:v>Q11</c:v>
                </c:pt>
                <c:pt idx="2">
                  <c:v>Q12</c:v>
                </c:pt>
                <c:pt idx="3">
                  <c:v>Q13</c:v>
                </c:pt>
                <c:pt idx="4">
                  <c:v>Q14</c:v>
                </c:pt>
                <c:pt idx="5">
                  <c:v>Q15</c:v>
                </c:pt>
                <c:pt idx="6">
                  <c:v>Q16</c:v>
                </c:pt>
                <c:pt idx="7">
                  <c:v>Q17</c:v>
                </c:pt>
                <c:pt idx="8">
                  <c:v>Q18</c:v>
                </c:pt>
                <c:pt idx="9">
                  <c:v>Q20</c:v>
                </c:pt>
                <c:pt idx="10">
                  <c:v>Q21</c:v>
                </c:pt>
                <c:pt idx="11">
                  <c:v>Q22</c:v>
                </c:pt>
                <c:pt idx="12">
                  <c:v>Q23</c:v>
                </c:pt>
                <c:pt idx="13">
                  <c:v>Q09</c:v>
                </c:pt>
              </c:strCache>
            </c:strRef>
          </c:cat>
          <c:val>
            <c:numRef>
              <c:f>'Male&amp;Female Data Split'!$N$19:$N$33</c:f>
              <c:numCache>
                <c:formatCode>General</c:formatCode>
                <c:ptCount val="14"/>
                <c:pt idx="0">
                  <c:v>7</c:v>
                </c:pt>
                <c:pt idx="1">
                  <c:v>3</c:v>
                </c:pt>
                <c:pt idx="2">
                  <c:v>3</c:v>
                </c:pt>
                <c:pt idx="3">
                  <c:v>5</c:v>
                </c:pt>
                <c:pt idx="4">
                  <c:v>5</c:v>
                </c:pt>
                <c:pt idx="5">
                  <c:v>8</c:v>
                </c:pt>
                <c:pt idx="6">
                  <c:v>5</c:v>
                </c:pt>
                <c:pt idx="7">
                  <c:v>6</c:v>
                </c:pt>
                <c:pt idx="8">
                  <c:v>2</c:v>
                </c:pt>
                <c:pt idx="9">
                  <c:v>6</c:v>
                </c:pt>
                <c:pt idx="10">
                  <c:v>4</c:v>
                </c:pt>
                <c:pt idx="11">
                  <c:v>6</c:v>
                </c:pt>
                <c:pt idx="12">
                  <c:v>6</c:v>
                </c:pt>
                <c:pt idx="13">
                  <c:v>0</c:v>
                </c:pt>
              </c:numCache>
            </c:numRef>
          </c:val>
          <c:extLst>
            <c:ext xmlns:c16="http://schemas.microsoft.com/office/drawing/2014/chart" uri="{C3380CC4-5D6E-409C-BE32-E72D297353CC}">
              <c16:uniqueId val="{00000005-12E5-490C-A678-D968359484A3}"/>
            </c:ext>
          </c:extLst>
        </c:ser>
        <c:dLbls>
          <c:showLegendKey val="0"/>
          <c:showVal val="0"/>
          <c:showCatName val="0"/>
          <c:showSerName val="0"/>
          <c:showPercent val="0"/>
          <c:showBubbleSize val="0"/>
        </c:dLbls>
        <c:gapWidth val="219"/>
        <c:overlap val="100"/>
        <c:axId val="866483552"/>
        <c:axId val="866481152"/>
      </c:barChart>
      <c:catAx>
        <c:axId val="866483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481152"/>
        <c:crosses val="autoZero"/>
        <c:auto val="1"/>
        <c:lblAlgn val="ctr"/>
        <c:lblOffset val="100"/>
        <c:noMultiLvlLbl val="0"/>
      </c:catAx>
      <c:valAx>
        <c:axId val="86648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483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238124</xdr:colOff>
      <xdr:row>8</xdr:row>
      <xdr:rowOff>107950</xdr:rowOff>
    </xdr:from>
    <xdr:to>
      <xdr:col>6</xdr:col>
      <xdr:colOff>450850</xdr:colOff>
      <xdr:row>26</xdr:row>
      <xdr:rowOff>69850</xdr:rowOff>
    </xdr:to>
    <xdr:graphicFrame macro="">
      <xdr:nvGraphicFramePr>
        <xdr:cNvPr id="2" name="Chart 1">
          <a:extLst>
            <a:ext uri="{FF2B5EF4-FFF2-40B4-BE49-F238E27FC236}">
              <a16:creationId xmlns:a16="http://schemas.microsoft.com/office/drawing/2014/main" id="{08ABFBE8-9F23-6E00-C430-7522C0175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420005</xdr:colOff>
      <xdr:row>38</xdr:row>
      <xdr:rowOff>75293</xdr:rowOff>
    </xdr:from>
    <xdr:to>
      <xdr:col>12</xdr:col>
      <xdr:colOff>99784</xdr:colOff>
      <xdr:row>53</xdr:row>
      <xdr:rowOff>97065</xdr:rowOff>
    </xdr:to>
    <xdr:graphicFrame macro="">
      <xdr:nvGraphicFramePr>
        <xdr:cNvPr id="6" name="Chart 5">
          <a:extLst>
            <a:ext uri="{FF2B5EF4-FFF2-40B4-BE49-F238E27FC236}">
              <a16:creationId xmlns:a16="http://schemas.microsoft.com/office/drawing/2014/main" id="{47BE515B-B5B8-E13F-88AA-F586151FD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412750</xdr:colOff>
      <xdr:row>54</xdr:row>
      <xdr:rowOff>93434</xdr:rowOff>
    </xdr:from>
    <xdr:to>
      <xdr:col>12</xdr:col>
      <xdr:colOff>99786</xdr:colOff>
      <xdr:row>69</xdr:row>
      <xdr:rowOff>117926</xdr:rowOff>
    </xdr:to>
    <xdr:graphicFrame macro="">
      <xdr:nvGraphicFramePr>
        <xdr:cNvPr id="7" name="Chart 6">
          <a:extLst>
            <a:ext uri="{FF2B5EF4-FFF2-40B4-BE49-F238E27FC236}">
              <a16:creationId xmlns:a16="http://schemas.microsoft.com/office/drawing/2014/main" id="{2185AFE3-C248-96D0-1093-8AEBDDBC4D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Alexander Lehm" id="{1FB9DBC8-4038-4743-87E6-172911B4947A}" userId="541d8af1064dc22e"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Lehm" refreshedDate="45396.801721875003" createdVersion="8" refreshedVersion="8" minRefreshableVersion="3" recordCount="14" xr:uid="{1883137A-004A-40D7-A68B-96972EE7890B}">
  <cacheSource type="worksheet">
    <worksheetSource ref="A53:F67" sheet="Full Dataset"/>
  </cacheSource>
  <cacheFields count="6">
    <cacheField name="Question Number" numFmtId="0">
      <sharedItems count="17">
        <s v="Q09"/>
        <s v="Q10"/>
        <s v="Q11"/>
        <s v="Q12"/>
        <s v="Q13"/>
        <s v="Q14"/>
        <s v="Q15"/>
        <s v="Q16"/>
        <s v="Q17"/>
        <s v="Q18"/>
        <s v="Q20"/>
        <s v="Q21"/>
        <s v="Q22"/>
        <s v="Q23"/>
        <s v="Q19" u="1"/>
        <s v="Q24" u="1"/>
        <s v="Q9" u="1"/>
      </sharedItems>
    </cacheField>
    <cacheField name="Strongly Disagree" numFmtId="9">
      <sharedItems containsSemiMixedTypes="0" containsString="0" containsNumber="1" minValue="0" maxValue="0.20689655172413793"/>
    </cacheField>
    <cacheField name="Disagree" numFmtId="9">
      <sharedItems containsSemiMixedTypes="0" containsString="0" containsNumber="1" minValue="0" maxValue="0.31034482758620691"/>
    </cacheField>
    <cacheField name="Neither Agree nor Disagree" numFmtId="9">
      <sharedItems containsSemiMixedTypes="0" containsString="0" containsNumber="1" minValue="0" maxValue="0.27586206896551724"/>
    </cacheField>
    <cacheField name="Agree" numFmtId="9">
      <sharedItems containsSemiMixedTypes="0" containsString="0" containsNumber="1" minValue="0.15" maxValue="0.58620689655172409"/>
    </cacheField>
    <cacheField name="Strongly Agree" numFmtId="9">
      <sharedItems containsSemiMixedTypes="0" containsString="0" containsNumber="1" minValue="3.4482758620689655E-2" maxValue="0.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Lehm" refreshedDate="45400.441296064811" createdVersion="8" refreshedVersion="8" minRefreshableVersion="3" recordCount="14" xr:uid="{879C793C-3CBA-4693-A37E-5424658912F5}">
  <cacheSource type="worksheet">
    <worksheetSource ref="I1:O15" sheet="Male&amp;Female Data Split"/>
  </cacheSource>
  <cacheFields count="7">
    <cacheField name="Female Responses" numFmtId="0">
      <sharedItems count="15">
        <s v="Q09"/>
        <s v="Q10"/>
        <s v="Q11"/>
        <s v="Q12"/>
        <s v="Q13"/>
        <s v="Q14"/>
        <s v="Q15"/>
        <s v="Q16"/>
        <s v="Q17"/>
        <s v="Q18"/>
        <s v="Q20"/>
        <s v="Q21"/>
        <s v="Q22"/>
        <s v="Q23"/>
        <s v="Q9" u="1"/>
      </sharedItems>
    </cacheField>
    <cacheField name="1" numFmtId="0">
      <sharedItems containsSemiMixedTypes="0" containsString="0" containsNumber="1" containsInteger="1" minValue="0" maxValue="4"/>
    </cacheField>
    <cacheField name="2" numFmtId="0">
      <sharedItems containsSemiMixedTypes="0" containsString="0" containsNumber="1" containsInteger="1" minValue="0" maxValue="5"/>
    </cacheField>
    <cacheField name="3" numFmtId="0">
      <sharedItems containsSemiMixedTypes="0" containsString="0" containsNumber="1" containsInteger="1" minValue="0" maxValue="4"/>
    </cacheField>
    <cacheField name="4" numFmtId="0">
      <sharedItems containsSemiMixedTypes="0" containsString="0" containsNumber="1" containsInteger="1" minValue="1" maxValue="8"/>
    </cacheField>
    <cacheField name="5" numFmtId="0">
      <sharedItems containsSemiMixedTypes="0" containsString="0" containsNumber="1" containsInteger="1" minValue="0" maxValue="8"/>
    </cacheField>
    <cacheField name="Total Responses" numFmtId="0">
      <sharedItems containsSemiMixedTypes="0" containsString="0" containsNumber="1" containsInteger="1" minValue="10" maxValue="16"/>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er Lehm" refreshedDate="45400.441533449077" createdVersion="8" refreshedVersion="8" minRefreshableVersion="3" recordCount="14" xr:uid="{297EFBF0-73E5-4A9B-A614-B8ED5F2489B3}">
  <cacheSource type="worksheet">
    <worksheetSource ref="A1:G15" sheet="Male&amp;Female Data Split"/>
  </cacheSource>
  <cacheFields count="7">
    <cacheField name="Male Responses" numFmtId="0">
      <sharedItems count="15">
        <s v="Q09"/>
        <s v="Q10"/>
        <s v="Q11"/>
        <s v="Q12"/>
        <s v="Q13"/>
        <s v="Q14"/>
        <s v="Q15"/>
        <s v="Q16"/>
        <s v="Q17"/>
        <s v="Q18"/>
        <s v="Q20"/>
        <s v="Q21"/>
        <s v="Q22"/>
        <s v="Q23"/>
        <s v="Q9" u="1"/>
      </sharedItems>
    </cacheField>
    <cacheField name="1" numFmtId="0">
      <sharedItems containsSemiMixedTypes="0" containsString="0" containsNumber="1" containsInteger="1" minValue="0" maxValue="2"/>
    </cacheField>
    <cacheField name="2" numFmtId="0">
      <sharedItems containsSemiMixedTypes="0" containsString="0" containsNumber="1" containsInteger="1" minValue="0" maxValue="4"/>
    </cacheField>
    <cacheField name="3" numFmtId="0">
      <sharedItems containsSemiMixedTypes="0" containsString="0" containsNumber="1" containsInteger="1" minValue="0" maxValue="6"/>
    </cacheField>
    <cacheField name="4" numFmtId="0">
      <sharedItems containsSemiMixedTypes="0" containsString="0" containsNumber="1" containsInteger="1" minValue="2" maxValue="9"/>
    </cacheField>
    <cacheField name="5" numFmtId="0">
      <sharedItems containsSemiMixedTypes="0" containsString="0" containsNumber="1" containsInteger="1" minValue="1" maxValue="8"/>
    </cacheField>
    <cacheField name="Total Responses" numFmtId="0">
      <sharedItems containsSemiMixedTypes="0" containsString="0" containsNumber="1" containsInteger="1" minValue="10"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0.20689655172413793"/>
    <n v="0.31034482758620691"/>
    <n v="0.20689655172413793"/>
    <n v="0.2413793103448276"/>
    <n v="3.4482758620689655E-2"/>
  </r>
  <r>
    <x v="1"/>
    <n v="0"/>
    <n v="6.8965517241379309E-2"/>
    <n v="3.4482758620689655E-2"/>
    <n v="0.44827586206896552"/>
    <n v="0.44827586206896552"/>
  </r>
  <r>
    <x v="2"/>
    <n v="0.10344827586206896"/>
    <n v="0.10344827586206896"/>
    <n v="0.27586206896551724"/>
    <n v="0.34482758620689657"/>
    <n v="0.17241379310344829"/>
  </r>
  <r>
    <x v="3"/>
    <n v="0"/>
    <n v="3.4482758620689655E-2"/>
    <n v="0.13793103448275862"/>
    <n v="0.58620689655172409"/>
    <n v="0.2413793103448276"/>
  </r>
  <r>
    <x v="4"/>
    <n v="0"/>
    <n v="3.4482758620689655E-2"/>
    <n v="6.8965517241379309E-2"/>
    <n v="0.44827586206896552"/>
    <n v="0.44827586206896552"/>
  </r>
  <r>
    <x v="5"/>
    <n v="0"/>
    <n v="0"/>
    <n v="0"/>
    <n v="0.4"/>
    <n v="0.6"/>
  </r>
  <r>
    <x v="6"/>
    <n v="0"/>
    <n v="0.05"/>
    <n v="0"/>
    <n v="0.15"/>
    <n v="0.8"/>
  </r>
  <r>
    <x v="7"/>
    <n v="0"/>
    <n v="0"/>
    <n v="0.05"/>
    <n v="0.4"/>
    <n v="0.55000000000000004"/>
  </r>
  <r>
    <x v="8"/>
    <n v="0"/>
    <n v="0.1"/>
    <n v="0.15"/>
    <n v="0.25"/>
    <n v="0.5"/>
  </r>
  <r>
    <x v="9"/>
    <n v="0.05"/>
    <n v="0.2"/>
    <n v="0.15"/>
    <n v="0.35"/>
    <n v="0.25"/>
  </r>
  <r>
    <x v="10"/>
    <n v="0"/>
    <n v="0"/>
    <n v="0.15"/>
    <n v="0.45"/>
    <n v="0.4"/>
  </r>
  <r>
    <x v="11"/>
    <n v="0"/>
    <n v="0.1"/>
    <n v="0.15"/>
    <n v="0.5"/>
    <n v="0.25"/>
  </r>
  <r>
    <x v="12"/>
    <n v="0"/>
    <n v="0.05"/>
    <n v="0.05"/>
    <n v="0.35"/>
    <n v="0.55000000000000004"/>
  </r>
  <r>
    <x v="13"/>
    <n v="0"/>
    <n v="0.05"/>
    <n v="0"/>
    <n v="0.35"/>
    <n v="0.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4"/>
    <n v="5"/>
    <n v="3"/>
    <n v="4"/>
    <n v="0"/>
    <n v="16"/>
  </r>
  <r>
    <x v="1"/>
    <n v="0"/>
    <n v="2"/>
    <n v="0"/>
    <n v="7"/>
    <n v="7"/>
    <n v="16"/>
  </r>
  <r>
    <x v="2"/>
    <n v="3"/>
    <n v="3"/>
    <n v="2"/>
    <n v="5"/>
    <n v="3"/>
    <n v="16"/>
  </r>
  <r>
    <x v="3"/>
    <n v="0"/>
    <n v="1"/>
    <n v="4"/>
    <n v="8"/>
    <n v="3"/>
    <n v="16"/>
  </r>
  <r>
    <x v="4"/>
    <n v="0"/>
    <n v="1"/>
    <n v="2"/>
    <n v="8"/>
    <n v="5"/>
    <n v="16"/>
  </r>
  <r>
    <x v="5"/>
    <n v="0"/>
    <n v="0"/>
    <n v="0"/>
    <n v="5"/>
    <n v="5"/>
    <n v="10"/>
  </r>
  <r>
    <x v="6"/>
    <n v="0"/>
    <n v="1"/>
    <n v="0"/>
    <n v="1"/>
    <n v="8"/>
    <n v="10"/>
  </r>
  <r>
    <x v="7"/>
    <n v="0"/>
    <n v="0"/>
    <n v="1"/>
    <n v="4"/>
    <n v="5"/>
    <n v="10"/>
  </r>
  <r>
    <x v="8"/>
    <n v="0"/>
    <n v="1"/>
    <n v="1"/>
    <n v="2"/>
    <n v="6"/>
    <n v="10"/>
  </r>
  <r>
    <x v="9"/>
    <n v="1"/>
    <n v="3"/>
    <n v="1"/>
    <n v="3"/>
    <n v="2"/>
    <n v="10"/>
  </r>
  <r>
    <x v="10"/>
    <n v="0"/>
    <n v="0"/>
    <n v="0"/>
    <n v="4"/>
    <n v="6"/>
    <n v="10"/>
  </r>
  <r>
    <x v="11"/>
    <n v="0"/>
    <n v="1"/>
    <n v="2"/>
    <n v="3"/>
    <n v="4"/>
    <n v="10"/>
  </r>
  <r>
    <x v="12"/>
    <n v="0"/>
    <n v="1"/>
    <n v="0"/>
    <n v="3"/>
    <n v="6"/>
    <n v="10"/>
  </r>
  <r>
    <x v="13"/>
    <n v="0"/>
    <n v="1"/>
    <n v="0"/>
    <n v="3"/>
    <n v="6"/>
    <n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2"/>
    <n v="4"/>
    <n v="3"/>
    <n v="3"/>
    <n v="1"/>
    <n v="13"/>
  </r>
  <r>
    <x v="1"/>
    <n v="0"/>
    <n v="0"/>
    <n v="1"/>
    <n v="6"/>
    <n v="6"/>
    <n v="13"/>
  </r>
  <r>
    <x v="2"/>
    <n v="0"/>
    <n v="0"/>
    <n v="6"/>
    <n v="5"/>
    <n v="2"/>
    <n v="13"/>
  </r>
  <r>
    <x v="3"/>
    <n v="0"/>
    <n v="0"/>
    <n v="0"/>
    <n v="9"/>
    <n v="4"/>
    <n v="13"/>
  </r>
  <r>
    <x v="4"/>
    <n v="0"/>
    <n v="0"/>
    <n v="0"/>
    <n v="5"/>
    <n v="8"/>
    <n v="13"/>
  </r>
  <r>
    <x v="5"/>
    <n v="0"/>
    <n v="0"/>
    <n v="0"/>
    <n v="3"/>
    <n v="7"/>
    <n v="10"/>
  </r>
  <r>
    <x v="6"/>
    <n v="0"/>
    <n v="0"/>
    <n v="0"/>
    <n v="2"/>
    <n v="8"/>
    <n v="10"/>
  </r>
  <r>
    <x v="7"/>
    <n v="0"/>
    <n v="0"/>
    <n v="0"/>
    <n v="4"/>
    <n v="6"/>
    <n v="10"/>
  </r>
  <r>
    <x v="8"/>
    <n v="0"/>
    <n v="1"/>
    <n v="2"/>
    <n v="3"/>
    <n v="4"/>
    <n v="10"/>
  </r>
  <r>
    <x v="9"/>
    <n v="0"/>
    <n v="1"/>
    <n v="2"/>
    <n v="4"/>
    <n v="3"/>
    <n v="10"/>
  </r>
  <r>
    <x v="10"/>
    <n v="0"/>
    <n v="0"/>
    <n v="3"/>
    <n v="5"/>
    <n v="2"/>
    <n v="10"/>
  </r>
  <r>
    <x v="11"/>
    <n v="0"/>
    <n v="1"/>
    <n v="1"/>
    <n v="7"/>
    <n v="1"/>
    <n v="10"/>
  </r>
  <r>
    <x v="12"/>
    <n v="0"/>
    <n v="0"/>
    <n v="1"/>
    <n v="4"/>
    <n v="5"/>
    <n v="10"/>
  </r>
  <r>
    <x v="13"/>
    <n v="0"/>
    <n v="0"/>
    <n v="0"/>
    <n v="4"/>
    <n v="6"/>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BE925-5CA6-4994-A308-768D9140EED0}" name="PivotTable1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F6" firstHeaderRow="0" firstDataRow="1" firstDataCol="1"/>
  <pivotFields count="6">
    <pivotField axis="axisRow" showAll="0" sortType="ascending">
      <items count="18">
        <item h="1" x="0"/>
        <item h="1" x="1"/>
        <item h="1" x="2"/>
        <item h="1" x="3"/>
        <item h="1" x="4"/>
        <item h="1" x="5"/>
        <item h="1" x="6"/>
        <item h="1" x="7"/>
        <item h="1" x="8"/>
        <item h="1" x="9"/>
        <item h="1" m="1" x="14"/>
        <item x="10"/>
        <item x="11"/>
        <item x="12"/>
        <item x="13"/>
        <item h="1" m="1" x="15"/>
        <item h="1" m="1" x="16"/>
        <item t="default"/>
      </items>
    </pivotField>
    <pivotField dataField="1" numFmtId="9" showAll="0"/>
    <pivotField dataField="1" numFmtId="9" showAll="0"/>
    <pivotField dataField="1" numFmtId="9" showAll="0"/>
    <pivotField dataField="1" numFmtId="9" showAll="0"/>
    <pivotField dataField="1" numFmtId="9" showAll="0"/>
  </pivotFields>
  <rowFields count="1">
    <field x="0"/>
  </rowFields>
  <rowItems count="5">
    <i>
      <x v="11"/>
    </i>
    <i>
      <x v="12"/>
    </i>
    <i>
      <x v="13"/>
    </i>
    <i>
      <x v="14"/>
    </i>
    <i t="grand">
      <x/>
    </i>
  </rowItems>
  <colFields count="1">
    <field x="-2"/>
  </colFields>
  <colItems count="5">
    <i>
      <x/>
    </i>
    <i i="1">
      <x v="1"/>
    </i>
    <i i="2">
      <x v="2"/>
    </i>
    <i i="3">
      <x v="3"/>
    </i>
    <i i="4">
      <x v="4"/>
    </i>
  </colItems>
  <dataFields count="5">
    <dataField name="Sum of Strongly Disagree" fld="1" baseField="0" baseItem="0"/>
    <dataField name="Sum of Disagree" fld="2" baseField="0" baseItem="0"/>
    <dataField name="Sum of Neither Agree nor Disagree" fld="3" baseField="0" baseItem="0"/>
    <dataField name="Sum of Agree" fld="4" baseField="0" baseItem="0"/>
    <dataField name="Sum of Strongly Agree" fld="5" baseField="0" baseItem="0"/>
  </dataFields>
  <formats count="2">
    <format dxfId="10">
      <pivotArea collapsedLevelsAreSubtotals="1" fieldPosition="0">
        <references count="1">
          <reference field="0" count="0"/>
        </references>
      </pivotArea>
    </format>
    <format dxfId="9">
      <pivotArea grandRow="1"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08DD24-587C-4B2C-899D-5FC74F7DCA00}"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18:N33" firstHeaderRow="0" firstDataRow="1" firstDataCol="1"/>
  <pivotFields count="7">
    <pivotField axis="axisRow" showAll="0">
      <items count="16">
        <item x="1"/>
        <item x="2"/>
        <item x="3"/>
        <item x="4"/>
        <item x="5"/>
        <item x="6"/>
        <item x="7"/>
        <item x="8"/>
        <item x="9"/>
        <item x="10"/>
        <item x="11"/>
        <item x="12"/>
        <item x="13"/>
        <item m="1" x="14"/>
        <item x="0"/>
        <item t="default"/>
      </items>
    </pivotField>
    <pivotField dataField="1" showAll="0"/>
    <pivotField dataField="1" showAll="0"/>
    <pivotField dataField="1" showAll="0"/>
    <pivotField dataField="1" showAll="0"/>
    <pivotField dataField="1" showAll="0"/>
    <pivotField showAll="0"/>
  </pivotFields>
  <rowFields count="1">
    <field x="0"/>
  </rowFields>
  <rowItems count="15">
    <i>
      <x/>
    </i>
    <i>
      <x v="1"/>
    </i>
    <i>
      <x v="2"/>
    </i>
    <i>
      <x v="3"/>
    </i>
    <i>
      <x v="4"/>
    </i>
    <i>
      <x v="5"/>
    </i>
    <i>
      <x v="6"/>
    </i>
    <i>
      <x v="7"/>
    </i>
    <i>
      <x v="8"/>
    </i>
    <i>
      <x v="9"/>
    </i>
    <i>
      <x v="10"/>
    </i>
    <i>
      <x v="11"/>
    </i>
    <i>
      <x v="12"/>
    </i>
    <i>
      <x v="14"/>
    </i>
    <i t="grand">
      <x/>
    </i>
  </rowItems>
  <colFields count="1">
    <field x="-2"/>
  </colFields>
  <colItems count="5">
    <i>
      <x/>
    </i>
    <i i="1">
      <x v="1"/>
    </i>
    <i i="2">
      <x v="2"/>
    </i>
    <i i="3">
      <x v="3"/>
    </i>
    <i i="4">
      <x v="4"/>
    </i>
  </colItems>
  <dataFields count="5">
    <dataField name="Sum of 1" fld="1" baseField="0" baseItem="0"/>
    <dataField name="Sum of 2" fld="2" baseField="0" baseItem="0"/>
    <dataField name="Sum of 3" fld="3" baseField="0" baseItem="0"/>
    <dataField name="Sum of 4" fld="4" baseField="0" baseItem="0"/>
    <dataField name="Sum of 5" fld="5"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982928-91C1-4E94-B67C-6D837380DE1D}"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8:F33" firstHeaderRow="0" firstDataRow="1" firstDataCol="1"/>
  <pivotFields count="7">
    <pivotField axis="axisRow" showAll="0">
      <items count="16">
        <item x="1"/>
        <item x="2"/>
        <item x="3"/>
        <item x="4"/>
        <item x="5"/>
        <item x="6"/>
        <item x="7"/>
        <item x="8"/>
        <item x="9"/>
        <item x="10"/>
        <item x="11"/>
        <item x="12"/>
        <item x="13"/>
        <item m="1" x="14"/>
        <item x="0"/>
        <item t="default"/>
      </items>
    </pivotField>
    <pivotField dataField="1" showAll="0"/>
    <pivotField dataField="1" showAll="0"/>
    <pivotField dataField="1" showAll="0"/>
    <pivotField dataField="1" showAll="0"/>
    <pivotField dataField="1" showAll="0"/>
    <pivotField showAll="0"/>
  </pivotFields>
  <rowFields count="1">
    <field x="0"/>
  </rowFields>
  <rowItems count="15">
    <i>
      <x/>
    </i>
    <i>
      <x v="1"/>
    </i>
    <i>
      <x v="2"/>
    </i>
    <i>
      <x v="3"/>
    </i>
    <i>
      <x v="4"/>
    </i>
    <i>
      <x v="5"/>
    </i>
    <i>
      <x v="6"/>
    </i>
    <i>
      <x v="7"/>
    </i>
    <i>
      <x v="8"/>
    </i>
    <i>
      <x v="9"/>
    </i>
    <i>
      <x v="10"/>
    </i>
    <i>
      <x v="11"/>
    </i>
    <i>
      <x v="12"/>
    </i>
    <i>
      <x v="14"/>
    </i>
    <i t="grand">
      <x/>
    </i>
  </rowItems>
  <colFields count="1">
    <field x="-2"/>
  </colFields>
  <colItems count="5">
    <i>
      <x/>
    </i>
    <i i="1">
      <x v="1"/>
    </i>
    <i i="2">
      <x v="2"/>
    </i>
    <i i="3">
      <x v="3"/>
    </i>
    <i i="4">
      <x v="4"/>
    </i>
  </colItems>
  <dataFields count="5">
    <dataField name="Sum of 1" fld="1" baseField="0" baseItem="0"/>
    <dataField name="Sum of 2" fld="2" baseField="0" baseItem="0"/>
    <dataField name="Sum of 3" fld="3" baseField="0" baseItem="0"/>
    <dataField name="Sum of 4" fld="4" baseField="0" baseItem="0"/>
    <dataField name="Sum of 5" fld="5"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G33" totalsRowCount="1">
  <autoFilter ref="A1:AG32" xr:uid="{00000000-0009-0000-0100-000001000000}"/>
  <tableColumns count="33">
    <tableColumn id="1" xr3:uid="{00000000-0010-0000-0000-000001000000}" name="ID" dataDxfId="43"/>
    <tableColumn id="2" xr3:uid="{00000000-0010-0000-0000-000002000000}" name="Start time" dataDxfId="42" totalsRowDxfId="8"/>
    <tableColumn id="3" xr3:uid="{00000000-0010-0000-0000-000003000000}" name="Completion time" dataDxfId="41" totalsRowDxfId="7"/>
    <tableColumn id="4" xr3:uid="{00000000-0010-0000-0000-000004000000}" name="Email" dataDxfId="40"/>
    <tableColumn id="5" xr3:uid="{00000000-0010-0000-0000-000005000000}" name="Name" dataDxfId="39"/>
    <tableColumn id="6" xr3:uid="{00000000-0010-0000-0000-000006000000}" name="Last modified time" dataDxfId="38" totalsRowDxfId="6"/>
    <tableColumn id="7" xr3:uid="{00000000-0010-0000-0000-000007000000}" name="Q1" dataDxfId="37"/>
    <tableColumn id="8" xr3:uid="{00000000-0010-0000-0000-000008000000}" name="Q2" dataDxfId="36"/>
    <tableColumn id="9" xr3:uid="{00000000-0010-0000-0000-000009000000}" name="Q3" dataDxfId="35"/>
    <tableColumn id="10" xr3:uid="{00000000-0010-0000-0000-00000A000000}" name="Q4" dataDxfId="34"/>
    <tableColumn id="11" xr3:uid="{00000000-0010-0000-0000-00000B000000}" name="Q5" dataDxfId="33"/>
    <tableColumn id="12" xr3:uid="{00000000-0010-0000-0000-00000C000000}" name="Q6" dataDxfId="32"/>
    <tableColumn id="13" xr3:uid="{00000000-0010-0000-0000-00000D000000}" name="Q7" dataDxfId="31"/>
    <tableColumn id="33" xr3:uid="{597EF470-F4AB-4F8B-8AF2-9070BD7BE1F9}" name="Technical User" dataDxfId="30">
      <calculatedColumnFormula>IF(OR($K2="Yes", $M2="Yes"), "Technical", "Non-Technical")</calculatedColumnFormula>
    </tableColumn>
    <tableColumn id="14" xr3:uid="{00000000-0010-0000-0000-00000E000000}" name="Q8" totalsRowLabel="Average:" dataDxfId="29" totalsRowDxfId="5"/>
    <tableColumn id="15" xr3:uid="{00000000-0010-0000-0000-00000F000000}" name="Q9" totalsRowFunction="custom" dataDxfId="28" totalsRowDxfId="4">
      <totalsRowFormula>AVERAGE(P$2:P$32)</totalsRowFormula>
    </tableColumn>
    <tableColumn id="16" xr3:uid="{00000000-0010-0000-0000-000010000000}" name="Q10" totalsRowFunction="custom" dataDxfId="27" totalsRowDxfId="3">
      <totalsRowFormula>AVERAGE(Q$2:Q$32)</totalsRowFormula>
    </tableColumn>
    <tableColumn id="17" xr3:uid="{00000000-0010-0000-0000-000011000000}" name="Q11" totalsRowFunction="custom" dataDxfId="26" totalsRowDxfId="2">
      <totalsRowFormula>AVERAGE(R$2:R$32)</totalsRowFormula>
    </tableColumn>
    <tableColumn id="18" xr3:uid="{00000000-0010-0000-0000-000012000000}" name="Q12" totalsRowFunction="custom" dataDxfId="25" totalsRowDxfId="1">
      <totalsRowFormula>AVERAGE(S$2:S$32)</totalsRowFormula>
    </tableColumn>
    <tableColumn id="19" xr3:uid="{00000000-0010-0000-0000-000013000000}" name="Q13" totalsRowFunction="custom" dataDxfId="24" totalsRowDxfId="0">
      <totalsRowFormula>AVERAGE(T$2:T$32)</totalsRowFormula>
    </tableColumn>
    <tableColumn id="20" xr3:uid="{00000000-0010-0000-0000-000014000000}" name="Are you unable to play the run-through?" dataDxfId="23"/>
    <tableColumn id="21" xr3:uid="{00000000-0010-0000-0000-000015000000}" name="Q14" totalsRowFunction="custom" dataDxfId="22">
      <totalsRowFormula>AVERAGE(V$2:V$32)</totalsRowFormula>
    </tableColumn>
    <tableColumn id="22" xr3:uid="{00000000-0010-0000-0000-000016000000}" name="Q15" totalsRowFunction="custom" dataDxfId="21">
      <totalsRowFormula>AVERAGE(W$2:W$32)</totalsRowFormula>
    </tableColumn>
    <tableColumn id="23" xr3:uid="{00000000-0010-0000-0000-000017000000}" name="Q16" totalsRowFunction="custom" dataDxfId="20">
      <totalsRowFormula>AVERAGE(X$2:X$32)</totalsRowFormula>
    </tableColumn>
    <tableColumn id="24" xr3:uid="{00000000-0010-0000-0000-000018000000}" name="Q17" totalsRowFunction="custom" dataDxfId="19">
      <totalsRowFormula>AVERAGE(Y$2:Y$32)</totalsRowFormula>
    </tableColumn>
    <tableColumn id="25" xr3:uid="{00000000-0010-0000-0000-000019000000}" name="Q18" totalsRowFunction="custom" dataDxfId="18">
      <totalsRowFormula>AVERAGE(Z$2:Z$32)</totalsRowFormula>
    </tableColumn>
    <tableColumn id="26" xr3:uid="{00000000-0010-0000-0000-00001A000000}" name="Q19" dataDxfId="17"/>
    <tableColumn id="27" xr3:uid="{00000000-0010-0000-0000-00001B000000}" name="Q20" totalsRowFunction="custom" dataDxfId="16">
      <totalsRowFormula>AVERAGE(AB$2:AB$32)</totalsRowFormula>
    </tableColumn>
    <tableColumn id="28" xr3:uid="{00000000-0010-0000-0000-00001C000000}" name="Q21" totalsRowFunction="custom" dataDxfId="15">
      <totalsRowFormula>AVERAGE(AC$2:AC$32)</totalsRowFormula>
    </tableColumn>
    <tableColumn id="29" xr3:uid="{00000000-0010-0000-0000-00001D000000}" name="Q22" totalsRowFunction="custom" dataDxfId="14">
      <totalsRowFormula>AVERAGE(AD$2:AD$32)</totalsRowFormula>
    </tableColumn>
    <tableColumn id="30" xr3:uid="{00000000-0010-0000-0000-00001E000000}" name="Q23" totalsRowFunction="custom" dataDxfId="13">
      <totalsRowFormula>AVERAGE(AE$2:AE$32)</totalsRowFormula>
    </tableColumn>
    <tableColumn id="31" xr3:uid="{00000000-0010-0000-0000-00001F000000}" name="Q24" dataDxfId="12"/>
    <tableColumn id="32" xr3:uid="{00000000-0010-0000-0000-000020000000}" name="Q25"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46" dT="2024-04-16T10:56:50.97" personId="{1FB9DBC8-4038-4743-87E6-172911B4947A}" id="{95BFE5A3-96F3-47CE-91AF-B080C1DA5C11}">
    <text>60% answered 4 or 5. Flipped to 40% to reflect opposite interpretation of the question. Discussed in dissertation.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67"/>
  <sheetViews>
    <sheetView topLeftCell="A43" zoomScale="85" zoomScaleNormal="85" workbookViewId="0">
      <selection activeCell="I37" sqref="I37"/>
    </sheetView>
  </sheetViews>
  <sheetFormatPr defaultRowHeight="14.5" x14ac:dyDescent="0.35"/>
  <cols>
    <col min="1" max="1" width="26.453125" customWidth="1"/>
    <col min="2" max="13" width="20" bestFit="1" customWidth="1"/>
    <col min="14" max="14" width="20" customWidth="1"/>
    <col min="15" max="34" width="20" bestFit="1" customWidth="1"/>
  </cols>
  <sheetData>
    <row r="1" spans="1:33" x14ac:dyDescent="0.35">
      <c r="A1" t="s">
        <v>0</v>
      </c>
      <c r="B1" t="s">
        <v>1</v>
      </c>
      <c r="C1" t="s">
        <v>2</v>
      </c>
      <c r="D1" t="s">
        <v>3</v>
      </c>
      <c r="E1" t="s">
        <v>4</v>
      </c>
      <c r="F1" t="s">
        <v>5</v>
      </c>
      <c r="G1" t="s">
        <v>97</v>
      </c>
      <c r="H1" t="s">
        <v>98</v>
      </c>
      <c r="I1" t="s">
        <v>99</v>
      </c>
      <c r="J1" t="s">
        <v>100</v>
      </c>
      <c r="K1" t="s">
        <v>101</v>
      </c>
      <c r="L1" t="s">
        <v>102</v>
      </c>
      <c r="M1" t="s">
        <v>103</v>
      </c>
      <c r="N1" t="s">
        <v>122</v>
      </c>
      <c r="O1" t="s">
        <v>104</v>
      </c>
      <c r="P1" t="s">
        <v>105</v>
      </c>
      <c r="Q1" t="s">
        <v>106</v>
      </c>
      <c r="R1" t="s">
        <v>107</v>
      </c>
      <c r="S1" t="s">
        <v>108</v>
      </c>
      <c r="T1" t="s">
        <v>109</v>
      </c>
      <c r="U1" t="s">
        <v>19</v>
      </c>
      <c r="V1" t="s">
        <v>110</v>
      </c>
      <c r="W1" t="s">
        <v>111</v>
      </c>
      <c r="X1" t="s">
        <v>112</v>
      </c>
      <c r="Y1" t="s">
        <v>113</v>
      </c>
      <c r="Z1" t="s">
        <v>114</v>
      </c>
      <c r="AA1" t="s">
        <v>115</v>
      </c>
      <c r="AB1" t="s">
        <v>116</v>
      </c>
      <c r="AC1" t="s">
        <v>117</v>
      </c>
      <c r="AD1" t="s">
        <v>118</v>
      </c>
      <c r="AE1" t="s">
        <v>119</v>
      </c>
      <c r="AF1" t="s">
        <v>120</v>
      </c>
      <c r="AG1" t="s">
        <v>121</v>
      </c>
    </row>
    <row r="2" spans="1:33" x14ac:dyDescent="0.35">
      <c r="A2">
        <v>3</v>
      </c>
      <c r="B2" s="1">
        <v>45364.398865740703</v>
      </c>
      <c r="C2" s="1">
        <v>45364.400648148097</v>
      </c>
      <c r="D2" t="s">
        <v>32</v>
      </c>
      <c r="F2" s="1"/>
      <c r="G2" t="s">
        <v>33</v>
      </c>
      <c r="H2" t="s">
        <v>34</v>
      </c>
      <c r="I2" t="s">
        <v>35</v>
      </c>
      <c r="J2" t="s">
        <v>36</v>
      </c>
      <c r="K2" t="s">
        <v>33</v>
      </c>
      <c r="L2" t="s">
        <v>37</v>
      </c>
      <c r="M2" t="s">
        <v>33</v>
      </c>
      <c r="N2" t="str">
        <f t="shared" ref="N2:N32" si="0">IF(OR($K2="Yes", $M2="Yes"), "Technical", "Non-Technical")</f>
        <v>Technical</v>
      </c>
      <c r="O2" t="s">
        <v>37</v>
      </c>
      <c r="P2">
        <v>2</v>
      </c>
      <c r="Q2">
        <v>5</v>
      </c>
      <c r="R2">
        <v>3</v>
      </c>
      <c r="S2">
        <v>5</v>
      </c>
      <c r="T2">
        <v>5</v>
      </c>
      <c r="V2">
        <v>5</v>
      </c>
      <c r="W2">
        <v>5</v>
      </c>
      <c r="X2">
        <v>5</v>
      </c>
      <c r="Y2">
        <v>3</v>
      </c>
      <c r="Z2">
        <v>2</v>
      </c>
      <c r="AB2">
        <v>4</v>
      </c>
      <c r="AC2">
        <v>4</v>
      </c>
      <c r="AD2">
        <v>5</v>
      </c>
      <c r="AE2">
        <v>5</v>
      </c>
    </row>
    <row r="3" spans="1:33" x14ac:dyDescent="0.35">
      <c r="A3">
        <v>4</v>
      </c>
      <c r="B3" s="1">
        <v>45364.406909722202</v>
      </c>
      <c r="C3" s="1">
        <v>45364.411053240699</v>
      </c>
      <c r="D3" t="s">
        <v>32</v>
      </c>
      <c r="F3" s="1"/>
      <c r="G3" t="s">
        <v>33</v>
      </c>
      <c r="H3" t="s">
        <v>34</v>
      </c>
      <c r="I3" t="s">
        <v>42</v>
      </c>
      <c r="J3" t="s">
        <v>43</v>
      </c>
      <c r="K3" t="s">
        <v>33</v>
      </c>
      <c r="L3" t="s">
        <v>44</v>
      </c>
      <c r="M3" t="s">
        <v>45</v>
      </c>
      <c r="N3" t="str">
        <f t="shared" si="0"/>
        <v>Technical</v>
      </c>
      <c r="P3">
        <v>3</v>
      </c>
      <c r="Q3">
        <v>5</v>
      </c>
      <c r="R3">
        <v>4</v>
      </c>
      <c r="S3">
        <v>4</v>
      </c>
      <c r="T3">
        <v>4</v>
      </c>
      <c r="V3">
        <v>4</v>
      </c>
      <c r="W3">
        <v>5</v>
      </c>
      <c r="X3">
        <v>5</v>
      </c>
      <c r="Y3">
        <v>4</v>
      </c>
      <c r="Z3">
        <v>4</v>
      </c>
      <c r="AB3">
        <v>4</v>
      </c>
      <c r="AC3">
        <v>4</v>
      </c>
      <c r="AD3">
        <v>5</v>
      </c>
      <c r="AE3">
        <v>4</v>
      </c>
    </row>
    <row r="4" spans="1:33" x14ac:dyDescent="0.35">
      <c r="A4">
        <v>5</v>
      </c>
      <c r="B4" s="1">
        <v>45364.442013888904</v>
      </c>
      <c r="C4" s="1">
        <v>45364.455150463</v>
      </c>
      <c r="D4" t="s">
        <v>32</v>
      </c>
      <c r="F4" s="1"/>
      <c r="G4" t="s">
        <v>33</v>
      </c>
      <c r="H4" t="s">
        <v>34</v>
      </c>
      <c r="I4" t="s">
        <v>42</v>
      </c>
      <c r="J4" t="s">
        <v>46</v>
      </c>
      <c r="K4" t="s">
        <v>33</v>
      </c>
      <c r="L4" t="s">
        <v>47</v>
      </c>
      <c r="M4" t="s">
        <v>33</v>
      </c>
      <c r="N4" t="str">
        <f t="shared" si="0"/>
        <v>Technical</v>
      </c>
      <c r="O4" t="s">
        <v>47</v>
      </c>
      <c r="P4">
        <v>1</v>
      </c>
      <c r="Q4">
        <v>5</v>
      </c>
      <c r="R4">
        <v>5</v>
      </c>
      <c r="S4">
        <v>4</v>
      </c>
      <c r="T4">
        <v>4</v>
      </c>
      <c r="V4">
        <v>5</v>
      </c>
      <c r="W4">
        <v>5</v>
      </c>
      <c r="X4">
        <v>5</v>
      </c>
      <c r="Y4">
        <v>5</v>
      </c>
      <c r="Z4">
        <v>1</v>
      </c>
      <c r="AB4">
        <v>5</v>
      </c>
      <c r="AC4">
        <v>5</v>
      </c>
      <c r="AD4">
        <v>5</v>
      </c>
      <c r="AE4">
        <v>5</v>
      </c>
    </row>
    <row r="5" spans="1:33" x14ac:dyDescent="0.35">
      <c r="A5">
        <v>6</v>
      </c>
      <c r="B5" s="1">
        <v>45364.475949074098</v>
      </c>
      <c r="C5" s="1">
        <v>45364.481805555602</v>
      </c>
      <c r="D5" t="s">
        <v>32</v>
      </c>
      <c r="F5" s="1"/>
      <c r="G5" t="s">
        <v>33</v>
      </c>
      <c r="H5" t="s">
        <v>34</v>
      </c>
      <c r="I5" t="s">
        <v>35</v>
      </c>
      <c r="J5" t="s">
        <v>49</v>
      </c>
      <c r="K5" t="s">
        <v>33</v>
      </c>
      <c r="L5" t="s">
        <v>47</v>
      </c>
      <c r="M5" t="s">
        <v>33</v>
      </c>
      <c r="N5" t="str">
        <f t="shared" si="0"/>
        <v>Technical</v>
      </c>
      <c r="O5" t="s">
        <v>47</v>
      </c>
      <c r="P5">
        <v>2</v>
      </c>
      <c r="Q5">
        <v>4</v>
      </c>
      <c r="R5">
        <v>4</v>
      </c>
      <c r="S5">
        <v>4</v>
      </c>
      <c r="T5">
        <v>5</v>
      </c>
      <c r="V5">
        <v>5</v>
      </c>
      <c r="W5">
        <v>5</v>
      </c>
      <c r="X5">
        <v>5</v>
      </c>
      <c r="Y5">
        <v>5</v>
      </c>
      <c r="Z5">
        <v>5</v>
      </c>
      <c r="AB5">
        <v>4</v>
      </c>
      <c r="AC5">
        <v>4</v>
      </c>
      <c r="AD5">
        <v>3</v>
      </c>
      <c r="AE5">
        <v>5</v>
      </c>
      <c r="AF5" t="s">
        <v>50</v>
      </c>
    </row>
    <row r="6" spans="1:33" x14ac:dyDescent="0.35">
      <c r="A6">
        <v>7</v>
      </c>
      <c r="B6" s="1">
        <v>45364.565694444398</v>
      </c>
      <c r="C6" s="1">
        <v>45364.581666666701</v>
      </c>
      <c r="D6" t="s">
        <v>32</v>
      </c>
      <c r="F6" s="1"/>
      <c r="G6" t="s">
        <v>33</v>
      </c>
      <c r="H6" t="s">
        <v>34</v>
      </c>
      <c r="I6" t="s">
        <v>42</v>
      </c>
      <c r="J6" t="s">
        <v>51</v>
      </c>
      <c r="K6" t="s">
        <v>33</v>
      </c>
      <c r="L6" t="s">
        <v>44</v>
      </c>
      <c r="M6" t="s">
        <v>45</v>
      </c>
      <c r="N6" t="str">
        <f t="shared" si="0"/>
        <v>Technical</v>
      </c>
      <c r="P6">
        <v>2</v>
      </c>
      <c r="Q6">
        <v>5</v>
      </c>
      <c r="R6">
        <v>3</v>
      </c>
      <c r="S6">
        <v>4</v>
      </c>
      <c r="T6">
        <v>4</v>
      </c>
      <c r="V6">
        <v>5</v>
      </c>
      <c r="W6">
        <v>5</v>
      </c>
      <c r="X6">
        <v>4</v>
      </c>
      <c r="Y6">
        <v>4</v>
      </c>
      <c r="Z6">
        <v>2</v>
      </c>
      <c r="AA6" t="s">
        <v>52</v>
      </c>
      <c r="AB6">
        <v>5</v>
      </c>
      <c r="AC6">
        <v>5</v>
      </c>
      <c r="AD6">
        <v>5</v>
      </c>
      <c r="AE6">
        <v>5</v>
      </c>
      <c r="AF6" t="s">
        <v>53</v>
      </c>
      <c r="AG6" t="s">
        <v>94</v>
      </c>
    </row>
    <row r="7" spans="1:33" x14ac:dyDescent="0.35">
      <c r="A7">
        <v>8</v>
      </c>
      <c r="B7" s="1">
        <v>45364.563923611102</v>
      </c>
      <c r="C7" s="1">
        <v>45364.582569444399</v>
      </c>
      <c r="D7" t="s">
        <v>32</v>
      </c>
      <c r="F7" s="1"/>
      <c r="G7" t="s">
        <v>33</v>
      </c>
      <c r="H7" t="s">
        <v>54</v>
      </c>
      <c r="I7" t="s">
        <v>35</v>
      </c>
      <c r="J7" t="s">
        <v>55</v>
      </c>
      <c r="K7" t="s">
        <v>33</v>
      </c>
      <c r="L7" t="s">
        <v>37</v>
      </c>
      <c r="M7" t="s">
        <v>33</v>
      </c>
      <c r="N7" t="str">
        <f t="shared" si="0"/>
        <v>Technical</v>
      </c>
      <c r="O7" t="s">
        <v>56</v>
      </c>
      <c r="P7">
        <v>2</v>
      </c>
      <c r="Q7">
        <v>5</v>
      </c>
      <c r="R7">
        <v>5</v>
      </c>
      <c r="S7">
        <v>4</v>
      </c>
      <c r="T7">
        <v>4</v>
      </c>
      <c r="V7">
        <v>5</v>
      </c>
      <c r="W7">
        <v>5</v>
      </c>
      <c r="X7">
        <v>5</v>
      </c>
      <c r="Y7">
        <v>5</v>
      </c>
      <c r="Z7">
        <v>4</v>
      </c>
      <c r="AB7">
        <v>4</v>
      </c>
      <c r="AC7">
        <v>4</v>
      </c>
      <c r="AD7">
        <v>5</v>
      </c>
      <c r="AE7">
        <v>4</v>
      </c>
    </row>
    <row r="8" spans="1:33" x14ac:dyDescent="0.35">
      <c r="A8">
        <v>9</v>
      </c>
      <c r="B8" s="1">
        <v>45364.651944444398</v>
      </c>
      <c r="C8" s="1">
        <v>45364.661469907398</v>
      </c>
      <c r="D8" t="s">
        <v>32</v>
      </c>
      <c r="F8" s="1"/>
      <c r="G8" t="s">
        <v>33</v>
      </c>
      <c r="H8" t="s">
        <v>34</v>
      </c>
      <c r="I8" t="s">
        <v>42</v>
      </c>
      <c r="J8" t="s">
        <v>57</v>
      </c>
      <c r="K8" t="s">
        <v>33</v>
      </c>
      <c r="L8" t="s">
        <v>58</v>
      </c>
      <c r="M8" t="s">
        <v>45</v>
      </c>
      <c r="N8" t="str">
        <f t="shared" si="0"/>
        <v>Technical</v>
      </c>
      <c r="P8">
        <v>4</v>
      </c>
      <c r="Q8">
        <v>5</v>
      </c>
      <c r="R8">
        <v>4</v>
      </c>
      <c r="S8">
        <v>5</v>
      </c>
      <c r="T8">
        <v>5</v>
      </c>
      <c r="V8">
        <v>4</v>
      </c>
      <c r="W8">
        <v>5</v>
      </c>
      <c r="X8">
        <v>3</v>
      </c>
      <c r="Y8">
        <v>3</v>
      </c>
      <c r="Z8">
        <v>4</v>
      </c>
      <c r="AA8" t="s">
        <v>59</v>
      </c>
      <c r="AB8">
        <v>4</v>
      </c>
      <c r="AC8">
        <v>3</v>
      </c>
      <c r="AD8">
        <v>2</v>
      </c>
      <c r="AE8">
        <v>4</v>
      </c>
      <c r="AF8" t="s">
        <v>60</v>
      </c>
    </row>
    <row r="9" spans="1:33" x14ac:dyDescent="0.35">
      <c r="A9">
        <v>10</v>
      </c>
      <c r="B9" s="1">
        <v>45364.7328935185</v>
      </c>
      <c r="C9" s="1">
        <v>45364.733819444402</v>
      </c>
      <c r="D9" t="s">
        <v>32</v>
      </c>
      <c r="F9" s="1"/>
      <c r="G9" t="s">
        <v>33</v>
      </c>
      <c r="H9" t="s">
        <v>34</v>
      </c>
      <c r="I9" t="s">
        <v>42</v>
      </c>
      <c r="J9" t="s">
        <v>61</v>
      </c>
      <c r="K9" t="s">
        <v>45</v>
      </c>
      <c r="M9" t="s">
        <v>45</v>
      </c>
      <c r="N9" t="str">
        <f t="shared" si="0"/>
        <v>Non-Technical</v>
      </c>
      <c r="P9">
        <v>2</v>
      </c>
      <c r="Q9">
        <v>4</v>
      </c>
      <c r="R9">
        <v>1</v>
      </c>
      <c r="S9">
        <v>3</v>
      </c>
      <c r="T9">
        <v>3</v>
      </c>
      <c r="U9" t="s">
        <v>62</v>
      </c>
    </row>
    <row r="10" spans="1:33" x14ac:dyDescent="0.35">
      <c r="A10">
        <v>11</v>
      </c>
      <c r="B10" s="1">
        <v>45364.734849537002</v>
      </c>
      <c r="C10" s="1">
        <v>45364.734930555598</v>
      </c>
      <c r="D10" t="s">
        <v>32</v>
      </c>
      <c r="F10" s="1"/>
      <c r="G10" t="s">
        <v>33</v>
      </c>
      <c r="H10" t="s">
        <v>34</v>
      </c>
      <c r="I10" t="s">
        <v>35</v>
      </c>
      <c r="J10" t="s">
        <v>63</v>
      </c>
      <c r="K10" t="s">
        <v>33</v>
      </c>
      <c r="L10" t="s">
        <v>44</v>
      </c>
      <c r="M10" t="s">
        <v>45</v>
      </c>
      <c r="N10" t="str">
        <f t="shared" si="0"/>
        <v>Technical</v>
      </c>
      <c r="P10">
        <v>3</v>
      </c>
      <c r="Q10">
        <v>5</v>
      </c>
      <c r="R10">
        <v>4</v>
      </c>
      <c r="S10">
        <v>4</v>
      </c>
      <c r="T10">
        <v>5</v>
      </c>
      <c r="U10" t="s">
        <v>62</v>
      </c>
    </row>
    <row r="11" spans="1:33" x14ac:dyDescent="0.35">
      <c r="A11">
        <v>12</v>
      </c>
      <c r="B11" s="1">
        <v>45364.7312731481</v>
      </c>
      <c r="C11" s="1">
        <v>45364.735127314802</v>
      </c>
      <c r="D11" t="s">
        <v>32</v>
      </c>
      <c r="F11" s="1"/>
      <c r="G11" t="s">
        <v>33</v>
      </c>
      <c r="H11" t="s">
        <v>34</v>
      </c>
      <c r="I11" t="s">
        <v>42</v>
      </c>
      <c r="J11" t="s">
        <v>64</v>
      </c>
      <c r="K11" t="s">
        <v>45</v>
      </c>
      <c r="M11" t="s">
        <v>45</v>
      </c>
      <c r="N11" t="str">
        <f t="shared" si="0"/>
        <v>Non-Technical</v>
      </c>
      <c r="P11">
        <v>1</v>
      </c>
      <c r="Q11">
        <v>2</v>
      </c>
      <c r="R11">
        <v>4</v>
      </c>
      <c r="S11">
        <v>4</v>
      </c>
      <c r="T11">
        <v>5</v>
      </c>
      <c r="V11">
        <v>4</v>
      </c>
      <c r="W11">
        <v>5</v>
      </c>
      <c r="X11">
        <v>4</v>
      </c>
      <c r="Y11">
        <v>5</v>
      </c>
      <c r="Z11">
        <v>5</v>
      </c>
      <c r="AA11" t="s">
        <v>65</v>
      </c>
      <c r="AB11">
        <v>5</v>
      </c>
      <c r="AC11">
        <v>3</v>
      </c>
      <c r="AD11">
        <v>5</v>
      </c>
      <c r="AE11">
        <v>5</v>
      </c>
      <c r="AF11" t="s">
        <v>66</v>
      </c>
      <c r="AG11" t="s">
        <v>67</v>
      </c>
    </row>
    <row r="12" spans="1:33" x14ac:dyDescent="0.35">
      <c r="A12">
        <v>13</v>
      </c>
      <c r="B12" s="1">
        <v>45364.738344907397</v>
      </c>
      <c r="C12" s="1">
        <v>45364.740393518499</v>
      </c>
      <c r="D12" t="s">
        <v>32</v>
      </c>
      <c r="F12" s="1"/>
      <c r="G12" t="s">
        <v>33</v>
      </c>
      <c r="H12" t="s">
        <v>54</v>
      </c>
      <c r="I12" t="s">
        <v>35</v>
      </c>
      <c r="J12" t="s">
        <v>68</v>
      </c>
      <c r="K12" t="s">
        <v>45</v>
      </c>
      <c r="M12" t="s">
        <v>45</v>
      </c>
      <c r="N12" t="str">
        <f t="shared" si="0"/>
        <v>Non-Technical</v>
      </c>
      <c r="P12">
        <v>3</v>
      </c>
      <c r="Q12">
        <v>4</v>
      </c>
      <c r="R12">
        <v>4</v>
      </c>
      <c r="S12">
        <v>5</v>
      </c>
      <c r="T12">
        <v>5</v>
      </c>
      <c r="U12" t="s">
        <v>62</v>
      </c>
    </row>
    <row r="13" spans="1:33" x14ac:dyDescent="0.35">
      <c r="A13">
        <v>14</v>
      </c>
      <c r="B13" s="1">
        <v>45364.741863425901</v>
      </c>
      <c r="C13" s="1">
        <v>45364.741979166698</v>
      </c>
      <c r="D13" t="s">
        <v>32</v>
      </c>
      <c r="F13" s="1"/>
      <c r="G13" t="s">
        <v>33</v>
      </c>
      <c r="H13" t="s">
        <v>69</v>
      </c>
    </row>
    <row r="14" spans="1:33" x14ac:dyDescent="0.35">
      <c r="A14">
        <v>15</v>
      </c>
      <c r="B14" s="1">
        <v>45364.733032407399</v>
      </c>
      <c r="C14" s="1">
        <v>45364.749062499999</v>
      </c>
      <c r="D14" t="s">
        <v>32</v>
      </c>
      <c r="F14" s="1"/>
      <c r="G14" t="s">
        <v>33</v>
      </c>
      <c r="H14" t="s">
        <v>34</v>
      </c>
      <c r="I14" t="s">
        <v>42</v>
      </c>
      <c r="J14" t="s">
        <v>70</v>
      </c>
      <c r="K14" t="s">
        <v>33</v>
      </c>
      <c r="L14" t="s">
        <v>44</v>
      </c>
      <c r="M14" t="s">
        <v>45</v>
      </c>
      <c r="N14" t="str">
        <f t="shared" si="0"/>
        <v>Technical</v>
      </c>
      <c r="P14">
        <v>4</v>
      </c>
      <c r="Q14">
        <v>4</v>
      </c>
      <c r="R14">
        <v>4</v>
      </c>
      <c r="S14">
        <v>4</v>
      </c>
      <c r="T14">
        <v>4</v>
      </c>
      <c r="V14">
        <v>4</v>
      </c>
      <c r="W14">
        <v>5</v>
      </c>
      <c r="X14">
        <v>4</v>
      </c>
      <c r="Y14">
        <v>5</v>
      </c>
      <c r="Z14">
        <v>2</v>
      </c>
      <c r="AB14">
        <v>5</v>
      </c>
      <c r="AC14">
        <v>5</v>
      </c>
      <c r="AD14">
        <v>4</v>
      </c>
      <c r="AE14">
        <v>5</v>
      </c>
      <c r="AG14" t="s">
        <v>71</v>
      </c>
    </row>
    <row r="15" spans="1:33" x14ac:dyDescent="0.35">
      <c r="A15">
        <v>16</v>
      </c>
      <c r="B15" s="1">
        <v>45364.890416666698</v>
      </c>
      <c r="C15" s="1">
        <v>45364.890972222202</v>
      </c>
      <c r="D15" t="s">
        <v>32</v>
      </c>
      <c r="F15" s="1"/>
      <c r="G15" t="s">
        <v>33</v>
      </c>
      <c r="H15" t="s">
        <v>34</v>
      </c>
      <c r="I15" t="s">
        <v>42</v>
      </c>
      <c r="J15" t="s">
        <v>72</v>
      </c>
      <c r="K15" t="s">
        <v>45</v>
      </c>
      <c r="M15" t="s">
        <v>45</v>
      </c>
      <c r="N15" t="str">
        <f t="shared" si="0"/>
        <v>Non-Technical</v>
      </c>
      <c r="P15">
        <v>3</v>
      </c>
      <c r="Q15">
        <v>4</v>
      </c>
      <c r="R15">
        <v>1</v>
      </c>
      <c r="S15">
        <v>5</v>
      </c>
      <c r="T15">
        <v>5</v>
      </c>
      <c r="U15" t="s">
        <v>62</v>
      </c>
    </row>
    <row r="16" spans="1:33" x14ac:dyDescent="0.35">
      <c r="A16">
        <v>17</v>
      </c>
      <c r="B16" s="1">
        <v>45365.382847222201</v>
      </c>
      <c r="C16" s="1">
        <v>45365.393981481502</v>
      </c>
      <c r="D16" t="s">
        <v>32</v>
      </c>
      <c r="F16" s="1"/>
      <c r="G16" t="s">
        <v>33</v>
      </c>
      <c r="H16" t="s">
        <v>34</v>
      </c>
      <c r="I16" t="s">
        <v>35</v>
      </c>
      <c r="J16" t="s">
        <v>43</v>
      </c>
      <c r="K16" t="s">
        <v>33</v>
      </c>
      <c r="L16" t="s">
        <v>37</v>
      </c>
      <c r="M16" t="s">
        <v>33</v>
      </c>
      <c r="N16" t="str">
        <f t="shared" si="0"/>
        <v>Technical</v>
      </c>
      <c r="O16" t="s">
        <v>37</v>
      </c>
      <c r="P16">
        <v>2</v>
      </c>
      <c r="Q16">
        <v>5</v>
      </c>
      <c r="R16">
        <v>4</v>
      </c>
      <c r="S16">
        <v>4</v>
      </c>
      <c r="T16">
        <v>5</v>
      </c>
      <c r="V16">
        <v>5</v>
      </c>
      <c r="W16">
        <v>5</v>
      </c>
      <c r="X16">
        <v>4</v>
      </c>
      <c r="Y16">
        <v>5</v>
      </c>
      <c r="Z16">
        <v>4</v>
      </c>
      <c r="AB16">
        <v>3</v>
      </c>
      <c r="AC16">
        <v>4</v>
      </c>
      <c r="AD16">
        <v>4</v>
      </c>
      <c r="AE16">
        <v>5</v>
      </c>
      <c r="AF16" t="s">
        <v>73</v>
      </c>
    </row>
    <row r="17" spans="1:33" x14ac:dyDescent="0.35">
      <c r="A17">
        <v>18</v>
      </c>
      <c r="B17" s="1">
        <v>45365.506967592599</v>
      </c>
      <c r="C17" s="1">
        <v>45365.5293634259</v>
      </c>
      <c r="D17" t="s">
        <v>32</v>
      </c>
      <c r="F17" s="1"/>
      <c r="G17" t="s">
        <v>33</v>
      </c>
      <c r="H17" t="s">
        <v>54</v>
      </c>
      <c r="I17" t="s">
        <v>42</v>
      </c>
      <c r="J17" t="s">
        <v>74</v>
      </c>
      <c r="K17" t="s">
        <v>33</v>
      </c>
      <c r="L17" t="s">
        <v>37</v>
      </c>
      <c r="M17" t="s">
        <v>33</v>
      </c>
      <c r="N17" t="str">
        <f t="shared" si="0"/>
        <v>Technical</v>
      </c>
      <c r="O17" t="s">
        <v>37</v>
      </c>
      <c r="P17">
        <v>4</v>
      </c>
      <c r="Q17">
        <v>5</v>
      </c>
      <c r="R17">
        <v>5</v>
      </c>
      <c r="S17">
        <v>5</v>
      </c>
      <c r="T17">
        <v>5</v>
      </c>
      <c r="V17">
        <v>5</v>
      </c>
      <c r="W17">
        <v>5</v>
      </c>
      <c r="X17">
        <v>5</v>
      </c>
      <c r="Y17">
        <v>5</v>
      </c>
      <c r="Z17">
        <v>5</v>
      </c>
      <c r="AB17">
        <v>5</v>
      </c>
      <c r="AC17">
        <v>4</v>
      </c>
      <c r="AD17">
        <v>4</v>
      </c>
      <c r="AE17">
        <v>4</v>
      </c>
      <c r="AG17" t="s">
        <v>75</v>
      </c>
    </row>
    <row r="18" spans="1:33" x14ac:dyDescent="0.35">
      <c r="A18">
        <v>19</v>
      </c>
      <c r="B18" s="1">
        <v>45366.414143518501</v>
      </c>
      <c r="C18" s="1">
        <v>45366.4153240741</v>
      </c>
      <c r="D18" t="s">
        <v>32</v>
      </c>
      <c r="F18" s="1"/>
      <c r="G18" t="s">
        <v>33</v>
      </c>
      <c r="H18" t="s">
        <v>34</v>
      </c>
      <c r="I18" t="s">
        <v>35</v>
      </c>
      <c r="J18" t="s">
        <v>43</v>
      </c>
      <c r="K18" t="s">
        <v>33</v>
      </c>
      <c r="L18" t="s">
        <v>47</v>
      </c>
      <c r="M18" t="s">
        <v>33</v>
      </c>
      <c r="N18" t="str">
        <f t="shared" si="0"/>
        <v>Technical</v>
      </c>
      <c r="O18" t="s">
        <v>47</v>
      </c>
      <c r="P18">
        <v>4</v>
      </c>
      <c r="Q18">
        <v>5</v>
      </c>
      <c r="R18">
        <v>3</v>
      </c>
      <c r="S18">
        <v>4</v>
      </c>
      <c r="T18">
        <v>4</v>
      </c>
      <c r="U18" t="s">
        <v>62</v>
      </c>
    </row>
    <row r="19" spans="1:33" x14ac:dyDescent="0.35">
      <c r="A19">
        <v>20</v>
      </c>
      <c r="B19" s="1">
        <v>45366.415358796301</v>
      </c>
      <c r="C19" s="1">
        <v>45366.430972222202</v>
      </c>
      <c r="D19" t="s">
        <v>32</v>
      </c>
      <c r="F19" s="1"/>
      <c r="G19" t="s">
        <v>33</v>
      </c>
      <c r="H19" t="s">
        <v>34</v>
      </c>
      <c r="I19" t="s">
        <v>35</v>
      </c>
      <c r="J19" t="s">
        <v>43</v>
      </c>
      <c r="K19" t="s">
        <v>33</v>
      </c>
      <c r="L19" t="s">
        <v>47</v>
      </c>
      <c r="M19" t="s">
        <v>33</v>
      </c>
      <c r="N19" t="str">
        <f t="shared" si="0"/>
        <v>Technical</v>
      </c>
      <c r="O19" t="s">
        <v>47</v>
      </c>
      <c r="P19">
        <v>5</v>
      </c>
      <c r="Q19">
        <v>5</v>
      </c>
      <c r="R19">
        <v>3</v>
      </c>
      <c r="S19">
        <v>4</v>
      </c>
      <c r="T19">
        <v>4</v>
      </c>
      <c r="V19">
        <v>4</v>
      </c>
      <c r="W19">
        <v>4</v>
      </c>
      <c r="X19">
        <v>4</v>
      </c>
      <c r="Y19">
        <v>2</v>
      </c>
      <c r="Z19">
        <v>5</v>
      </c>
      <c r="AB19">
        <v>3</v>
      </c>
      <c r="AC19">
        <v>2</v>
      </c>
      <c r="AD19">
        <v>4</v>
      </c>
      <c r="AE19">
        <v>4</v>
      </c>
      <c r="AG19" t="s">
        <v>76</v>
      </c>
    </row>
    <row r="20" spans="1:33" x14ac:dyDescent="0.35">
      <c r="A20">
        <v>21</v>
      </c>
      <c r="B20" s="1">
        <v>45367.036909722199</v>
      </c>
      <c r="C20" s="1">
        <v>45367.038981481499</v>
      </c>
      <c r="D20" t="s">
        <v>32</v>
      </c>
      <c r="F20" s="1"/>
      <c r="G20" t="s">
        <v>33</v>
      </c>
      <c r="H20" t="s">
        <v>34</v>
      </c>
      <c r="I20" t="s">
        <v>42</v>
      </c>
      <c r="J20" t="s">
        <v>77</v>
      </c>
      <c r="K20" t="s">
        <v>33</v>
      </c>
      <c r="L20" t="s">
        <v>37</v>
      </c>
      <c r="M20" t="s">
        <v>33</v>
      </c>
      <c r="N20" t="str">
        <f t="shared" si="0"/>
        <v>Technical</v>
      </c>
      <c r="O20" t="s">
        <v>37</v>
      </c>
      <c r="P20">
        <v>2</v>
      </c>
      <c r="Q20">
        <v>5</v>
      </c>
      <c r="R20">
        <v>5</v>
      </c>
      <c r="S20">
        <v>3</v>
      </c>
      <c r="T20">
        <v>5</v>
      </c>
      <c r="V20">
        <v>5</v>
      </c>
      <c r="W20">
        <v>2</v>
      </c>
      <c r="X20">
        <v>5</v>
      </c>
      <c r="Y20">
        <v>2</v>
      </c>
      <c r="Z20">
        <v>2</v>
      </c>
      <c r="AB20">
        <v>4</v>
      </c>
      <c r="AC20">
        <v>2</v>
      </c>
      <c r="AD20">
        <v>5</v>
      </c>
      <c r="AE20">
        <v>2</v>
      </c>
    </row>
    <row r="21" spans="1:33" x14ac:dyDescent="0.35">
      <c r="A21">
        <v>22</v>
      </c>
      <c r="B21" s="1">
        <v>45369.418437499997</v>
      </c>
      <c r="C21" s="1">
        <v>45369.419537037</v>
      </c>
      <c r="D21" t="s">
        <v>32</v>
      </c>
      <c r="F21" s="1"/>
      <c r="G21" t="s">
        <v>33</v>
      </c>
      <c r="H21" t="s">
        <v>34</v>
      </c>
      <c r="I21" t="s">
        <v>42</v>
      </c>
      <c r="J21" t="s">
        <v>78</v>
      </c>
      <c r="K21" t="s">
        <v>45</v>
      </c>
      <c r="M21" t="s">
        <v>45</v>
      </c>
      <c r="N21" t="str">
        <f t="shared" si="0"/>
        <v>Non-Technical</v>
      </c>
      <c r="P21">
        <v>2</v>
      </c>
      <c r="Q21">
        <v>4</v>
      </c>
      <c r="R21">
        <v>2</v>
      </c>
      <c r="S21">
        <v>4</v>
      </c>
      <c r="T21">
        <v>4</v>
      </c>
      <c r="U21" t="s">
        <v>62</v>
      </c>
    </row>
    <row r="22" spans="1:33" x14ac:dyDescent="0.35">
      <c r="A22">
        <v>23</v>
      </c>
      <c r="B22" s="1">
        <v>45369.438530092601</v>
      </c>
      <c r="C22" s="1">
        <v>45369.4390740741</v>
      </c>
      <c r="D22" t="s">
        <v>32</v>
      </c>
      <c r="F22" s="1"/>
      <c r="G22" t="s">
        <v>33</v>
      </c>
      <c r="H22" t="s">
        <v>34</v>
      </c>
      <c r="I22" t="s">
        <v>42</v>
      </c>
      <c r="J22" t="s">
        <v>79</v>
      </c>
      <c r="K22" t="s">
        <v>45</v>
      </c>
      <c r="M22" t="s">
        <v>45</v>
      </c>
      <c r="N22" t="str">
        <f t="shared" si="0"/>
        <v>Non-Technical</v>
      </c>
      <c r="P22">
        <v>1</v>
      </c>
      <c r="Q22">
        <v>5</v>
      </c>
      <c r="R22">
        <v>1</v>
      </c>
      <c r="S22">
        <v>3</v>
      </c>
      <c r="T22">
        <v>4</v>
      </c>
      <c r="U22" t="s">
        <v>62</v>
      </c>
    </row>
    <row r="23" spans="1:33" x14ac:dyDescent="0.35">
      <c r="A23">
        <v>24</v>
      </c>
      <c r="B23" s="1">
        <v>45369.442650463003</v>
      </c>
      <c r="C23" s="1">
        <v>45369.4434259259</v>
      </c>
      <c r="D23" t="s">
        <v>32</v>
      </c>
      <c r="F23" s="1"/>
      <c r="G23" t="s">
        <v>33</v>
      </c>
      <c r="H23" t="s">
        <v>34</v>
      </c>
      <c r="I23" t="s">
        <v>42</v>
      </c>
      <c r="J23" t="s">
        <v>80</v>
      </c>
      <c r="K23" t="s">
        <v>45</v>
      </c>
      <c r="M23" t="s">
        <v>45</v>
      </c>
      <c r="N23" t="str">
        <f t="shared" si="0"/>
        <v>Non-Technical</v>
      </c>
      <c r="P23">
        <v>1</v>
      </c>
      <c r="Q23">
        <v>2</v>
      </c>
      <c r="R23">
        <v>2</v>
      </c>
      <c r="S23">
        <v>2</v>
      </c>
      <c r="T23">
        <v>2</v>
      </c>
      <c r="U23" t="s">
        <v>62</v>
      </c>
    </row>
    <row r="24" spans="1:33" x14ac:dyDescent="0.35">
      <c r="A24">
        <v>25</v>
      </c>
      <c r="B24" s="1">
        <v>45369.444872685199</v>
      </c>
      <c r="C24" s="1">
        <v>45369.445243055598</v>
      </c>
      <c r="D24" t="s">
        <v>32</v>
      </c>
      <c r="F24" s="1"/>
      <c r="G24" t="s">
        <v>33</v>
      </c>
      <c r="H24" t="s">
        <v>34</v>
      </c>
      <c r="I24" t="s">
        <v>42</v>
      </c>
      <c r="J24" t="s">
        <v>81</v>
      </c>
      <c r="K24" t="s">
        <v>45</v>
      </c>
      <c r="M24" t="s">
        <v>45</v>
      </c>
      <c r="N24" t="str">
        <f t="shared" si="0"/>
        <v>Non-Technical</v>
      </c>
      <c r="P24">
        <v>4</v>
      </c>
      <c r="Q24">
        <v>4</v>
      </c>
      <c r="R24">
        <v>2</v>
      </c>
      <c r="S24">
        <v>3</v>
      </c>
      <c r="T24">
        <v>3</v>
      </c>
      <c r="U24" t="s">
        <v>62</v>
      </c>
    </row>
    <row r="25" spans="1:33" x14ac:dyDescent="0.35">
      <c r="A25">
        <v>26</v>
      </c>
      <c r="B25" s="1">
        <v>45369.577175925901</v>
      </c>
      <c r="C25" s="1">
        <v>45369.584537037001</v>
      </c>
      <c r="D25" t="s">
        <v>32</v>
      </c>
      <c r="F25" s="1"/>
      <c r="G25" t="s">
        <v>33</v>
      </c>
      <c r="H25" t="s">
        <v>34</v>
      </c>
      <c r="I25" t="s">
        <v>35</v>
      </c>
      <c r="J25" t="s">
        <v>82</v>
      </c>
      <c r="K25" t="s">
        <v>45</v>
      </c>
      <c r="M25" t="s">
        <v>45</v>
      </c>
      <c r="N25" t="str">
        <f t="shared" si="0"/>
        <v>Non-Technical</v>
      </c>
      <c r="P25">
        <v>1</v>
      </c>
      <c r="Q25">
        <v>4</v>
      </c>
      <c r="R25">
        <v>5</v>
      </c>
      <c r="S25">
        <v>5</v>
      </c>
      <c r="T25">
        <v>5</v>
      </c>
      <c r="V25">
        <v>5</v>
      </c>
      <c r="W25">
        <v>5</v>
      </c>
      <c r="X25">
        <v>4</v>
      </c>
      <c r="Y25">
        <v>5</v>
      </c>
      <c r="Z25">
        <v>3</v>
      </c>
      <c r="AB25">
        <v>5</v>
      </c>
      <c r="AC25">
        <v>5</v>
      </c>
      <c r="AD25">
        <v>5</v>
      </c>
      <c r="AE25">
        <v>5</v>
      </c>
    </row>
    <row r="26" spans="1:33" x14ac:dyDescent="0.35">
      <c r="A26">
        <v>27</v>
      </c>
      <c r="B26" s="1">
        <v>45370.219398148103</v>
      </c>
      <c r="C26" s="1">
        <v>45370.227650462999</v>
      </c>
      <c r="D26" t="s">
        <v>32</v>
      </c>
      <c r="F26" s="1"/>
      <c r="G26" t="s">
        <v>33</v>
      </c>
      <c r="H26" t="s">
        <v>54</v>
      </c>
      <c r="I26" t="s">
        <v>35</v>
      </c>
      <c r="J26" t="s">
        <v>43</v>
      </c>
      <c r="K26" t="s">
        <v>45</v>
      </c>
      <c r="M26" t="s">
        <v>45</v>
      </c>
      <c r="N26" t="str">
        <f t="shared" si="0"/>
        <v>Non-Technical</v>
      </c>
      <c r="P26">
        <v>1</v>
      </c>
      <c r="Q26">
        <v>3</v>
      </c>
      <c r="R26">
        <v>3</v>
      </c>
      <c r="S26">
        <v>4</v>
      </c>
      <c r="T26">
        <v>4</v>
      </c>
      <c r="V26">
        <v>4</v>
      </c>
      <c r="W26">
        <v>4</v>
      </c>
      <c r="X26">
        <v>4</v>
      </c>
      <c r="Y26">
        <v>4</v>
      </c>
      <c r="Z26">
        <v>3</v>
      </c>
      <c r="AB26">
        <v>4</v>
      </c>
      <c r="AC26">
        <v>4</v>
      </c>
      <c r="AD26">
        <v>5</v>
      </c>
      <c r="AE26">
        <v>5</v>
      </c>
    </row>
    <row r="27" spans="1:33" x14ac:dyDescent="0.35">
      <c r="A27">
        <v>28</v>
      </c>
      <c r="B27" s="1">
        <v>45370.228622685201</v>
      </c>
      <c r="C27" s="1">
        <v>45370.2319907407</v>
      </c>
      <c r="D27" t="s">
        <v>32</v>
      </c>
      <c r="F27" s="1"/>
      <c r="G27" t="s">
        <v>33</v>
      </c>
      <c r="H27" t="s">
        <v>54</v>
      </c>
      <c r="I27" t="s">
        <v>42</v>
      </c>
      <c r="J27" t="s">
        <v>43</v>
      </c>
      <c r="K27" t="s">
        <v>45</v>
      </c>
      <c r="M27" t="s">
        <v>45</v>
      </c>
      <c r="N27" t="str">
        <f t="shared" si="0"/>
        <v>Non-Technical</v>
      </c>
      <c r="P27">
        <v>3</v>
      </c>
      <c r="Q27">
        <v>4</v>
      </c>
      <c r="R27">
        <v>4</v>
      </c>
      <c r="S27">
        <v>4</v>
      </c>
      <c r="T27">
        <v>4</v>
      </c>
      <c r="V27">
        <v>5</v>
      </c>
      <c r="W27">
        <v>5</v>
      </c>
      <c r="X27">
        <v>5</v>
      </c>
      <c r="Y27">
        <v>5</v>
      </c>
      <c r="Z27">
        <v>4</v>
      </c>
      <c r="AB27">
        <v>5</v>
      </c>
      <c r="AC27">
        <v>5</v>
      </c>
      <c r="AD27">
        <v>5</v>
      </c>
      <c r="AE27">
        <v>5</v>
      </c>
    </row>
    <row r="28" spans="1:33" x14ac:dyDescent="0.35">
      <c r="A28">
        <v>29</v>
      </c>
      <c r="B28" s="1">
        <v>45370.590162036999</v>
      </c>
      <c r="C28" s="1">
        <v>45370.598796296297</v>
      </c>
      <c r="D28" t="s">
        <v>32</v>
      </c>
      <c r="F28" s="1"/>
      <c r="G28" t="s">
        <v>33</v>
      </c>
      <c r="H28" t="s">
        <v>34</v>
      </c>
      <c r="I28" t="s">
        <v>35</v>
      </c>
      <c r="J28" t="s">
        <v>83</v>
      </c>
      <c r="K28" t="s">
        <v>33</v>
      </c>
      <c r="L28" t="s">
        <v>37</v>
      </c>
      <c r="M28" t="s">
        <v>33</v>
      </c>
      <c r="N28" t="str">
        <f t="shared" si="0"/>
        <v>Technical</v>
      </c>
      <c r="O28" t="s">
        <v>37</v>
      </c>
      <c r="P28">
        <v>4</v>
      </c>
      <c r="Q28">
        <v>4</v>
      </c>
      <c r="R28">
        <v>3</v>
      </c>
      <c r="S28">
        <v>4</v>
      </c>
      <c r="T28">
        <v>5</v>
      </c>
      <c r="V28">
        <v>5</v>
      </c>
      <c r="W28">
        <v>5</v>
      </c>
      <c r="X28">
        <v>5</v>
      </c>
      <c r="Y28">
        <v>3</v>
      </c>
      <c r="Z28">
        <v>5</v>
      </c>
      <c r="AA28" t="s">
        <v>84</v>
      </c>
      <c r="AB28">
        <v>5</v>
      </c>
      <c r="AC28">
        <v>4</v>
      </c>
      <c r="AD28">
        <v>5</v>
      </c>
      <c r="AE28">
        <v>5</v>
      </c>
      <c r="AF28" t="s">
        <v>85</v>
      </c>
      <c r="AG28" t="s">
        <v>86</v>
      </c>
    </row>
    <row r="29" spans="1:33" x14ac:dyDescent="0.35">
      <c r="A29">
        <v>30</v>
      </c>
      <c r="B29" s="1">
        <v>45370.642881944397</v>
      </c>
      <c r="C29" s="1">
        <v>45370.647789351897</v>
      </c>
      <c r="D29" t="s">
        <v>32</v>
      </c>
      <c r="F29" s="1"/>
      <c r="G29" t="s">
        <v>33</v>
      </c>
      <c r="H29" t="s">
        <v>34</v>
      </c>
      <c r="I29" t="s">
        <v>35</v>
      </c>
      <c r="J29" t="s">
        <v>57</v>
      </c>
      <c r="K29" t="s">
        <v>45</v>
      </c>
      <c r="M29" t="s">
        <v>45</v>
      </c>
      <c r="N29" t="str">
        <f t="shared" si="0"/>
        <v>Non-Technical</v>
      </c>
      <c r="P29">
        <v>3</v>
      </c>
      <c r="Q29">
        <v>4</v>
      </c>
      <c r="R29">
        <v>4</v>
      </c>
      <c r="S29">
        <v>5</v>
      </c>
      <c r="T29">
        <v>4</v>
      </c>
      <c r="V29">
        <v>4</v>
      </c>
      <c r="W29">
        <v>5</v>
      </c>
      <c r="X29">
        <v>5</v>
      </c>
      <c r="Y29">
        <v>4</v>
      </c>
      <c r="Z29">
        <v>4</v>
      </c>
      <c r="AB29">
        <v>3</v>
      </c>
      <c r="AC29">
        <v>3</v>
      </c>
      <c r="AD29">
        <v>4</v>
      </c>
      <c r="AE29">
        <v>4</v>
      </c>
      <c r="AF29" t="s">
        <v>87</v>
      </c>
      <c r="AG29" t="s">
        <v>91</v>
      </c>
    </row>
    <row r="30" spans="1:33" x14ac:dyDescent="0.35">
      <c r="A30">
        <v>31</v>
      </c>
      <c r="B30" s="1">
        <v>45370.672627314802</v>
      </c>
      <c r="C30" s="1">
        <v>45370.677326388897</v>
      </c>
      <c r="D30" t="s">
        <v>32</v>
      </c>
      <c r="F30" s="1"/>
      <c r="G30" t="s">
        <v>33</v>
      </c>
      <c r="H30" t="s">
        <v>54</v>
      </c>
      <c r="I30" t="s">
        <v>42</v>
      </c>
      <c r="J30" t="s">
        <v>88</v>
      </c>
      <c r="K30" t="s">
        <v>45</v>
      </c>
      <c r="M30" t="s">
        <v>45</v>
      </c>
      <c r="N30" t="str">
        <f t="shared" si="0"/>
        <v>Non-Technical</v>
      </c>
      <c r="P30">
        <v>2</v>
      </c>
      <c r="Q30">
        <v>4</v>
      </c>
      <c r="R30">
        <v>3</v>
      </c>
      <c r="S30">
        <v>4</v>
      </c>
      <c r="T30">
        <v>4</v>
      </c>
      <c r="V30">
        <v>4</v>
      </c>
      <c r="W30">
        <v>4</v>
      </c>
      <c r="X30">
        <v>4</v>
      </c>
      <c r="Y30">
        <v>5</v>
      </c>
      <c r="Z30">
        <v>3</v>
      </c>
      <c r="AA30" t="s">
        <v>89</v>
      </c>
      <c r="AB30">
        <v>4</v>
      </c>
      <c r="AC30">
        <v>4</v>
      </c>
      <c r="AD30">
        <v>4</v>
      </c>
      <c r="AE30">
        <v>5</v>
      </c>
      <c r="AF30" t="s">
        <v>90</v>
      </c>
      <c r="AG30" s="25"/>
    </row>
    <row r="31" spans="1:33" x14ac:dyDescent="0.35">
      <c r="A31">
        <v>32</v>
      </c>
      <c r="B31" s="1">
        <v>45373.060138888897</v>
      </c>
      <c r="C31" s="1">
        <v>45373.060902777797</v>
      </c>
      <c r="D31" t="s">
        <v>32</v>
      </c>
      <c r="F31" s="1"/>
      <c r="G31" t="s">
        <v>45</v>
      </c>
    </row>
    <row r="32" spans="1:33" x14ac:dyDescent="0.35">
      <c r="A32">
        <v>33</v>
      </c>
      <c r="B32" s="1">
        <v>45389.968958333302</v>
      </c>
      <c r="C32" s="1">
        <v>45389.973182870403</v>
      </c>
      <c r="D32" t="s">
        <v>32</v>
      </c>
      <c r="F32" s="1"/>
      <c r="G32" t="s">
        <v>33</v>
      </c>
      <c r="H32" t="s">
        <v>34</v>
      </c>
      <c r="I32" t="s">
        <v>35</v>
      </c>
      <c r="J32" t="s">
        <v>57</v>
      </c>
      <c r="K32" t="s">
        <v>33</v>
      </c>
      <c r="L32" t="s">
        <v>37</v>
      </c>
      <c r="M32" t="s">
        <v>33</v>
      </c>
      <c r="N32" t="str">
        <f t="shared" si="0"/>
        <v>Technical</v>
      </c>
      <c r="O32" t="s">
        <v>37</v>
      </c>
      <c r="P32">
        <v>4</v>
      </c>
      <c r="Q32">
        <v>4</v>
      </c>
      <c r="R32">
        <v>3</v>
      </c>
      <c r="S32">
        <v>4</v>
      </c>
      <c r="T32">
        <v>5</v>
      </c>
      <c r="V32">
        <v>5</v>
      </c>
      <c r="W32">
        <v>5</v>
      </c>
      <c r="X32">
        <v>5</v>
      </c>
      <c r="Y32">
        <v>4</v>
      </c>
      <c r="Z32">
        <v>4</v>
      </c>
      <c r="AB32">
        <v>4</v>
      </c>
      <c r="AC32">
        <v>4</v>
      </c>
      <c r="AD32">
        <v>4</v>
      </c>
      <c r="AE32">
        <v>4</v>
      </c>
    </row>
    <row r="33" spans="1:31" x14ac:dyDescent="0.35">
      <c r="B33" s="1"/>
      <c r="C33" s="1"/>
      <c r="F33" s="1"/>
      <c r="O33" s="10" t="s">
        <v>123</v>
      </c>
      <c r="P33" s="8">
        <f>AVERAGE(P$2:P$32)</f>
        <v>2.5862068965517242</v>
      </c>
      <c r="Q33" s="8">
        <f t="shared" ref="Q33:AE33" si="1">AVERAGE(Q$2:Q$32)</f>
        <v>4.2758620689655169</v>
      </c>
      <c r="R33" s="8">
        <f t="shared" si="1"/>
        <v>3.3793103448275863</v>
      </c>
      <c r="S33" s="8">
        <f t="shared" si="1"/>
        <v>4.0344827586206895</v>
      </c>
      <c r="T33" s="8">
        <f t="shared" si="1"/>
        <v>4.3103448275862073</v>
      </c>
      <c r="V33">
        <f t="shared" si="1"/>
        <v>4.5999999999999996</v>
      </c>
      <c r="W33">
        <f t="shared" si="1"/>
        <v>4.7</v>
      </c>
      <c r="X33">
        <f t="shared" si="1"/>
        <v>4.5</v>
      </c>
      <c r="Y33">
        <f t="shared" si="1"/>
        <v>4.1500000000000004</v>
      </c>
      <c r="Z33">
        <f t="shared" si="1"/>
        <v>3.55</v>
      </c>
      <c r="AB33">
        <f t="shared" si="1"/>
        <v>4.25</v>
      </c>
      <c r="AC33">
        <f t="shared" si="1"/>
        <v>3.9</v>
      </c>
      <c r="AD33">
        <f t="shared" si="1"/>
        <v>4.4000000000000004</v>
      </c>
      <c r="AE33">
        <f t="shared" si="1"/>
        <v>4.5</v>
      </c>
    </row>
    <row r="34" spans="1:31" x14ac:dyDescent="0.35">
      <c r="O34" s="11" t="s">
        <v>124</v>
      </c>
      <c r="P34" s="12">
        <f>_xlfn.STDEV.P(P$2:P$32)</f>
        <v>1.1601795752593602</v>
      </c>
      <c r="Q34" s="12">
        <f t="shared" ref="Q34:AE34" si="2">_xlfn.STDEV.P(Q$2:Q$32)</f>
        <v>0.82614817591109924</v>
      </c>
      <c r="R34" s="12">
        <f t="shared" si="2"/>
        <v>1.1865276230403623</v>
      </c>
      <c r="S34" s="12">
        <f t="shared" si="2"/>
        <v>0.71836781572412611</v>
      </c>
      <c r="T34" s="12">
        <f t="shared" si="2"/>
        <v>0.74756839271306208</v>
      </c>
      <c r="V34" s="9">
        <f t="shared" si="2"/>
        <v>0.4898979485566356</v>
      </c>
      <c r="W34" s="9">
        <f t="shared" si="2"/>
        <v>0.71414284285428498</v>
      </c>
      <c r="X34" s="9">
        <f t="shared" si="2"/>
        <v>0.59160797830996159</v>
      </c>
      <c r="Y34" s="9">
        <f t="shared" si="2"/>
        <v>1.0136567466356647</v>
      </c>
      <c r="Z34" s="9">
        <f t="shared" si="2"/>
        <v>1.2031209415515964</v>
      </c>
      <c r="AB34" s="9">
        <f t="shared" si="2"/>
        <v>0.69821200218844703</v>
      </c>
      <c r="AC34" s="9">
        <f t="shared" si="2"/>
        <v>0.88881944173155891</v>
      </c>
      <c r="AD34" s="9">
        <f t="shared" si="2"/>
        <v>0.8</v>
      </c>
      <c r="AE34" s="9">
        <f t="shared" si="2"/>
        <v>0.74161984870956632</v>
      </c>
    </row>
    <row r="35" spans="1:31" ht="15.5" x14ac:dyDescent="0.35">
      <c r="A35" s="13" t="s">
        <v>125</v>
      </c>
    </row>
    <row r="36" spans="1:31" x14ac:dyDescent="0.35">
      <c r="A36" s="14" t="s">
        <v>95</v>
      </c>
      <c r="B36" s="15">
        <v>1</v>
      </c>
      <c r="C36" s="15">
        <v>2</v>
      </c>
      <c r="D36" s="15">
        <v>3</v>
      </c>
      <c r="E36" s="15">
        <v>4</v>
      </c>
      <c r="F36" s="15">
        <v>5</v>
      </c>
      <c r="G36" s="15" t="s">
        <v>126</v>
      </c>
      <c r="H36" s="15" t="s">
        <v>133</v>
      </c>
    </row>
    <row r="37" spans="1:31" x14ac:dyDescent="0.35">
      <c r="A37" s="15" t="s">
        <v>105</v>
      </c>
      <c r="B37" s="14">
        <f>COUNTIF(Table1[Q9], B$36)</f>
        <v>6</v>
      </c>
      <c r="C37" s="14">
        <f>COUNTIF(Table1[Q9], C$36)</f>
        <v>9</v>
      </c>
      <c r="D37" s="14">
        <f>COUNTIF(Table1[Q9], D$36)</f>
        <v>6</v>
      </c>
      <c r="E37" s="14">
        <f>COUNTIF(Table1[Q9], E$36)</f>
        <v>7</v>
      </c>
      <c r="F37" s="14">
        <f>COUNTIF(Table1[Q9], F$36)</f>
        <v>1</v>
      </c>
      <c r="G37" s="5">
        <f>SUM(B37:F37)</f>
        <v>29</v>
      </c>
      <c r="H37" s="21">
        <f>SUM($E37,$F37)/$G37</f>
        <v>0.27586206896551724</v>
      </c>
      <c r="I37" t="s">
        <v>134</v>
      </c>
    </row>
    <row r="38" spans="1:31" x14ac:dyDescent="0.35">
      <c r="A38" s="15" t="s">
        <v>106</v>
      </c>
      <c r="B38" s="14">
        <f>COUNTIF(Table1[Q10], B$36)</f>
        <v>0</v>
      </c>
      <c r="C38" s="14">
        <f>COUNTIF(Table1[Q10], C$36)</f>
        <v>2</v>
      </c>
      <c r="D38" s="14">
        <f>COUNTIF(Table1[Q10], D$36)</f>
        <v>1</v>
      </c>
      <c r="E38" s="14">
        <f>COUNTIF(Table1[Q10], E$36)</f>
        <v>13</v>
      </c>
      <c r="F38" s="14">
        <f>COUNTIF(Table1[Q10], F$36)</f>
        <v>13</v>
      </c>
      <c r="G38" s="5">
        <f t="shared" ref="G38:G50" si="3">SUM(B38:F38)</f>
        <v>29</v>
      </c>
      <c r="H38" s="21">
        <f t="shared" ref="H38:H50" si="4">SUM($E38,$F38)/$G38</f>
        <v>0.89655172413793105</v>
      </c>
      <c r="I38" s="23">
        <f>AVERAGE(H38:H41)</f>
        <v>0.78448275862068961</v>
      </c>
    </row>
    <row r="39" spans="1:31" x14ac:dyDescent="0.35">
      <c r="A39" s="15" t="s">
        <v>107</v>
      </c>
      <c r="B39" s="14">
        <f>COUNTIF(Table1[Q11], B$36)</f>
        <v>3</v>
      </c>
      <c r="C39" s="14">
        <f>COUNTIF(Table1[Q11], C$36)</f>
        <v>3</v>
      </c>
      <c r="D39" s="14">
        <f>COUNTIF(Table1[Q11], D$36)</f>
        <v>8</v>
      </c>
      <c r="E39" s="14">
        <f>COUNTIF(Table1[Q11], E$36)</f>
        <v>10</v>
      </c>
      <c r="F39" s="14">
        <f>COUNTIF(Table1[Q11], F$36)</f>
        <v>5</v>
      </c>
      <c r="G39" s="5">
        <f t="shared" si="3"/>
        <v>29</v>
      </c>
      <c r="H39" s="21">
        <f t="shared" si="4"/>
        <v>0.51724137931034486</v>
      </c>
      <c r="I39" s="24"/>
    </row>
    <row r="40" spans="1:31" x14ac:dyDescent="0.35">
      <c r="A40" s="15" t="s">
        <v>108</v>
      </c>
      <c r="B40" s="14">
        <f>COUNTIF(Table1[Q12], B$36)</f>
        <v>0</v>
      </c>
      <c r="C40" s="14">
        <f>COUNTIF(Table1[Q12], C$36)</f>
        <v>1</v>
      </c>
      <c r="D40" s="14">
        <f>COUNTIF(Table1[Q12], D$36)</f>
        <v>4</v>
      </c>
      <c r="E40" s="14">
        <f>COUNTIF(Table1[Q12], E$36)</f>
        <v>17</v>
      </c>
      <c r="F40" s="14">
        <f>COUNTIF(Table1[Q12], F$36)</f>
        <v>7</v>
      </c>
      <c r="G40" s="5">
        <f t="shared" si="3"/>
        <v>29</v>
      </c>
      <c r="H40" s="21">
        <f t="shared" si="4"/>
        <v>0.82758620689655171</v>
      </c>
      <c r="I40" s="24"/>
    </row>
    <row r="41" spans="1:31" x14ac:dyDescent="0.35">
      <c r="A41" s="15" t="s">
        <v>109</v>
      </c>
      <c r="B41" s="14">
        <f>COUNTIF(Table1[Q13], B$36)</f>
        <v>0</v>
      </c>
      <c r="C41" s="14">
        <f>COUNTIF(Table1[Q13], C$36)</f>
        <v>1</v>
      </c>
      <c r="D41" s="14">
        <f>COUNTIF(Table1[Q13], D$36)</f>
        <v>2</v>
      </c>
      <c r="E41" s="14">
        <f>COUNTIF(Table1[Q13], E$36)</f>
        <v>13</v>
      </c>
      <c r="F41" s="14">
        <f>COUNTIF(Table1[Q13], F$36)</f>
        <v>13</v>
      </c>
      <c r="G41" s="5">
        <f t="shared" si="3"/>
        <v>29</v>
      </c>
      <c r="H41" s="21">
        <f t="shared" si="4"/>
        <v>0.89655172413793105</v>
      </c>
      <c r="I41" s="24"/>
    </row>
    <row r="42" spans="1:31" x14ac:dyDescent="0.35">
      <c r="A42" s="15" t="s">
        <v>110</v>
      </c>
      <c r="B42" s="14">
        <f>COUNTIF(Table1[Q14], B$36)</f>
        <v>0</v>
      </c>
      <c r="C42" s="14">
        <f>COUNTIF(Table1[Q14], C$36)</f>
        <v>0</v>
      </c>
      <c r="D42" s="14">
        <f>COUNTIF(Table1[Q14], D$36)</f>
        <v>0</v>
      </c>
      <c r="E42" s="14">
        <f>COUNTIF(Table1[Q14], E$36)</f>
        <v>8</v>
      </c>
      <c r="F42" s="14">
        <f>COUNTIF(Table1[Q14], F$36)</f>
        <v>12</v>
      </c>
      <c r="G42" s="5">
        <f t="shared" si="3"/>
        <v>20</v>
      </c>
      <c r="H42" s="21">
        <f t="shared" si="4"/>
        <v>1</v>
      </c>
      <c r="I42" s="23">
        <f>AVERAGE(H42:H46)</f>
        <v>0.80999999999999994</v>
      </c>
    </row>
    <row r="43" spans="1:31" x14ac:dyDescent="0.35">
      <c r="A43" s="15" t="s">
        <v>111</v>
      </c>
      <c r="B43" s="14">
        <f>COUNTIF(Table1[Q15], B$36)</f>
        <v>0</v>
      </c>
      <c r="C43" s="14">
        <f>COUNTIF(Table1[Q15], C$36)</f>
        <v>1</v>
      </c>
      <c r="D43" s="14">
        <f>COUNTIF(Table1[Q15], D$36)</f>
        <v>0</v>
      </c>
      <c r="E43" s="14">
        <f>COUNTIF(Table1[Q15], E$36)</f>
        <v>3</v>
      </c>
      <c r="F43" s="14">
        <f>COUNTIF(Table1[Q15], F$36)</f>
        <v>16</v>
      </c>
      <c r="G43" s="5">
        <f t="shared" si="3"/>
        <v>20</v>
      </c>
      <c r="H43" s="21">
        <f t="shared" si="4"/>
        <v>0.95</v>
      </c>
      <c r="I43" s="24"/>
    </row>
    <row r="44" spans="1:31" x14ac:dyDescent="0.35">
      <c r="A44" s="15" t="s">
        <v>112</v>
      </c>
      <c r="B44" s="14">
        <f>COUNTIF(Table1[Q16], B$36)</f>
        <v>0</v>
      </c>
      <c r="C44" s="14">
        <f>COUNTIF(Table1[Q16], C$36)</f>
        <v>0</v>
      </c>
      <c r="D44" s="14">
        <f>COUNTIF(Table1[Q16], D$36)</f>
        <v>1</v>
      </c>
      <c r="E44" s="14">
        <f>COUNTIF(Table1[Q16], E$36)</f>
        <v>8</v>
      </c>
      <c r="F44" s="14">
        <f>COUNTIF(Table1[Q16], F$36)</f>
        <v>11</v>
      </c>
      <c r="G44" s="5">
        <f t="shared" si="3"/>
        <v>20</v>
      </c>
      <c r="H44" s="21">
        <f t="shared" si="4"/>
        <v>0.95</v>
      </c>
      <c r="I44" s="24"/>
    </row>
    <row r="45" spans="1:31" x14ac:dyDescent="0.35">
      <c r="A45" s="15" t="s">
        <v>113</v>
      </c>
      <c r="B45" s="14">
        <f>COUNTIF(Table1[Q17], B$36)</f>
        <v>0</v>
      </c>
      <c r="C45" s="14">
        <f>COUNTIF(Table1[Q17], C$36)</f>
        <v>2</v>
      </c>
      <c r="D45" s="14">
        <f>COUNTIF(Table1[Q17], D$36)</f>
        <v>3</v>
      </c>
      <c r="E45" s="14">
        <f>COUNTIF(Table1[Q17], E$36)</f>
        <v>5</v>
      </c>
      <c r="F45" s="14">
        <f>COUNTIF(Table1[Q17], F$36)</f>
        <v>10</v>
      </c>
      <c r="G45" s="5">
        <f t="shared" si="3"/>
        <v>20</v>
      </c>
      <c r="H45" s="21">
        <f t="shared" si="4"/>
        <v>0.75</v>
      </c>
      <c r="I45" s="24"/>
    </row>
    <row r="46" spans="1:31" x14ac:dyDescent="0.35">
      <c r="A46" s="15" t="s">
        <v>114</v>
      </c>
      <c r="B46" s="14">
        <f>COUNTIF(Table1[Q18], B$36)</f>
        <v>1</v>
      </c>
      <c r="C46" s="14">
        <f>COUNTIF(Table1[Q18], C$36)</f>
        <v>4</v>
      </c>
      <c r="D46" s="14">
        <f>COUNTIF(Table1[Q18], D$36)</f>
        <v>3</v>
      </c>
      <c r="E46" s="14">
        <f>COUNTIF(Table1[Q18], E$36)</f>
        <v>7</v>
      </c>
      <c r="F46" s="14">
        <f>COUNTIF(Table1[Q18], F$36)</f>
        <v>5</v>
      </c>
      <c r="G46" s="5">
        <f t="shared" si="3"/>
        <v>20</v>
      </c>
      <c r="H46" s="21">
        <v>0.4</v>
      </c>
      <c r="I46" s="24"/>
    </row>
    <row r="47" spans="1:31" x14ac:dyDescent="0.35">
      <c r="A47" s="15" t="s">
        <v>116</v>
      </c>
      <c r="B47" s="14">
        <f>COUNTIF(Table1[Q20], B$36)</f>
        <v>0</v>
      </c>
      <c r="C47" s="14">
        <f>COUNTIF(Table1[Q20], C$36)</f>
        <v>0</v>
      </c>
      <c r="D47" s="14">
        <f>COUNTIF(Table1[Q20], D$36)</f>
        <v>3</v>
      </c>
      <c r="E47" s="14">
        <f>COUNTIF(Table1[Q20], E$36)</f>
        <v>9</v>
      </c>
      <c r="F47" s="14">
        <f>COUNTIF(Table1[Q20], F$36)</f>
        <v>8</v>
      </c>
      <c r="G47" s="5">
        <f t="shared" si="3"/>
        <v>20</v>
      </c>
      <c r="H47" s="21">
        <f t="shared" si="4"/>
        <v>0.85</v>
      </c>
      <c r="I47" s="23">
        <f>AVERAGE(H47:H50)</f>
        <v>0.86250000000000004</v>
      </c>
    </row>
    <row r="48" spans="1:31" x14ac:dyDescent="0.35">
      <c r="A48" s="15" t="s">
        <v>117</v>
      </c>
      <c r="B48" s="14">
        <f>COUNTIF(Table1[Q21], B$36)</f>
        <v>0</v>
      </c>
      <c r="C48" s="14">
        <f>COUNTIF(Table1[Q21], C$36)</f>
        <v>2</v>
      </c>
      <c r="D48" s="14">
        <f>COUNTIF(Table1[Q21], D$36)</f>
        <v>3</v>
      </c>
      <c r="E48" s="14">
        <f>COUNTIF(Table1[Q21], E$36)</f>
        <v>10</v>
      </c>
      <c r="F48" s="14">
        <f>COUNTIF(Table1[Q21], F$36)</f>
        <v>5</v>
      </c>
      <c r="G48" s="5">
        <f t="shared" si="3"/>
        <v>20</v>
      </c>
      <c r="H48" s="21">
        <f t="shared" si="4"/>
        <v>0.75</v>
      </c>
      <c r="I48" s="24"/>
    </row>
    <row r="49" spans="1:9" x14ac:dyDescent="0.35">
      <c r="A49" s="15" t="s">
        <v>118</v>
      </c>
      <c r="B49" s="14">
        <f>COUNTIF(Table1[Q22], B$36)</f>
        <v>0</v>
      </c>
      <c r="C49" s="14">
        <f>COUNTIF(Table1[Q22], C$36)</f>
        <v>1</v>
      </c>
      <c r="D49" s="14">
        <f>COUNTIF(Table1[Q22], D$36)</f>
        <v>1</v>
      </c>
      <c r="E49" s="14">
        <f>COUNTIF(Table1[Q22], E$36)</f>
        <v>7</v>
      </c>
      <c r="F49" s="14">
        <f>COUNTIF(Table1[Q22], F$36)</f>
        <v>11</v>
      </c>
      <c r="G49" s="5">
        <f t="shared" si="3"/>
        <v>20</v>
      </c>
      <c r="H49" s="21">
        <f t="shared" si="4"/>
        <v>0.9</v>
      </c>
      <c r="I49" s="24"/>
    </row>
    <row r="50" spans="1:9" x14ac:dyDescent="0.35">
      <c r="A50" s="15" t="s">
        <v>119</v>
      </c>
      <c r="B50" s="14">
        <f>COUNTIF(Table1[Q23], B$36)</f>
        <v>0</v>
      </c>
      <c r="C50" s="14">
        <f>COUNTIF(Table1[Q23], C$36)</f>
        <v>1</v>
      </c>
      <c r="D50" s="14">
        <f>COUNTIF(Table1[Q23], D$36)</f>
        <v>0</v>
      </c>
      <c r="E50" s="14">
        <f>COUNTIF(Table1[Q23], E$36)</f>
        <v>7</v>
      </c>
      <c r="F50" s="14">
        <f>COUNTIF(Table1[Q23], F$36)</f>
        <v>12</v>
      </c>
      <c r="G50" s="5">
        <f t="shared" si="3"/>
        <v>20</v>
      </c>
      <c r="H50" s="21">
        <f t="shared" si="4"/>
        <v>0.95</v>
      </c>
      <c r="I50" s="24"/>
    </row>
    <row r="52" spans="1:9" ht="15.5" x14ac:dyDescent="0.35">
      <c r="A52" s="13" t="s">
        <v>125</v>
      </c>
    </row>
    <row r="53" spans="1:9" ht="29" x14ac:dyDescent="0.35">
      <c r="A53" s="22" t="s">
        <v>95</v>
      </c>
      <c r="B53" s="17" t="s">
        <v>48</v>
      </c>
      <c r="C53" s="17" t="s">
        <v>38</v>
      </c>
      <c r="D53" s="18" t="s">
        <v>40</v>
      </c>
      <c r="E53" s="17" t="s">
        <v>41</v>
      </c>
      <c r="F53" s="17" t="s">
        <v>39</v>
      </c>
    </row>
    <row r="54" spans="1:9" x14ac:dyDescent="0.35">
      <c r="A54" s="17" t="s">
        <v>132</v>
      </c>
      <c r="B54" s="19">
        <v>0.20689655172413793</v>
      </c>
      <c r="C54" s="16">
        <v>0.31034482758620691</v>
      </c>
      <c r="D54" s="19">
        <v>0.20689655172413793</v>
      </c>
      <c r="E54" s="16">
        <v>0.2413793103448276</v>
      </c>
      <c r="F54" s="19">
        <v>3.4482758620689655E-2</v>
      </c>
    </row>
    <row r="55" spans="1:9" x14ac:dyDescent="0.35">
      <c r="A55" s="17" t="s">
        <v>106</v>
      </c>
      <c r="B55" s="19">
        <v>0</v>
      </c>
      <c r="C55" s="16">
        <v>6.8965517241379309E-2</v>
      </c>
      <c r="D55" s="19">
        <v>3.4482758620689655E-2</v>
      </c>
      <c r="E55" s="16">
        <v>0.44827586206896552</v>
      </c>
      <c r="F55" s="19">
        <v>0.44827586206896552</v>
      </c>
    </row>
    <row r="56" spans="1:9" x14ac:dyDescent="0.35">
      <c r="A56" s="17" t="s">
        <v>107</v>
      </c>
      <c r="B56" s="19">
        <v>0.10344827586206896</v>
      </c>
      <c r="C56" s="16">
        <v>0.10344827586206896</v>
      </c>
      <c r="D56" s="19">
        <v>0.27586206896551724</v>
      </c>
      <c r="E56" s="16">
        <v>0.34482758620689657</v>
      </c>
      <c r="F56" s="19">
        <v>0.17241379310344829</v>
      </c>
    </row>
    <row r="57" spans="1:9" x14ac:dyDescent="0.35">
      <c r="A57" s="17" t="s">
        <v>108</v>
      </c>
      <c r="B57" s="19">
        <v>0</v>
      </c>
      <c r="C57" s="16">
        <v>3.4482758620689655E-2</v>
      </c>
      <c r="D57" s="19">
        <v>0.13793103448275862</v>
      </c>
      <c r="E57" s="16">
        <v>0.58620689655172409</v>
      </c>
      <c r="F57" s="19">
        <v>0.2413793103448276</v>
      </c>
    </row>
    <row r="58" spans="1:9" x14ac:dyDescent="0.35">
      <c r="A58" s="17" t="s">
        <v>109</v>
      </c>
      <c r="B58" s="19">
        <v>0</v>
      </c>
      <c r="C58" s="16">
        <v>3.4482758620689655E-2</v>
      </c>
      <c r="D58" s="19">
        <v>6.8965517241379309E-2</v>
      </c>
      <c r="E58" s="16">
        <v>0.44827586206896552</v>
      </c>
      <c r="F58" s="19">
        <v>0.44827586206896552</v>
      </c>
    </row>
    <row r="59" spans="1:9" x14ac:dyDescent="0.35">
      <c r="A59" s="17" t="s">
        <v>110</v>
      </c>
      <c r="B59" s="19">
        <v>0</v>
      </c>
      <c r="C59" s="16">
        <v>0</v>
      </c>
      <c r="D59" s="19">
        <v>0</v>
      </c>
      <c r="E59" s="16">
        <v>0.4</v>
      </c>
      <c r="F59" s="19">
        <v>0.6</v>
      </c>
    </row>
    <row r="60" spans="1:9" x14ac:dyDescent="0.35">
      <c r="A60" s="17" t="s">
        <v>111</v>
      </c>
      <c r="B60" s="19">
        <v>0</v>
      </c>
      <c r="C60" s="16">
        <v>0.05</v>
      </c>
      <c r="D60" s="19">
        <v>0</v>
      </c>
      <c r="E60" s="16">
        <v>0.15</v>
      </c>
      <c r="F60" s="19">
        <v>0.8</v>
      </c>
    </row>
    <row r="61" spans="1:9" x14ac:dyDescent="0.35">
      <c r="A61" s="17" t="s">
        <v>112</v>
      </c>
      <c r="B61" s="19">
        <v>0</v>
      </c>
      <c r="C61" s="16">
        <v>0</v>
      </c>
      <c r="D61" s="19">
        <v>0.05</v>
      </c>
      <c r="E61" s="16">
        <v>0.4</v>
      </c>
      <c r="F61" s="19">
        <v>0.55000000000000004</v>
      </c>
    </row>
    <row r="62" spans="1:9" x14ac:dyDescent="0.35">
      <c r="A62" s="17" t="s">
        <v>113</v>
      </c>
      <c r="B62" s="19">
        <v>0</v>
      </c>
      <c r="C62" s="16">
        <v>0.1</v>
      </c>
      <c r="D62" s="19">
        <v>0.15</v>
      </c>
      <c r="E62" s="16">
        <v>0.25</v>
      </c>
      <c r="F62" s="19">
        <v>0.5</v>
      </c>
    </row>
    <row r="63" spans="1:9" x14ac:dyDescent="0.35">
      <c r="A63" s="17" t="s">
        <v>114</v>
      </c>
      <c r="B63" s="19">
        <v>0.05</v>
      </c>
      <c r="C63" s="16">
        <v>0.2</v>
      </c>
      <c r="D63" s="19">
        <v>0.15</v>
      </c>
      <c r="E63" s="16">
        <v>0.35</v>
      </c>
      <c r="F63" s="19">
        <v>0.25</v>
      </c>
    </row>
    <row r="64" spans="1:9" x14ac:dyDescent="0.35">
      <c r="A64" s="17" t="s">
        <v>116</v>
      </c>
      <c r="B64" s="19">
        <v>0</v>
      </c>
      <c r="C64" s="16">
        <v>0</v>
      </c>
      <c r="D64" s="19">
        <v>0.15</v>
      </c>
      <c r="E64" s="16">
        <v>0.45</v>
      </c>
      <c r="F64" s="19">
        <v>0.4</v>
      </c>
    </row>
    <row r="65" spans="1:6" x14ac:dyDescent="0.35">
      <c r="A65" s="17" t="s">
        <v>117</v>
      </c>
      <c r="B65" s="19">
        <v>0</v>
      </c>
      <c r="C65" s="16">
        <v>0.1</v>
      </c>
      <c r="D65" s="19">
        <v>0.15</v>
      </c>
      <c r="E65" s="16">
        <v>0.5</v>
      </c>
      <c r="F65" s="19">
        <v>0.25</v>
      </c>
    </row>
    <row r="66" spans="1:6" x14ac:dyDescent="0.35">
      <c r="A66" s="17" t="s">
        <v>118</v>
      </c>
      <c r="B66" s="19">
        <v>0</v>
      </c>
      <c r="C66" s="16">
        <v>0.05</v>
      </c>
      <c r="D66" s="19">
        <v>0.05</v>
      </c>
      <c r="E66" s="16">
        <v>0.35</v>
      </c>
      <c r="F66" s="19">
        <v>0.55000000000000004</v>
      </c>
    </row>
    <row r="67" spans="1:6" x14ac:dyDescent="0.35">
      <c r="A67" s="17" t="s">
        <v>119</v>
      </c>
      <c r="B67" s="19">
        <v>0</v>
      </c>
      <c r="C67" s="16">
        <v>0.05</v>
      </c>
      <c r="D67" s="19">
        <v>0</v>
      </c>
      <c r="E67" s="16">
        <v>0.35</v>
      </c>
      <c r="F67" s="19">
        <v>0.6</v>
      </c>
    </row>
  </sheetData>
  <mergeCells count="3">
    <mergeCell ref="I42:I46"/>
    <mergeCell ref="I47:I50"/>
    <mergeCell ref="I38:I41"/>
  </mergeCells>
  <phoneticPr fontId="4"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8E287-E0E7-4683-9E49-280F8C60D49E}">
  <dimension ref="A1:B30"/>
  <sheetViews>
    <sheetView tabSelected="1" workbookViewId="0">
      <selection activeCell="E8" sqref="E8"/>
    </sheetView>
  </sheetViews>
  <sheetFormatPr defaultRowHeight="14.5" x14ac:dyDescent="0.35"/>
  <cols>
    <col min="1" max="1" width="15.7265625" bestFit="1" customWidth="1"/>
    <col min="2" max="2" width="55.7265625" style="2" customWidth="1"/>
  </cols>
  <sheetData>
    <row r="1" spans="1:2" x14ac:dyDescent="0.35">
      <c r="A1" s="5" t="s">
        <v>95</v>
      </c>
      <c r="B1" s="6" t="s">
        <v>96</v>
      </c>
    </row>
    <row r="2" spans="1:2" x14ac:dyDescent="0.35">
      <c r="A2" s="5"/>
      <c r="B2" s="6"/>
    </row>
    <row r="3" spans="1:2" ht="29" x14ac:dyDescent="0.35">
      <c r="A3" s="5" t="s">
        <v>97</v>
      </c>
      <c r="B3" s="7" t="s">
        <v>6</v>
      </c>
    </row>
    <row r="4" spans="1:2" x14ac:dyDescent="0.35">
      <c r="A4" s="5" t="s">
        <v>98</v>
      </c>
      <c r="B4" s="7" t="s">
        <v>7</v>
      </c>
    </row>
    <row r="5" spans="1:2" x14ac:dyDescent="0.35">
      <c r="A5" s="5" t="s">
        <v>99</v>
      </c>
      <c r="B5" s="7" t="s">
        <v>8</v>
      </c>
    </row>
    <row r="6" spans="1:2" ht="29" x14ac:dyDescent="0.35">
      <c r="A6" s="5" t="s">
        <v>100</v>
      </c>
      <c r="B6" s="7" t="s">
        <v>9</v>
      </c>
    </row>
    <row r="7" spans="1:2" x14ac:dyDescent="0.35">
      <c r="A7" s="5" t="s">
        <v>101</v>
      </c>
      <c r="B7" s="7" t="s">
        <v>10</v>
      </c>
    </row>
    <row r="8" spans="1:2" ht="29" x14ac:dyDescent="0.35">
      <c r="A8" s="5" t="s">
        <v>102</v>
      </c>
      <c r="B8" s="7" t="s">
        <v>11</v>
      </c>
    </row>
    <row r="9" spans="1:2" x14ac:dyDescent="0.35">
      <c r="A9" s="5" t="s">
        <v>103</v>
      </c>
      <c r="B9" s="7" t="s">
        <v>12</v>
      </c>
    </row>
    <row r="10" spans="1:2" ht="29" x14ac:dyDescent="0.35">
      <c r="A10" s="5" t="s">
        <v>104</v>
      </c>
      <c r="B10" s="7" t="s">
        <v>13</v>
      </c>
    </row>
    <row r="11" spans="1:2" x14ac:dyDescent="0.35">
      <c r="A11" s="5"/>
      <c r="B11" s="7"/>
    </row>
    <row r="12" spans="1:2" ht="29" x14ac:dyDescent="0.35">
      <c r="A12" s="5" t="s">
        <v>105</v>
      </c>
      <c r="B12" s="7" t="s">
        <v>14</v>
      </c>
    </row>
    <row r="13" spans="1:2" x14ac:dyDescent="0.35">
      <c r="A13" s="5" t="s">
        <v>106</v>
      </c>
      <c r="B13" s="7" t="s">
        <v>15</v>
      </c>
    </row>
    <row r="14" spans="1:2" ht="29" x14ac:dyDescent="0.35">
      <c r="A14" s="5" t="s">
        <v>107</v>
      </c>
      <c r="B14" s="7" t="s">
        <v>16</v>
      </c>
    </row>
    <row r="15" spans="1:2" x14ac:dyDescent="0.35">
      <c r="A15" s="5" t="s">
        <v>108</v>
      </c>
      <c r="B15" s="7" t="s">
        <v>17</v>
      </c>
    </row>
    <row r="16" spans="1:2" x14ac:dyDescent="0.35">
      <c r="A16" s="5" t="s">
        <v>109</v>
      </c>
      <c r="B16" s="7" t="s">
        <v>18</v>
      </c>
    </row>
    <row r="17" spans="1:2" x14ac:dyDescent="0.35">
      <c r="A17" s="5"/>
      <c r="B17" s="7"/>
    </row>
    <row r="18" spans="1:2" x14ac:dyDescent="0.35">
      <c r="A18" s="5" t="s">
        <v>110</v>
      </c>
      <c r="B18" s="7" t="s">
        <v>20</v>
      </c>
    </row>
    <row r="19" spans="1:2" ht="29" x14ac:dyDescent="0.35">
      <c r="A19" s="5" t="s">
        <v>111</v>
      </c>
      <c r="B19" s="7" t="s">
        <v>21</v>
      </c>
    </row>
    <row r="20" spans="1:2" x14ac:dyDescent="0.35">
      <c r="A20" s="5" t="s">
        <v>112</v>
      </c>
      <c r="B20" s="7" t="s">
        <v>22</v>
      </c>
    </row>
    <row r="21" spans="1:2" x14ac:dyDescent="0.35">
      <c r="A21" s="5" t="s">
        <v>113</v>
      </c>
      <c r="B21" s="7" t="s">
        <v>23</v>
      </c>
    </row>
    <row r="22" spans="1:2" x14ac:dyDescent="0.35">
      <c r="A22" s="5" t="s">
        <v>114</v>
      </c>
      <c r="B22" s="7" t="s">
        <v>24</v>
      </c>
    </row>
    <row r="23" spans="1:2" x14ac:dyDescent="0.35">
      <c r="A23" s="5" t="s">
        <v>115</v>
      </c>
      <c r="B23" s="7" t="s">
        <v>25</v>
      </c>
    </row>
    <row r="24" spans="1:2" x14ac:dyDescent="0.35">
      <c r="A24" s="5"/>
      <c r="B24" s="7"/>
    </row>
    <row r="25" spans="1:2" ht="29" x14ac:dyDescent="0.35">
      <c r="A25" s="5" t="s">
        <v>116</v>
      </c>
      <c r="B25" s="7" t="s">
        <v>26</v>
      </c>
    </row>
    <row r="26" spans="1:2" x14ac:dyDescent="0.35">
      <c r="A26" s="5" t="s">
        <v>117</v>
      </c>
      <c r="B26" s="7" t="s">
        <v>27</v>
      </c>
    </row>
    <row r="27" spans="1:2" ht="29" x14ac:dyDescent="0.35">
      <c r="A27" s="5" t="s">
        <v>118</v>
      </c>
      <c r="B27" s="7" t="s">
        <v>28</v>
      </c>
    </row>
    <row r="28" spans="1:2" ht="29" x14ac:dyDescent="0.35">
      <c r="A28" s="5" t="s">
        <v>119</v>
      </c>
      <c r="B28" s="7" t="s">
        <v>29</v>
      </c>
    </row>
    <row r="29" spans="1:2" x14ac:dyDescent="0.35">
      <c r="A29" s="5" t="s">
        <v>120</v>
      </c>
      <c r="B29" s="7" t="s">
        <v>30</v>
      </c>
    </row>
    <row r="30" spans="1:2" ht="43.5" x14ac:dyDescent="0.35">
      <c r="A30" s="5" t="s">
        <v>121</v>
      </c>
      <c r="B30" s="7" t="s">
        <v>31</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69E1-79B6-4EC0-B62C-AC7D84E95DF8}">
  <dimension ref="A1:F6"/>
  <sheetViews>
    <sheetView workbookViewId="0">
      <selection activeCell="L27" sqref="L27"/>
    </sheetView>
  </sheetViews>
  <sheetFormatPr defaultRowHeight="14.5" x14ac:dyDescent="0.35"/>
  <cols>
    <col min="1" max="1" width="12.36328125" bestFit="1" customWidth="1"/>
    <col min="2" max="2" width="21.81640625" bestFit="1" customWidth="1"/>
    <col min="3" max="3" width="14.36328125" bestFit="1" customWidth="1"/>
    <col min="4" max="4" width="30.08984375" bestFit="1" customWidth="1"/>
    <col min="5" max="5" width="11.90625" bestFit="1" customWidth="1"/>
    <col min="6" max="6" width="19.36328125" bestFit="1" customWidth="1"/>
  </cols>
  <sheetData>
    <row r="1" spans="1:6" x14ac:dyDescent="0.35">
      <c r="A1" s="3" t="s">
        <v>92</v>
      </c>
      <c r="B1" t="s">
        <v>127</v>
      </c>
      <c r="C1" t="s">
        <v>128</v>
      </c>
      <c r="D1" t="s">
        <v>129</v>
      </c>
      <c r="E1" t="s">
        <v>130</v>
      </c>
      <c r="F1" t="s">
        <v>131</v>
      </c>
    </row>
    <row r="2" spans="1:6" x14ac:dyDescent="0.35">
      <c r="A2" s="4" t="s">
        <v>116</v>
      </c>
      <c r="B2" s="20">
        <v>0</v>
      </c>
      <c r="C2" s="20">
        <v>0</v>
      </c>
      <c r="D2" s="20">
        <v>0.15</v>
      </c>
      <c r="E2" s="20">
        <v>0.45</v>
      </c>
      <c r="F2" s="20">
        <v>0.4</v>
      </c>
    </row>
    <row r="3" spans="1:6" x14ac:dyDescent="0.35">
      <c r="A3" s="4" t="s">
        <v>117</v>
      </c>
      <c r="B3" s="20">
        <v>0</v>
      </c>
      <c r="C3" s="20">
        <v>0.1</v>
      </c>
      <c r="D3" s="20">
        <v>0.15</v>
      </c>
      <c r="E3" s="20">
        <v>0.5</v>
      </c>
      <c r="F3" s="20">
        <v>0.25</v>
      </c>
    </row>
    <row r="4" spans="1:6" x14ac:dyDescent="0.35">
      <c r="A4" s="4" t="s">
        <v>118</v>
      </c>
      <c r="B4" s="20">
        <v>0</v>
      </c>
      <c r="C4" s="20">
        <v>0.05</v>
      </c>
      <c r="D4" s="20">
        <v>0.05</v>
      </c>
      <c r="E4" s="20">
        <v>0.35</v>
      </c>
      <c r="F4" s="20">
        <v>0.55000000000000004</v>
      </c>
    </row>
    <row r="5" spans="1:6" x14ac:dyDescent="0.35">
      <c r="A5" s="4" t="s">
        <v>119</v>
      </c>
      <c r="B5" s="20">
        <v>0</v>
      </c>
      <c r="C5" s="20">
        <v>0.05</v>
      </c>
      <c r="D5" s="20">
        <v>0</v>
      </c>
      <c r="E5" s="20">
        <v>0.35</v>
      </c>
      <c r="F5" s="20">
        <v>0.6</v>
      </c>
    </row>
    <row r="6" spans="1:6" x14ac:dyDescent="0.35">
      <c r="A6" s="4" t="s">
        <v>93</v>
      </c>
      <c r="B6" s="20">
        <v>0</v>
      </c>
      <c r="C6" s="20">
        <v>0.2</v>
      </c>
      <c r="D6" s="20">
        <v>0.35</v>
      </c>
      <c r="E6" s="20">
        <v>1.65</v>
      </c>
      <c r="F6" s="20">
        <v>1.8000000000000003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BFDAB-5638-4658-B7CA-0E5D47CE14B8}">
  <dimension ref="A1:T33"/>
  <sheetViews>
    <sheetView zoomScale="70" zoomScaleNormal="70" workbookViewId="0">
      <selection activeCell="R21" sqref="R21"/>
    </sheetView>
  </sheetViews>
  <sheetFormatPr defaultRowHeight="14.5" x14ac:dyDescent="0.35"/>
  <cols>
    <col min="1" max="1" width="13.08984375" bestFit="1" customWidth="1"/>
    <col min="2" max="6" width="8.08984375" bestFit="1" customWidth="1"/>
    <col min="7" max="7" width="14.36328125" bestFit="1" customWidth="1"/>
    <col min="8" max="8" width="12.26953125" customWidth="1"/>
    <col min="9" max="9" width="13.08984375" bestFit="1" customWidth="1"/>
    <col min="10" max="14" width="8.08984375" bestFit="1" customWidth="1"/>
    <col min="15" max="15" width="14.36328125" bestFit="1" customWidth="1"/>
    <col min="16" max="16" width="13.453125" bestFit="1" customWidth="1"/>
    <col min="17" max="17" width="10.90625" bestFit="1" customWidth="1"/>
    <col min="18" max="18" width="11.90625" bestFit="1" customWidth="1"/>
    <col min="19" max="19" width="10.90625" bestFit="1" customWidth="1"/>
    <col min="20" max="20" width="11.90625" bestFit="1" customWidth="1"/>
    <col min="21" max="21" width="12.36328125" bestFit="1" customWidth="1"/>
    <col min="22" max="22" width="13.453125" bestFit="1" customWidth="1"/>
    <col min="23" max="23" width="10.90625" bestFit="1" customWidth="1"/>
    <col min="24" max="24" width="11.90625" bestFit="1" customWidth="1"/>
    <col min="25" max="25" width="10.90625" bestFit="1" customWidth="1"/>
    <col min="26" max="26" width="11.90625" bestFit="1" customWidth="1"/>
    <col min="27" max="27" width="12.36328125" bestFit="1" customWidth="1"/>
    <col min="28" max="28" width="13.453125" bestFit="1" customWidth="1"/>
    <col min="29" max="29" width="10.90625" bestFit="1" customWidth="1"/>
    <col min="30" max="30" width="11.90625" bestFit="1" customWidth="1"/>
    <col min="31" max="31" width="12.36328125" bestFit="1" customWidth="1"/>
    <col min="32" max="32" width="13.453125" bestFit="1" customWidth="1"/>
    <col min="33" max="33" width="10.90625" bestFit="1" customWidth="1"/>
    <col min="34" max="34" width="11.90625" bestFit="1" customWidth="1"/>
    <col min="35" max="35" width="17.453125" bestFit="1" customWidth="1"/>
    <col min="36" max="36" width="18.453125" bestFit="1" customWidth="1"/>
    <col min="37" max="37" width="15.7265625" bestFit="1" customWidth="1"/>
    <col min="38" max="38" width="16.7265625" bestFit="1" customWidth="1"/>
  </cols>
  <sheetData>
    <row r="1" spans="1:15" x14ac:dyDescent="0.35">
      <c r="A1" s="14" t="s">
        <v>135</v>
      </c>
      <c r="B1" s="15">
        <v>1</v>
      </c>
      <c r="C1" s="15">
        <v>2</v>
      </c>
      <c r="D1" s="15">
        <v>3</v>
      </c>
      <c r="E1" s="15">
        <v>4</v>
      </c>
      <c r="F1" s="15">
        <v>5</v>
      </c>
      <c r="G1" s="15" t="s">
        <v>126</v>
      </c>
      <c r="I1" s="14" t="s">
        <v>136</v>
      </c>
      <c r="J1" s="15">
        <v>1</v>
      </c>
      <c r="K1" s="15">
        <v>2</v>
      </c>
      <c r="L1" s="15">
        <v>3</v>
      </c>
      <c r="M1" s="15">
        <v>4</v>
      </c>
      <c r="N1" s="15">
        <v>5</v>
      </c>
      <c r="O1" s="15" t="s">
        <v>126</v>
      </c>
    </row>
    <row r="2" spans="1:15" x14ac:dyDescent="0.35">
      <c r="A2" s="15" t="s">
        <v>132</v>
      </c>
      <c r="B2" s="14">
        <f>COUNTIFS(Table1[Q9], B$1, Table1[Q3], "Man")</f>
        <v>2</v>
      </c>
      <c r="C2" s="14">
        <f>COUNTIFS(Table1[Q9], C$1, Table1[Q3], "Man")</f>
        <v>4</v>
      </c>
      <c r="D2" s="14">
        <f>COUNTIFS(Table1[Q9], D$1, Table1[Q3], "Man")</f>
        <v>3</v>
      </c>
      <c r="E2" s="14">
        <f>COUNTIFS(Table1[Q9], E$1, Table1[Q3], "Man")</f>
        <v>3</v>
      </c>
      <c r="F2" s="14">
        <f>COUNTIFS(Table1[Q9], F$1, Table1[Q3], "Man")</f>
        <v>1</v>
      </c>
      <c r="G2" s="5">
        <f>SUM(B2:F2)</f>
        <v>13</v>
      </c>
      <c r="I2" s="15" t="s">
        <v>132</v>
      </c>
      <c r="J2" s="14">
        <f>COUNTIFS(Table1[Q9], J$1, Table1[Q3], "Woman")</f>
        <v>4</v>
      </c>
      <c r="K2" s="14">
        <f>COUNTIFS(Table1[Q9], K$1, Table1[Q3], "Woman")</f>
        <v>5</v>
      </c>
      <c r="L2" s="14">
        <f>COUNTIFS(Table1[Q9], L$1, Table1[Q3], "Woman")</f>
        <v>3</v>
      </c>
      <c r="M2" s="14">
        <f>COUNTIFS(Table1[Q9], M$1, Table1[Q3], "Woman")</f>
        <v>4</v>
      </c>
      <c r="N2" s="14">
        <f>COUNTIFS(Table1[Q9], N$1, Table1[Q3], "Woman")</f>
        <v>0</v>
      </c>
      <c r="O2" s="5">
        <f>SUM(J2:N2)</f>
        <v>16</v>
      </c>
    </row>
    <row r="3" spans="1:15" x14ac:dyDescent="0.35">
      <c r="A3" s="15" t="s">
        <v>106</v>
      </c>
      <c r="B3" s="14">
        <f>COUNTIFS(Table1[Q10], B$1, Table1[Q3], "Man")</f>
        <v>0</v>
      </c>
      <c r="C3" s="14">
        <f>COUNTIFS(Table1[Q10], C$1, Table1[Q3], "Man")</f>
        <v>0</v>
      </c>
      <c r="D3" s="14">
        <f>COUNTIFS(Table1[Q10], D$1, Table1[Q3], "Man")</f>
        <v>1</v>
      </c>
      <c r="E3" s="14">
        <f>COUNTIFS(Table1[Q10], E$1, Table1[Q3], "Man")</f>
        <v>6</v>
      </c>
      <c r="F3" s="14">
        <f>COUNTIFS(Table1[Q10], F$1, Table1[Q3], "Man")</f>
        <v>6</v>
      </c>
      <c r="G3" s="5">
        <f t="shared" ref="G3:G15" si="0">SUM(B3:F3)</f>
        <v>13</v>
      </c>
      <c r="I3" s="15" t="s">
        <v>106</v>
      </c>
      <c r="J3" s="14">
        <f>COUNTIFS(Table1[Q10], J$1, Table1[Q3], "Woman")</f>
        <v>0</v>
      </c>
      <c r="K3" s="14">
        <f>COUNTIFS(Table1[Q10], K$1, Table1[Q3], "Woman")</f>
        <v>2</v>
      </c>
      <c r="L3" s="14">
        <f>COUNTIFS(Table1[Q10], L$1, Table1[Q3], "Woman")</f>
        <v>0</v>
      </c>
      <c r="M3" s="14">
        <f>COUNTIFS(Table1[Q10], M$1, Table1[Q3], "Woman")</f>
        <v>7</v>
      </c>
      <c r="N3" s="14">
        <f>COUNTIFS(Table1[Q10], N$1, Table1[Q3], "Woman")</f>
        <v>7</v>
      </c>
      <c r="O3" s="5">
        <f t="shared" ref="O3:O15" si="1">SUM(J3:N3)</f>
        <v>16</v>
      </c>
    </row>
    <row r="4" spans="1:15" x14ac:dyDescent="0.35">
      <c r="A4" s="15" t="s">
        <v>107</v>
      </c>
      <c r="B4" s="14">
        <f>COUNTIFS(Table1[Q11], B$1, Table1[Q3], "Man")</f>
        <v>0</v>
      </c>
      <c r="C4" s="14">
        <f>COUNTIFS(Table1[Q11], C$1, Table1[Q3], "Man")</f>
        <v>0</v>
      </c>
      <c r="D4" s="14">
        <f>COUNTIFS(Table1[Q11], D$1, Table1[Q3], "Man")</f>
        <v>6</v>
      </c>
      <c r="E4" s="14">
        <f>COUNTIFS(Table1[Q11], E$1, Table1[Q3], "Man")</f>
        <v>5</v>
      </c>
      <c r="F4" s="14">
        <f>COUNTIFS(Table1[Q11], F$1, Table1[Q3], "Man")</f>
        <v>2</v>
      </c>
      <c r="G4" s="5">
        <f t="shared" si="0"/>
        <v>13</v>
      </c>
      <c r="I4" s="15" t="s">
        <v>107</v>
      </c>
      <c r="J4" s="14">
        <f>COUNTIFS(Table1[Q11], J$1, Table1[Q3], "Woman")</f>
        <v>3</v>
      </c>
      <c r="K4" s="14">
        <f>COUNTIFS(Table1[Q11], K$1, Table1[Q3], "Woman")</f>
        <v>3</v>
      </c>
      <c r="L4" s="14">
        <f>COUNTIFS(Table1[Q11], L$1, Table1[Q3], "Woman")</f>
        <v>2</v>
      </c>
      <c r="M4" s="14">
        <f>COUNTIFS(Table1[Q11], M$1, Table1[Q3], "Woman")</f>
        <v>5</v>
      </c>
      <c r="N4" s="14">
        <f>COUNTIFS(Table1[Q11], N$1, Table1[Q3], "Woman")</f>
        <v>3</v>
      </c>
      <c r="O4" s="5">
        <f t="shared" si="1"/>
        <v>16</v>
      </c>
    </row>
    <row r="5" spans="1:15" x14ac:dyDescent="0.35">
      <c r="A5" s="15" t="s">
        <v>108</v>
      </c>
      <c r="B5" s="14">
        <f>COUNTIFS(Table1[Q12], B$1, Table1[Q3], "Man")</f>
        <v>0</v>
      </c>
      <c r="C5" s="14">
        <f>COUNTIFS(Table1[Q12], C$1, Table1[Q3], "Man")</f>
        <v>0</v>
      </c>
      <c r="D5" s="14">
        <f>COUNTIFS(Table1[Q12], D$1, Table1[Q3], "Man")</f>
        <v>0</v>
      </c>
      <c r="E5" s="14">
        <f>COUNTIFS(Table1[Q12], E$1, Table1[Q3], "Man")</f>
        <v>9</v>
      </c>
      <c r="F5" s="14">
        <f>COUNTIFS(Table1[Q12], F$1, Table1[Q3], "Man")</f>
        <v>4</v>
      </c>
      <c r="G5" s="5">
        <f t="shared" si="0"/>
        <v>13</v>
      </c>
      <c r="I5" s="15" t="s">
        <v>108</v>
      </c>
      <c r="J5" s="14">
        <f>COUNTIFS(Table1[Q12], J$1, Table1[Q3], "Woman")</f>
        <v>0</v>
      </c>
      <c r="K5" s="14">
        <f>COUNTIFS(Table1[Q12], K$1, Table1[Q3], "Woman")</f>
        <v>1</v>
      </c>
      <c r="L5" s="14">
        <f>COUNTIFS(Table1[Q12], L$1, Table1[Q3], "Woman")</f>
        <v>4</v>
      </c>
      <c r="M5" s="14">
        <f>COUNTIFS(Table1[Q12], M$1, Table1[Q3], "Woman")</f>
        <v>8</v>
      </c>
      <c r="N5" s="14">
        <f>COUNTIFS(Table1[Q12], N$1, Table1[Q3], "Woman")</f>
        <v>3</v>
      </c>
      <c r="O5" s="5">
        <f t="shared" si="1"/>
        <v>16</v>
      </c>
    </row>
    <row r="6" spans="1:15" x14ac:dyDescent="0.35">
      <c r="A6" s="15" t="s">
        <v>109</v>
      </c>
      <c r="B6" s="14">
        <f>COUNTIFS(Table1[Q13], B$1, Table1[Q3], "Man")</f>
        <v>0</v>
      </c>
      <c r="C6" s="14">
        <f>COUNTIFS(Table1[Q13], C$1, Table1[Q3], "Man")</f>
        <v>0</v>
      </c>
      <c r="D6" s="14">
        <f>COUNTIFS(Table1[Q13], D$1, Table1[Q3], "Man")</f>
        <v>0</v>
      </c>
      <c r="E6" s="14">
        <f>COUNTIFS(Table1[Q13], E$1, Table1[Q3], "Man")</f>
        <v>5</v>
      </c>
      <c r="F6" s="14">
        <f>COUNTIFS(Table1[Q13], F$1, Table1[Q3], "Man")</f>
        <v>8</v>
      </c>
      <c r="G6" s="5">
        <f t="shared" si="0"/>
        <v>13</v>
      </c>
      <c r="I6" s="15" t="s">
        <v>109</v>
      </c>
      <c r="J6" s="14">
        <f>COUNTIFS(Table1[Q13], J$1, Table1[Q3], "Woman")</f>
        <v>0</v>
      </c>
      <c r="K6" s="14">
        <f>COUNTIFS(Table1[Q13], K$1, Table1[Q3], "Woman")</f>
        <v>1</v>
      </c>
      <c r="L6" s="14">
        <f>COUNTIFS(Table1[Q13], L$1, Table1[Q3], "Woman")</f>
        <v>2</v>
      </c>
      <c r="M6" s="14">
        <f>COUNTIFS(Table1[Q13], M$1, Table1[Q3], "Woman")</f>
        <v>8</v>
      </c>
      <c r="N6" s="14">
        <f>COUNTIFS(Table1[Q13], N$1, Table1[Q3], "Woman")</f>
        <v>5</v>
      </c>
      <c r="O6" s="5">
        <f t="shared" si="1"/>
        <v>16</v>
      </c>
    </row>
    <row r="7" spans="1:15" x14ac:dyDescent="0.35">
      <c r="A7" s="15" t="s">
        <v>110</v>
      </c>
      <c r="B7" s="14">
        <f>COUNTIFS(Table1[Q14], B$1, Table1[Q3], "Man")</f>
        <v>0</v>
      </c>
      <c r="C7" s="14">
        <f>COUNTIFS(Table1[Q14], C$1, Table1[Q3], "Man")</f>
        <v>0</v>
      </c>
      <c r="D7" s="14">
        <f>COUNTIFS(Table1[Q14], D$1, Table1[Q3], "Man")</f>
        <v>0</v>
      </c>
      <c r="E7" s="14">
        <f>COUNTIFS(Table1[Q14], E$1, Table1[Q3], "Man")</f>
        <v>3</v>
      </c>
      <c r="F7" s="14">
        <f>COUNTIFS(Table1[Q14], F$1, Table1[Q3], "Man")</f>
        <v>7</v>
      </c>
      <c r="G7" s="5">
        <f t="shared" si="0"/>
        <v>10</v>
      </c>
      <c r="I7" s="15" t="s">
        <v>110</v>
      </c>
      <c r="J7" s="14">
        <f>COUNTIFS(Table1[Q14], J$1, Table1[Q3], "Woman")</f>
        <v>0</v>
      </c>
      <c r="K7" s="14">
        <f>COUNTIFS(Table1[Q14], K$1, Table1[Q3], "Woman")</f>
        <v>0</v>
      </c>
      <c r="L7" s="14">
        <f>COUNTIFS(Table1[Q14], L$1, Table1[Q3], "Woman")</f>
        <v>0</v>
      </c>
      <c r="M7" s="14">
        <f>COUNTIFS(Table1[Q14], M$1, Table1[Q3], "Woman")</f>
        <v>5</v>
      </c>
      <c r="N7" s="14">
        <f>COUNTIFS(Table1[Q14], N$1, Table1[Q3], "Woman")</f>
        <v>5</v>
      </c>
      <c r="O7" s="5">
        <f t="shared" si="1"/>
        <v>10</v>
      </c>
    </row>
    <row r="8" spans="1:15" x14ac:dyDescent="0.35">
      <c r="A8" s="15" t="s">
        <v>111</v>
      </c>
      <c r="B8" s="14">
        <f>COUNTIFS(Table1[Q15], B$1, Table1[Q3], "Man")</f>
        <v>0</v>
      </c>
      <c r="C8" s="14">
        <f>COUNTIFS(Table1[Q15], C$1, Table1[Q3], "Man")</f>
        <v>0</v>
      </c>
      <c r="D8" s="14">
        <f>COUNTIFS(Table1[Q15], D$1, Table1[Q3], "Man")</f>
        <v>0</v>
      </c>
      <c r="E8" s="14">
        <f>COUNTIFS(Table1[Q15], E$1, Table1[Q3], "Man")</f>
        <v>2</v>
      </c>
      <c r="F8" s="14">
        <f>COUNTIFS(Table1[Q15], F$1, Table1[Q3], "Man")</f>
        <v>8</v>
      </c>
      <c r="G8" s="5">
        <f t="shared" si="0"/>
        <v>10</v>
      </c>
      <c r="I8" s="15" t="s">
        <v>111</v>
      </c>
      <c r="J8" s="14">
        <f>COUNTIFS(Table1[Q15], J$1, Table1[Q3], "Woman")</f>
        <v>0</v>
      </c>
      <c r="K8" s="14">
        <f>COUNTIFS(Table1[Q15], K$1, Table1[Q3], "Woman")</f>
        <v>1</v>
      </c>
      <c r="L8" s="14">
        <f>COUNTIFS(Table1[Q15], L$1, Table1[Q3], "Woman")</f>
        <v>0</v>
      </c>
      <c r="M8" s="14">
        <f>COUNTIFS(Table1[Q15], M$1, Table1[Q3], "Woman")</f>
        <v>1</v>
      </c>
      <c r="N8" s="14">
        <f>COUNTIFS(Table1[Q15], N$1, Table1[Q3], "Woman")</f>
        <v>8</v>
      </c>
      <c r="O8" s="5">
        <f t="shared" si="1"/>
        <v>10</v>
      </c>
    </row>
    <row r="9" spans="1:15" x14ac:dyDescent="0.35">
      <c r="A9" s="15" t="s">
        <v>112</v>
      </c>
      <c r="B9" s="14">
        <f>COUNTIFS(Table1[Q16], B$1, Table1[Q3], "Man")</f>
        <v>0</v>
      </c>
      <c r="C9" s="14">
        <f>COUNTIFS(Table1[Q16], C$1, Table1[Q3], "Man")</f>
        <v>0</v>
      </c>
      <c r="D9" s="14">
        <f>COUNTIFS(Table1[Q16], D$1, Table1[Q3], "Man")</f>
        <v>0</v>
      </c>
      <c r="E9" s="14">
        <f>COUNTIFS(Table1[Q16], E$1, Table1[Q3], "Man")</f>
        <v>4</v>
      </c>
      <c r="F9" s="14">
        <f>COUNTIFS(Table1[Q16], F$1, Table1[Q3], "Man")</f>
        <v>6</v>
      </c>
      <c r="G9" s="5">
        <f t="shared" si="0"/>
        <v>10</v>
      </c>
      <c r="I9" s="15" t="s">
        <v>112</v>
      </c>
      <c r="J9" s="14">
        <f>COUNTIFS(Table1[Q16], J$1, Table1[Q3], "Woman")</f>
        <v>0</v>
      </c>
      <c r="K9" s="14">
        <f>COUNTIFS(Table1[Q16], K$1, Table1[Q3], "Woman")</f>
        <v>0</v>
      </c>
      <c r="L9" s="14">
        <f>COUNTIFS(Table1[Q16], L$1, Table1[Q3], "Woman")</f>
        <v>1</v>
      </c>
      <c r="M9" s="14">
        <f>COUNTIFS(Table1[Q16], M$1, Table1[Q3], "Woman")</f>
        <v>4</v>
      </c>
      <c r="N9" s="14">
        <f>COUNTIFS(Table1[Q16], N$1, Table1[Q3], "Woman")</f>
        <v>5</v>
      </c>
      <c r="O9" s="5">
        <f t="shared" si="1"/>
        <v>10</v>
      </c>
    </row>
    <row r="10" spans="1:15" x14ac:dyDescent="0.35">
      <c r="A10" s="15" t="s">
        <v>113</v>
      </c>
      <c r="B10" s="14">
        <f>COUNTIFS(Table1[Q17], B$1, Table1[Q3], "Man")</f>
        <v>0</v>
      </c>
      <c r="C10" s="14">
        <f>COUNTIFS(Table1[Q17], C$1, Table1[Q3], "Man")</f>
        <v>1</v>
      </c>
      <c r="D10" s="14">
        <f>COUNTIFS(Table1[Q17], D$1, Table1[Q3], "Man")</f>
        <v>2</v>
      </c>
      <c r="E10" s="14">
        <f>COUNTIFS(Table1[Q17], E$1, Table1[Q3], "Man")</f>
        <v>3</v>
      </c>
      <c r="F10" s="14">
        <f>COUNTIFS(Table1[Q17], F$1, Table1[Q3], "Man")</f>
        <v>4</v>
      </c>
      <c r="G10" s="5">
        <f t="shared" si="0"/>
        <v>10</v>
      </c>
      <c r="I10" s="15" t="s">
        <v>113</v>
      </c>
      <c r="J10" s="14">
        <f>COUNTIFS(Table1[Q17], J$1, Table1[Q3], "Woman")</f>
        <v>0</v>
      </c>
      <c r="K10" s="14">
        <f>COUNTIFS(Table1[Q17], K$1, Table1[Q3], "Woman")</f>
        <v>1</v>
      </c>
      <c r="L10" s="14">
        <f>COUNTIFS(Table1[Q17], L$1, Table1[Q3], "Woman")</f>
        <v>1</v>
      </c>
      <c r="M10" s="14">
        <f>COUNTIFS(Table1[Q17], M$1, Table1[Q3], "Woman")</f>
        <v>2</v>
      </c>
      <c r="N10" s="14">
        <f>COUNTIFS(Table1[Q17], N$1, Table1[Q3], "Woman")</f>
        <v>6</v>
      </c>
      <c r="O10" s="5">
        <f t="shared" si="1"/>
        <v>10</v>
      </c>
    </row>
    <row r="11" spans="1:15" x14ac:dyDescent="0.35">
      <c r="A11" s="15" t="s">
        <v>114</v>
      </c>
      <c r="B11" s="14">
        <f>COUNTIFS(Table1[Q18], B$1, Table1[Q3], "Man")</f>
        <v>0</v>
      </c>
      <c r="C11" s="14">
        <f>COUNTIFS(Table1[Q18], C$1, Table1[Q3], "Man")</f>
        <v>1</v>
      </c>
      <c r="D11" s="14">
        <f>COUNTIFS(Table1[Q18], D$1, Table1[Q3], "Man")</f>
        <v>2</v>
      </c>
      <c r="E11" s="14">
        <f>COUNTIFS(Table1[Q18], E$1, Table1[Q3], "Man")</f>
        <v>4</v>
      </c>
      <c r="F11" s="14">
        <f>COUNTIFS(Table1[Q18], F$1, Table1[Q3], "Man")</f>
        <v>3</v>
      </c>
      <c r="G11" s="5">
        <f t="shared" si="0"/>
        <v>10</v>
      </c>
      <c r="I11" s="15" t="s">
        <v>114</v>
      </c>
      <c r="J11" s="14">
        <f>COUNTIFS(Table1[Q18], J$1, Table1[Q3], "Woman")</f>
        <v>1</v>
      </c>
      <c r="K11" s="14">
        <f>COUNTIFS(Table1[Q18], K$1, Table1[Q3], "Woman")</f>
        <v>3</v>
      </c>
      <c r="L11" s="14">
        <f>COUNTIFS(Table1[Q18], L$1, Table1[Q3], "Woman")</f>
        <v>1</v>
      </c>
      <c r="M11" s="14">
        <f>COUNTIFS(Table1[Q18], M$1, Table1[Q3], "Woman")</f>
        <v>3</v>
      </c>
      <c r="N11" s="14">
        <f>COUNTIFS(Table1[Q18], N$1, Table1[Q3], "Woman")</f>
        <v>2</v>
      </c>
      <c r="O11" s="5">
        <f t="shared" si="1"/>
        <v>10</v>
      </c>
    </row>
    <row r="12" spans="1:15" x14ac:dyDescent="0.35">
      <c r="A12" s="15" t="s">
        <v>116</v>
      </c>
      <c r="B12" s="14">
        <f>COUNTIFS(Table1[Q20], B$1, Table1[Q3], "Man")</f>
        <v>0</v>
      </c>
      <c r="C12" s="14">
        <f>COUNTIFS(Table1[Q20], C$1, Table1[Q3], "Man")</f>
        <v>0</v>
      </c>
      <c r="D12" s="14">
        <f>COUNTIFS(Table1[Q20], D$1, Table1[Q3], "Man")</f>
        <v>3</v>
      </c>
      <c r="E12" s="14">
        <f>COUNTIFS(Table1[Q20], E$1, Table1[Q3], "Man")</f>
        <v>5</v>
      </c>
      <c r="F12" s="14">
        <f>COUNTIFS(Table1[Q20], F$1, Table1[Q3], "Man")</f>
        <v>2</v>
      </c>
      <c r="G12" s="5">
        <f t="shared" si="0"/>
        <v>10</v>
      </c>
      <c r="I12" s="15" t="s">
        <v>116</v>
      </c>
      <c r="J12" s="14">
        <f>COUNTIFS(Table1[Q20], J$1, Table1[Q3], "Woman")</f>
        <v>0</v>
      </c>
      <c r="K12" s="14">
        <f>COUNTIFS(Table1[Q20], K$1, Table1[Q3], "Woman")</f>
        <v>0</v>
      </c>
      <c r="L12" s="14">
        <f>COUNTIFS(Table1[Q20], L$1, Table1[Q3], "Woman")</f>
        <v>0</v>
      </c>
      <c r="M12" s="14">
        <f>COUNTIFS(Table1[Q20], M$1, Table1[Q3], "Woman")</f>
        <v>4</v>
      </c>
      <c r="N12" s="14">
        <f>COUNTIFS(Table1[Q20], N$1, Table1[Q3], "Woman")</f>
        <v>6</v>
      </c>
      <c r="O12" s="5">
        <f t="shared" si="1"/>
        <v>10</v>
      </c>
    </row>
    <row r="13" spans="1:15" x14ac:dyDescent="0.35">
      <c r="A13" s="15" t="s">
        <v>117</v>
      </c>
      <c r="B13" s="14">
        <f>COUNTIFS(Table1[Q21], B$1, Table1[Q3], "Man")</f>
        <v>0</v>
      </c>
      <c r="C13" s="14">
        <f>COUNTIFS(Table1[Q21], C$1, Table1[Q3], "Man")</f>
        <v>1</v>
      </c>
      <c r="D13" s="14">
        <f>COUNTIFS(Table1[Q21], D$1, Table1[Q3], "Man")</f>
        <v>1</v>
      </c>
      <c r="E13" s="14">
        <f>COUNTIFS(Table1[Q21], E$1, Table1[Q3], "Man")</f>
        <v>7</v>
      </c>
      <c r="F13" s="14">
        <f>COUNTIFS(Table1[Q21], F$1, Table1[Q3], "Man")</f>
        <v>1</v>
      </c>
      <c r="G13" s="5">
        <f t="shared" si="0"/>
        <v>10</v>
      </c>
      <c r="I13" s="15" t="s">
        <v>117</v>
      </c>
      <c r="J13" s="14">
        <f>COUNTIFS(Table1[Q21], J$1, Table1[Q3], "Woman")</f>
        <v>0</v>
      </c>
      <c r="K13" s="14">
        <f>COUNTIFS(Table1[Q21], K$1, Table1[Q3], "Woman")</f>
        <v>1</v>
      </c>
      <c r="L13" s="14">
        <f>COUNTIFS(Table1[Q21], L$1, Table1[Q3], "Woman")</f>
        <v>2</v>
      </c>
      <c r="M13" s="14">
        <f>COUNTIFS(Table1[Q21], M$1, Table1[Q3], "Woman")</f>
        <v>3</v>
      </c>
      <c r="N13" s="14">
        <f>COUNTIFS(Table1[Q21], N$1, Table1[Q3], "Woman")</f>
        <v>4</v>
      </c>
      <c r="O13" s="5">
        <f t="shared" si="1"/>
        <v>10</v>
      </c>
    </row>
    <row r="14" spans="1:15" x14ac:dyDescent="0.35">
      <c r="A14" s="15" t="s">
        <v>118</v>
      </c>
      <c r="B14" s="14">
        <f>COUNTIFS(Table1[Q22], B$1, Table1[Q3], "Man")</f>
        <v>0</v>
      </c>
      <c r="C14" s="14">
        <f>COUNTIFS(Table1[Q22], C$1, Table1[Q3], "Man")</f>
        <v>0</v>
      </c>
      <c r="D14" s="14">
        <f>COUNTIFS(Table1[Q22], D$1, Table1[Q3], "Man")</f>
        <v>1</v>
      </c>
      <c r="E14" s="14">
        <f>COUNTIFS(Table1[Q22], E$1, Table1[Q3], "Man")</f>
        <v>4</v>
      </c>
      <c r="F14" s="14">
        <f>COUNTIFS(Table1[Q22], F$1, Table1[Q3], "Man")</f>
        <v>5</v>
      </c>
      <c r="G14" s="5">
        <f t="shared" si="0"/>
        <v>10</v>
      </c>
      <c r="I14" s="15" t="s">
        <v>118</v>
      </c>
      <c r="J14" s="14">
        <f>COUNTIFS(Table1[Q22], J$1, Table1[Q3], "Woman")</f>
        <v>0</v>
      </c>
      <c r="K14" s="14">
        <f>COUNTIFS(Table1[Q22], K$1, Table1[Q3], "Woman")</f>
        <v>1</v>
      </c>
      <c r="L14" s="14">
        <f>COUNTIFS(Table1[Q22], L$1, Table1[Q3], "Woman")</f>
        <v>0</v>
      </c>
      <c r="M14" s="14">
        <f>COUNTIFS(Table1[Q22], M$1, Table1[Q3], "Woman")</f>
        <v>3</v>
      </c>
      <c r="N14" s="14">
        <f>COUNTIFS(Table1[Q22], N$1, Table1[Q3], "Woman")</f>
        <v>6</v>
      </c>
      <c r="O14" s="5">
        <f t="shared" si="1"/>
        <v>10</v>
      </c>
    </row>
    <row r="15" spans="1:15" x14ac:dyDescent="0.35">
      <c r="A15" s="15" t="s">
        <v>119</v>
      </c>
      <c r="B15" s="14">
        <f>COUNTIFS(Table1[Q23], B$1, Table1[Q3], "Man")</f>
        <v>0</v>
      </c>
      <c r="C15" s="14">
        <f>COUNTIFS(Table1[Q23], C$1, Table1[Q3], "Man")</f>
        <v>0</v>
      </c>
      <c r="D15" s="14">
        <f>COUNTIFS(Table1[Q23], D$1, Table1[Q3], "Man")</f>
        <v>0</v>
      </c>
      <c r="E15" s="14">
        <f>COUNTIFS(Table1[Q23], E$1, Table1[Q3], "Man")</f>
        <v>4</v>
      </c>
      <c r="F15" s="14">
        <f>COUNTIFS(Table1[Q23], F$1, Table1[Q3], "Man")</f>
        <v>6</v>
      </c>
      <c r="G15" s="5">
        <f t="shared" si="0"/>
        <v>10</v>
      </c>
      <c r="I15" s="15" t="s">
        <v>119</v>
      </c>
      <c r="J15" s="14">
        <f>COUNTIFS(Table1[Q23], J$1, Table1[Q3], "Woman")</f>
        <v>0</v>
      </c>
      <c r="K15" s="14">
        <f>COUNTIFS(Table1[Q23], K$1, Table1[Q3], "Woman")</f>
        <v>1</v>
      </c>
      <c r="L15" s="14">
        <f>COUNTIFS(Table1[Q23], L$1, Table1[Q3], "Woman")</f>
        <v>0</v>
      </c>
      <c r="M15" s="14">
        <f>COUNTIFS(Table1[Q23], M$1, Table1[Q3], "Woman")</f>
        <v>3</v>
      </c>
      <c r="N15" s="14">
        <f>COUNTIFS(Table1[Q23], N$1, Table1[Q3], "Woman")</f>
        <v>6</v>
      </c>
      <c r="O15" s="5">
        <f t="shared" si="1"/>
        <v>10</v>
      </c>
    </row>
    <row r="18" spans="1:20" x14ac:dyDescent="0.35">
      <c r="A18" s="3" t="s">
        <v>92</v>
      </c>
      <c r="B18" t="s">
        <v>137</v>
      </c>
      <c r="C18" t="s">
        <v>138</v>
      </c>
      <c r="D18" t="s">
        <v>139</v>
      </c>
      <c r="E18" t="s">
        <v>140</v>
      </c>
      <c r="F18" t="s">
        <v>141</v>
      </c>
      <c r="I18" s="3" t="s">
        <v>92</v>
      </c>
      <c r="J18" t="s">
        <v>137</v>
      </c>
      <c r="K18" t="s">
        <v>138</v>
      </c>
      <c r="L18" t="s">
        <v>139</v>
      </c>
      <c r="M18" t="s">
        <v>140</v>
      </c>
      <c r="N18" t="s">
        <v>141</v>
      </c>
    </row>
    <row r="19" spans="1:20" x14ac:dyDescent="0.35">
      <c r="A19" s="4" t="s">
        <v>106</v>
      </c>
      <c r="B19" s="25">
        <v>0</v>
      </c>
      <c r="C19" s="25">
        <v>0</v>
      </c>
      <c r="D19" s="25">
        <v>1</v>
      </c>
      <c r="E19" s="25">
        <v>6</v>
      </c>
      <c r="F19" s="25">
        <v>6</v>
      </c>
      <c r="I19" s="4" t="s">
        <v>106</v>
      </c>
      <c r="J19" s="25">
        <v>0</v>
      </c>
      <c r="K19" s="25">
        <v>2</v>
      </c>
      <c r="L19" s="25">
        <v>0</v>
      </c>
      <c r="M19" s="25">
        <v>7</v>
      </c>
      <c r="N19" s="25">
        <v>7</v>
      </c>
    </row>
    <row r="20" spans="1:20" x14ac:dyDescent="0.35">
      <c r="A20" s="4" t="s">
        <v>107</v>
      </c>
      <c r="B20" s="25">
        <v>0</v>
      </c>
      <c r="C20" s="25">
        <v>0</v>
      </c>
      <c r="D20" s="25">
        <v>6</v>
      </c>
      <c r="E20" s="25">
        <v>5</v>
      </c>
      <c r="F20" s="25">
        <v>2</v>
      </c>
      <c r="I20" s="4" t="s">
        <v>107</v>
      </c>
      <c r="J20" s="25">
        <v>3</v>
      </c>
      <c r="K20" s="25">
        <v>3</v>
      </c>
      <c r="L20" s="25">
        <v>2</v>
      </c>
      <c r="M20" s="25">
        <v>5</v>
      </c>
      <c r="N20" s="25">
        <v>3</v>
      </c>
      <c r="P20" s="25"/>
      <c r="Q20" s="25"/>
      <c r="R20" s="25"/>
      <c r="S20" s="25"/>
      <c r="T20" s="25"/>
    </row>
    <row r="21" spans="1:20" x14ac:dyDescent="0.35">
      <c r="A21" s="4" t="s">
        <v>108</v>
      </c>
      <c r="B21" s="25">
        <v>0</v>
      </c>
      <c r="C21" s="25">
        <v>0</v>
      </c>
      <c r="D21" s="25">
        <v>0</v>
      </c>
      <c r="E21" s="25">
        <v>9</v>
      </c>
      <c r="F21" s="25">
        <v>4</v>
      </c>
      <c r="I21" s="4" t="s">
        <v>108</v>
      </c>
      <c r="J21" s="25">
        <v>0</v>
      </c>
      <c r="K21" s="25">
        <v>1</v>
      </c>
      <c r="L21" s="25">
        <v>4</v>
      </c>
      <c r="M21" s="25">
        <v>8</v>
      </c>
      <c r="N21" s="25">
        <v>3</v>
      </c>
      <c r="P21" s="25"/>
      <c r="Q21" s="25"/>
      <c r="R21" s="25"/>
      <c r="S21" s="25"/>
      <c r="T21" s="25"/>
    </row>
    <row r="22" spans="1:20" x14ac:dyDescent="0.35">
      <c r="A22" s="4" t="s">
        <v>109</v>
      </c>
      <c r="B22" s="25">
        <v>0</v>
      </c>
      <c r="C22" s="25">
        <v>0</v>
      </c>
      <c r="D22" s="25">
        <v>0</v>
      </c>
      <c r="E22" s="25">
        <v>5</v>
      </c>
      <c r="F22" s="25">
        <v>8</v>
      </c>
      <c r="I22" s="4" t="s">
        <v>109</v>
      </c>
      <c r="J22" s="25">
        <v>0</v>
      </c>
      <c r="K22" s="25">
        <v>1</v>
      </c>
      <c r="L22" s="25">
        <v>2</v>
      </c>
      <c r="M22" s="25">
        <v>8</v>
      </c>
      <c r="N22" s="25">
        <v>5</v>
      </c>
      <c r="P22" s="25"/>
      <c r="Q22" s="25"/>
      <c r="R22" s="25"/>
      <c r="S22" s="25"/>
      <c r="T22" s="25"/>
    </row>
    <row r="23" spans="1:20" x14ac:dyDescent="0.35">
      <c r="A23" s="4" t="s">
        <v>110</v>
      </c>
      <c r="B23" s="25">
        <v>0</v>
      </c>
      <c r="C23" s="25">
        <v>0</v>
      </c>
      <c r="D23" s="25">
        <v>0</v>
      </c>
      <c r="E23" s="25">
        <v>3</v>
      </c>
      <c r="F23" s="25">
        <v>7</v>
      </c>
      <c r="I23" s="4" t="s">
        <v>110</v>
      </c>
      <c r="J23" s="25">
        <v>0</v>
      </c>
      <c r="K23" s="25">
        <v>0</v>
      </c>
      <c r="L23" s="25">
        <v>0</v>
      </c>
      <c r="M23" s="25">
        <v>5</v>
      </c>
      <c r="N23" s="25">
        <v>5</v>
      </c>
      <c r="P23" s="25"/>
      <c r="Q23" s="25"/>
      <c r="R23" s="25"/>
      <c r="S23" s="25"/>
      <c r="T23" s="25"/>
    </row>
    <row r="24" spans="1:20" x14ac:dyDescent="0.35">
      <c r="A24" s="4" t="s">
        <v>111</v>
      </c>
      <c r="B24" s="25">
        <v>0</v>
      </c>
      <c r="C24" s="25">
        <v>0</v>
      </c>
      <c r="D24" s="25">
        <v>0</v>
      </c>
      <c r="E24" s="25">
        <v>2</v>
      </c>
      <c r="F24" s="25">
        <v>8</v>
      </c>
      <c r="I24" s="4" t="s">
        <v>111</v>
      </c>
      <c r="J24" s="25">
        <v>0</v>
      </c>
      <c r="K24" s="25">
        <v>1</v>
      </c>
      <c r="L24" s="25">
        <v>0</v>
      </c>
      <c r="M24" s="25">
        <v>1</v>
      </c>
      <c r="N24" s="25">
        <v>8</v>
      </c>
      <c r="P24" s="25"/>
      <c r="Q24" s="25"/>
      <c r="R24" s="25"/>
      <c r="S24" s="25"/>
      <c r="T24" s="25"/>
    </row>
    <row r="25" spans="1:20" x14ac:dyDescent="0.35">
      <c r="A25" s="4" t="s">
        <v>112</v>
      </c>
      <c r="B25" s="25">
        <v>0</v>
      </c>
      <c r="C25" s="25">
        <v>0</v>
      </c>
      <c r="D25" s="25">
        <v>0</v>
      </c>
      <c r="E25" s="25">
        <v>4</v>
      </c>
      <c r="F25" s="25">
        <v>6</v>
      </c>
      <c r="I25" s="4" t="s">
        <v>112</v>
      </c>
      <c r="J25" s="25">
        <v>0</v>
      </c>
      <c r="K25" s="25">
        <v>0</v>
      </c>
      <c r="L25" s="25">
        <v>1</v>
      </c>
      <c r="M25" s="25">
        <v>4</v>
      </c>
      <c r="N25" s="25">
        <v>5</v>
      </c>
      <c r="P25" s="25"/>
      <c r="Q25" s="25"/>
      <c r="R25" s="25"/>
      <c r="S25" s="25"/>
      <c r="T25" s="25"/>
    </row>
    <row r="26" spans="1:20" x14ac:dyDescent="0.35">
      <c r="A26" s="4" t="s">
        <v>113</v>
      </c>
      <c r="B26" s="25">
        <v>0</v>
      </c>
      <c r="C26" s="25">
        <v>1</v>
      </c>
      <c r="D26" s="25">
        <v>2</v>
      </c>
      <c r="E26" s="25">
        <v>3</v>
      </c>
      <c r="F26" s="25">
        <v>4</v>
      </c>
      <c r="I26" s="4" t="s">
        <v>113</v>
      </c>
      <c r="J26" s="25">
        <v>0</v>
      </c>
      <c r="K26" s="25">
        <v>1</v>
      </c>
      <c r="L26" s="25">
        <v>1</v>
      </c>
      <c r="M26" s="25">
        <v>2</v>
      </c>
      <c r="N26" s="25">
        <v>6</v>
      </c>
      <c r="P26" s="25"/>
      <c r="Q26" s="25"/>
      <c r="R26" s="25"/>
      <c r="S26" s="25"/>
      <c r="T26" s="25"/>
    </row>
    <row r="27" spans="1:20" x14ac:dyDescent="0.35">
      <c r="A27" s="4" t="s">
        <v>114</v>
      </c>
      <c r="B27" s="25">
        <v>0</v>
      </c>
      <c r="C27" s="25">
        <v>1</v>
      </c>
      <c r="D27" s="25">
        <v>2</v>
      </c>
      <c r="E27" s="25">
        <v>4</v>
      </c>
      <c r="F27" s="25">
        <v>3</v>
      </c>
      <c r="I27" s="4" t="s">
        <v>114</v>
      </c>
      <c r="J27" s="25">
        <v>1</v>
      </c>
      <c r="K27" s="25">
        <v>3</v>
      </c>
      <c r="L27" s="25">
        <v>1</v>
      </c>
      <c r="M27" s="25">
        <v>3</v>
      </c>
      <c r="N27" s="25">
        <v>2</v>
      </c>
      <c r="P27" s="25"/>
      <c r="Q27" s="25"/>
      <c r="R27" s="25"/>
      <c r="S27" s="25"/>
      <c r="T27" s="25"/>
    </row>
    <row r="28" spans="1:20" x14ac:dyDescent="0.35">
      <c r="A28" s="4" t="s">
        <v>116</v>
      </c>
      <c r="B28" s="25">
        <v>0</v>
      </c>
      <c r="C28" s="25">
        <v>0</v>
      </c>
      <c r="D28" s="25">
        <v>3</v>
      </c>
      <c r="E28" s="25">
        <v>5</v>
      </c>
      <c r="F28" s="25">
        <v>2</v>
      </c>
      <c r="I28" s="4" t="s">
        <v>116</v>
      </c>
      <c r="J28" s="25">
        <v>0</v>
      </c>
      <c r="K28" s="25">
        <v>0</v>
      </c>
      <c r="L28" s="25">
        <v>0</v>
      </c>
      <c r="M28" s="25">
        <v>4</v>
      </c>
      <c r="N28" s="25">
        <v>6</v>
      </c>
      <c r="P28" s="25"/>
      <c r="Q28" s="25"/>
      <c r="R28" s="25"/>
      <c r="S28" s="25"/>
      <c r="T28" s="25"/>
    </row>
    <row r="29" spans="1:20" x14ac:dyDescent="0.35">
      <c r="A29" s="4" t="s">
        <v>117</v>
      </c>
      <c r="B29" s="25">
        <v>0</v>
      </c>
      <c r="C29" s="25">
        <v>1</v>
      </c>
      <c r="D29" s="25">
        <v>1</v>
      </c>
      <c r="E29" s="25">
        <v>7</v>
      </c>
      <c r="F29" s="25">
        <v>1</v>
      </c>
      <c r="I29" s="4" t="s">
        <v>117</v>
      </c>
      <c r="J29" s="25">
        <v>0</v>
      </c>
      <c r="K29" s="25">
        <v>1</v>
      </c>
      <c r="L29" s="25">
        <v>2</v>
      </c>
      <c r="M29" s="25">
        <v>3</v>
      </c>
      <c r="N29" s="25">
        <v>4</v>
      </c>
      <c r="P29" s="25"/>
      <c r="Q29" s="25"/>
      <c r="R29" s="25"/>
      <c r="S29" s="25"/>
      <c r="T29" s="25"/>
    </row>
    <row r="30" spans="1:20" x14ac:dyDescent="0.35">
      <c r="A30" s="4" t="s">
        <v>118</v>
      </c>
      <c r="B30" s="25">
        <v>0</v>
      </c>
      <c r="C30" s="25">
        <v>0</v>
      </c>
      <c r="D30" s="25">
        <v>1</v>
      </c>
      <c r="E30" s="25">
        <v>4</v>
      </c>
      <c r="F30" s="25">
        <v>5</v>
      </c>
      <c r="I30" s="4" t="s">
        <v>118</v>
      </c>
      <c r="J30" s="25">
        <v>0</v>
      </c>
      <c r="K30" s="25">
        <v>1</v>
      </c>
      <c r="L30" s="25">
        <v>0</v>
      </c>
      <c r="M30" s="25">
        <v>3</v>
      </c>
      <c r="N30" s="25">
        <v>6</v>
      </c>
      <c r="P30" s="25"/>
      <c r="Q30" s="25"/>
      <c r="R30" s="25"/>
      <c r="S30" s="25"/>
      <c r="T30" s="25"/>
    </row>
    <row r="31" spans="1:20" x14ac:dyDescent="0.35">
      <c r="A31" s="4" t="s">
        <v>119</v>
      </c>
      <c r="B31" s="25">
        <v>0</v>
      </c>
      <c r="C31" s="25">
        <v>0</v>
      </c>
      <c r="D31" s="25">
        <v>0</v>
      </c>
      <c r="E31" s="25">
        <v>4</v>
      </c>
      <c r="F31" s="25">
        <v>6</v>
      </c>
      <c r="I31" s="4" t="s">
        <v>119</v>
      </c>
      <c r="J31" s="25">
        <v>0</v>
      </c>
      <c r="K31" s="25">
        <v>1</v>
      </c>
      <c r="L31" s="25">
        <v>0</v>
      </c>
      <c r="M31" s="25">
        <v>3</v>
      </c>
      <c r="N31" s="25">
        <v>6</v>
      </c>
      <c r="P31" s="25"/>
      <c r="Q31" s="25"/>
      <c r="R31" s="25"/>
      <c r="S31" s="25"/>
      <c r="T31" s="25"/>
    </row>
    <row r="32" spans="1:20" x14ac:dyDescent="0.35">
      <c r="A32" s="4" t="s">
        <v>132</v>
      </c>
      <c r="B32" s="25">
        <v>2</v>
      </c>
      <c r="C32" s="25">
        <v>4</v>
      </c>
      <c r="D32" s="25">
        <v>3</v>
      </c>
      <c r="E32" s="25">
        <v>3</v>
      </c>
      <c r="F32" s="25">
        <v>1</v>
      </c>
      <c r="I32" s="4" t="s">
        <v>132</v>
      </c>
      <c r="J32" s="25">
        <v>4</v>
      </c>
      <c r="K32" s="25">
        <v>5</v>
      </c>
      <c r="L32" s="25">
        <v>3</v>
      </c>
      <c r="M32" s="25">
        <v>4</v>
      </c>
      <c r="N32" s="25">
        <v>0</v>
      </c>
      <c r="P32" s="25"/>
      <c r="Q32" s="25"/>
      <c r="R32" s="25"/>
      <c r="S32" s="25"/>
      <c r="T32" s="25"/>
    </row>
    <row r="33" spans="1:20" x14ac:dyDescent="0.35">
      <c r="A33" s="4" t="s">
        <v>93</v>
      </c>
      <c r="B33" s="25">
        <v>2</v>
      </c>
      <c r="C33" s="25">
        <v>7</v>
      </c>
      <c r="D33" s="25">
        <v>19</v>
      </c>
      <c r="E33" s="25">
        <v>64</v>
      </c>
      <c r="F33" s="25">
        <v>63</v>
      </c>
      <c r="I33" s="4" t="s">
        <v>93</v>
      </c>
      <c r="J33" s="25">
        <v>8</v>
      </c>
      <c r="K33" s="25">
        <v>20</v>
      </c>
      <c r="L33" s="25">
        <v>16</v>
      </c>
      <c r="M33" s="25">
        <v>60</v>
      </c>
      <c r="N33" s="25">
        <v>66</v>
      </c>
      <c r="P33" s="25"/>
      <c r="Q33" s="25"/>
      <c r="R33" s="25"/>
      <c r="S33" s="25"/>
      <c r="T33" s="25"/>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Full Dataset</vt:lpstr>
      <vt:lpstr>Questions List</vt:lpstr>
      <vt:lpstr>Example Graph (Usefulness)</vt:lpstr>
      <vt:lpstr>Male&amp;Female Data Split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Alexander Lehm</cp:lastModifiedBy>
  <dcterms:created xsi:type="dcterms:W3CDTF">2024-04-13T12:24:54Z</dcterms:created>
  <dcterms:modified xsi:type="dcterms:W3CDTF">2024-04-23T09:00:43Z</dcterms:modified>
</cp:coreProperties>
</file>