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2024" sheetId="1" r:id="rId4"/>
    <sheet state="visible" name="Year 2025" sheetId="2" r:id="rId5"/>
    <sheet state="visible" name="Year 2026" sheetId="3" r:id="rId6"/>
    <sheet state="visible" name="Break Even Analysis with no cap" sheetId="4" r:id="rId7"/>
    <sheet state="visible" name="Break Even Analysis with capita" sheetId="5" r:id="rId8"/>
  </sheets>
  <definedNames/>
  <calcPr/>
  <extLst>
    <ext uri="GoogleSheetsCustomDataVersion2">
      <go:sheetsCustomData xmlns:go="http://customooxmlschemas.google.com/" r:id="rId9" roundtripDataChecksum="OfsZBwbhr9jTuJQ9zCdt9zC72tgc+ihdEPqeue66qaY="/>
    </ext>
  </extLst>
</workbook>
</file>

<file path=xl/sharedStrings.xml><?xml version="1.0" encoding="utf-8"?>
<sst xmlns="http://schemas.openxmlformats.org/spreadsheetml/2006/main" count="175" uniqueCount="72">
  <si>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</si>
  <si>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</si>
  <si>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</si>
  <si>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</si>
  <si>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</si>
  <si>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</si>
  <si>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</si>
  <si>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</si>
  <si>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</si>
  <si>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</si>
  <si>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</si>
  <si>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</si>
  <si>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</si>
  <si>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 xml:space="preserve">REVENUES </t>
  </si>
  <si>
    <t>Sales projection at 1.5 banjos per month</t>
  </si>
  <si>
    <t>OPERATIONAL EXPENSES (fixed costs)</t>
  </si>
  <si>
    <t>wages (need this to pay my house bills)</t>
  </si>
  <si>
    <t xml:space="preserve">power, heat </t>
  </si>
  <si>
    <t>Marketing</t>
  </si>
  <si>
    <t xml:space="preserve">Book keeping </t>
  </si>
  <si>
    <t xml:space="preserve">Bank Fees </t>
  </si>
  <si>
    <t>Loans and interest payments</t>
  </si>
  <si>
    <t>Insurance</t>
  </si>
  <si>
    <t>Legal and professional fees</t>
  </si>
  <si>
    <t xml:space="preserve">internet </t>
  </si>
  <si>
    <t>phone</t>
  </si>
  <si>
    <t>Travel</t>
  </si>
  <si>
    <t xml:space="preserve">Micellaneous </t>
  </si>
  <si>
    <t>TOTAL OPERATIONAL (veriable costs)</t>
  </si>
  <si>
    <t>CAPITAL EXPENSES</t>
  </si>
  <si>
    <t xml:space="preserve">materials </t>
  </si>
  <si>
    <t>captial investment (grants and loans)</t>
  </si>
  <si>
    <t>TOTAL EXPENSES</t>
  </si>
  <si>
    <t xml:space="preserve"> </t>
  </si>
  <si>
    <t>total income after expenses</t>
  </si>
  <si>
    <t>Total wages:</t>
  </si>
  <si>
    <t>This includes total income as well as operational exepense wages</t>
  </si>
  <si>
    <t>Sales Projections at 2 banjos per month</t>
  </si>
  <si>
    <t xml:space="preserve">equipment </t>
  </si>
  <si>
    <t>Sales projection at 3 banjos per month</t>
  </si>
  <si>
    <t>website reference</t>
  </si>
  <si>
    <t>Sales</t>
  </si>
  <si>
    <t>Revenue Per Banjo</t>
  </si>
  <si>
    <t>Variable Costs</t>
  </si>
  <si>
    <t>Metal Hardware</t>
  </si>
  <si>
    <t>banjos over break even</t>
  </si>
  <si>
    <t>Total including Wages under fixed costs</t>
  </si>
  <si>
    <t>Wood</t>
  </si>
  <si>
    <t>example selling 24 per year</t>
  </si>
  <si>
    <t>Contribution Margin per banjo</t>
  </si>
  <si>
    <t>total business profit after fixed and variable expenses</t>
  </si>
  <si>
    <t>selling 3 per month (36 per year)</t>
  </si>
  <si>
    <t>Fixed Costs per year</t>
  </si>
  <si>
    <t>Wages</t>
  </si>
  <si>
    <t>total profit after fixed and variable</t>
  </si>
  <si>
    <t>Power, Heat</t>
  </si>
  <si>
    <t>selling 4 per month</t>
  </si>
  <si>
    <t>Book Keeping</t>
  </si>
  <si>
    <t>Internet</t>
  </si>
  <si>
    <t>selling 5 per month</t>
  </si>
  <si>
    <t>Phone</t>
  </si>
  <si>
    <t>Total fixed per year</t>
  </si>
  <si>
    <t>Banjos to break even per year</t>
  </si>
  <si>
    <t>Banjos per month to break even</t>
  </si>
  <si>
    <t>Banjos over break even</t>
  </si>
  <si>
    <t>Captial Investments</t>
  </si>
  <si>
    <t>CNC machine</t>
  </si>
  <si>
    <t>Spray room and equipment</t>
  </si>
  <si>
    <t>Blow-in insulation</t>
  </si>
  <si>
    <t>thickness sander</t>
  </si>
  <si>
    <t>used jointer</t>
  </si>
  <si>
    <t>Banjos to break even first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</si>
</sst>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&quot;$&quot;#,##0.0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theme="1"/>
      <name val="Arial"/>
    </font>
    <font>
      <u/>
      <color rgb="FF1155CC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1" fillId="4" fontId="2" numFmtId="0" xfId="0" applyBorder="1" applyFill="1" applyFont="1"/>
    <xf borderId="1" fillId="4" fontId="1" numFmtId="0" xfId="0" applyBorder="1" applyFont="1"/>
    <xf borderId="0" fillId="0" fontId="1" numFmtId="0" xfId="0" applyAlignment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2" numFmtId="164" xfId="0" applyFont="1" applyNumberFormat="1"/>
    <xf borderId="3" fillId="0" fontId="1" numFmtId="0" xfId="0" applyBorder="1" applyFont="1"/>
    <xf borderId="2" fillId="0" fontId="1" numFmtId="164" xfId="0" applyBorder="1" applyFont="1" applyNumberFormat="1"/>
    <xf borderId="3" fillId="0" fontId="2" numFmtId="0" xfId="0" applyAlignment="1" applyBorder="1" applyFont="1">
      <alignment readingOrder="0"/>
    </xf>
    <xf borderId="2" fillId="5" fontId="1" numFmtId="164" xfId="0" applyBorder="1" applyFill="1" applyFont="1" applyNumberFormat="1"/>
    <xf borderId="2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2" fillId="0" fontId="1" numFmtId="0" xfId="0" applyBorder="1" applyFont="1"/>
    <xf borderId="0" fillId="0" fontId="2" numFmtId="164" xfId="0" applyAlignment="1" applyFont="1" applyNumberFormat="1">
      <alignment readingOrder="0"/>
    </xf>
    <xf borderId="4" fillId="0" fontId="1" numFmtId="164" xfId="0" applyBorder="1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5" fillId="0" fontId="1" numFmtId="164" xfId="0" applyBorder="1" applyFont="1" applyNumberFormat="1"/>
    <xf borderId="1" fillId="6" fontId="2" numFmtId="164" xfId="0" applyBorder="1" applyFill="1" applyFont="1" applyNumberFormat="1"/>
    <xf borderId="1" fillId="4" fontId="2" numFmtId="164" xfId="0" applyBorder="1" applyFont="1" applyNumberForma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165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1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7" numFmtId="165" xfId="0" applyAlignment="1" applyFont="1" applyNumberFormat="1">
      <alignment vertical="bottom"/>
    </xf>
    <xf borderId="7" fillId="0" fontId="5" numFmtId="165" xfId="0" applyAlignment="1" applyBorder="1" applyFont="1" applyNumberFormat="1">
      <alignment horizontal="right" readingOrder="0" vertical="bottom"/>
    </xf>
    <xf borderId="7" fillId="0" fontId="5" numFmtId="165" xfId="0" applyAlignment="1" applyBorder="1" applyFont="1" applyNumberFormat="1">
      <alignment vertical="bottom"/>
    </xf>
    <xf borderId="7" fillId="0" fontId="5" numFmtId="1" xfId="0" applyAlignment="1" applyBorder="1" applyFont="1" applyNumberFormat="1">
      <alignment horizontal="right" vertical="bottom"/>
    </xf>
    <xf borderId="7" fillId="0" fontId="5" numFmtId="0" xfId="0" applyAlignment="1" applyBorder="1" applyFont="1">
      <alignment horizontal="right" vertical="bottom"/>
    </xf>
    <xf borderId="7" fillId="0" fontId="7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7" fillId="0" fontId="5" numFmtId="165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Nd7M3_aS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Nd7M3_aSk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7.71"/>
    <col customWidth="1" min="2" max="2" width="13.57"/>
    <col customWidth="1" min="3" max="3" width="12.71"/>
    <col customWidth="1" min="4" max="4" width="13.29"/>
    <col customWidth="1" min="5" max="5" width="14.14"/>
    <col customWidth="1" min="6" max="6" width="13.29"/>
    <col customWidth="1" min="7" max="7" width="14.29"/>
    <col customWidth="1" min="8" max="8" width="13.29"/>
    <col customWidth="1" min="9" max="9" width="14.57"/>
    <col customWidth="1" min="10" max="10" width="15.29"/>
    <col customWidth="1" min="11" max="11" width="13.29"/>
    <col customWidth="1" min="12" max="12" width="14.71"/>
    <col customWidth="1" min="13" max="13" width="14.0"/>
    <col customWidth="1" min="14" max="14" width="16.14"/>
    <col customWidth="1" min="15" max="15" width="14.86"/>
  </cols>
  <sheetData>
    <row r="1" ht="14.25" customHeight="1">
      <c r="B1" s="1">
        <v>2024.0</v>
      </c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ht="14.25" customHeight="1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</row>
    <row r="5" ht="14.25" customHeight="1">
      <c r="A5" s="7" t="s">
        <v>14</v>
      </c>
      <c r="B5" s="8">
        <f t="shared" ref="B5:M5" si="1">3000*1.5</f>
        <v>4500</v>
      </c>
      <c r="C5" s="8">
        <f t="shared" si="1"/>
        <v>4500</v>
      </c>
      <c r="D5" s="8">
        <f t="shared" si="1"/>
        <v>4500</v>
      </c>
      <c r="E5" s="8">
        <f t="shared" si="1"/>
        <v>4500</v>
      </c>
      <c r="F5" s="8">
        <f t="shared" si="1"/>
        <v>4500</v>
      </c>
      <c r="G5" s="8">
        <f t="shared" si="1"/>
        <v>4500</v>
      </c>
      <c r="H5" s="8">
        <f t="shared" si="1"/>
        <v>4500</v>
      </c>
      <c r="I5" s="8">
        <f t="shared" si="1"/>
        <v>4500</v>
      </c>
      <c r="J5" s="8">
        <f t="shared" si="1"/>
        <v>4500</v>
      </c>
      <c r="K5" s="8">
        <f t="shared" si="1"/>
        <v>4500</v>
      </c>
      <c r="L5" s="8">
        <f t="shared" si="1"/>
        <v>4500</v>
      </c>
      <c r="M5" s="8">
        <f t="shared" si="1"/>
        <v>4500</v>
      </c>
      <c r="N5" s="9">
        <f t="shared" ref="N5:N11" si="2">SUM(B5:M5)</f>
        <v>54000</v>
      </c>
    </row>
    <row r="6" ht="14.2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9">
        <f t="shared" si="2"/>
        <v>0</v>
      </c>
    </row>
    <row r="7" ht="14.25" customHeight="1">
      <c r="A7" s="12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3"/>
      <c r="N7" s="9">
        <f t="shared" si="2"/>
        <v>0</v>
      </c>
    </row>
    <row r="8" ht="14.25" customHeight="1">
      <c r="A8" s="14" t="s">
        <v>16</v>
      </c>
      <c r="B8" s="15">
        <v>2000.0</v>
      </c>
      <c r="C8" s="15">
        <v>2000.0</v>
      </c>
      <c r="D8" s="15">
        <v>2000.0</v>
      </c>
      <c r="E8" s="15">
        <v>2000.0</v>
      </c>
      <c r="F8" s="15">
        <v>2000.0</v>
      </c>
      <c r="G8" s="15">
        <v>2000.0</v>
      </c>
      <c r="H8" s="15">
        <v>2000.0</v>
      </c>
      <c r="I8" s="15">
        <v>2000.0</v>
      </c>
      <c r="J8" s="15">
        <v>2000.0</v>
      </c>
      <c r="K8" s="15">
        <v>2000.0</v>
      </c>
      <c r="L8" s="15">
        <v>2000.0</v>
      </c>
      <c r="M8" s="15">
        <v>2000.0</v>
      </c>
      <c r="N8" s="9">
        <f t="shared" si="2"/>
        <v>24000</v>
      </c>
    </row>
    <row r="9" ht="14.25" customHeight="1">
      <c r="A9" s="16" t="s">
        <v>17</v>
      </c>
      <c r="B9" s="15">
        <v>150.0</v>
      </c>
      <c r="C9" s="15">
        <v>150.0</v>
      </c>
      <c r="D9" s="15">
        <v>150.0</v>
      </c>
      <c r="E9" s="15">
        <v>150.0</v>
      </c>
      <c r="F9" s="8">
        <v>50.0</v>
      </c>
      <c r="G9" s="8">
        <v>50.0</v>
      </c>
      <c r="H9" s="8">
        <v>50.0</v>
      </c>
      <c r="I9" s="8">
        <v>50.0</v>
      </c>
      <c r="J9" s="8">
        <v>50.0</v>
      </c>
      <c r="K9" s="8">
        <v>150.0</v>
      </c>
      <c r="L9" s="8">
        <v>150.0</v>
      </c>
      <c r="M9" s="8">
        <v>150.0</v>
      </c>
      <c r="N9" s="9">
        <f t="shared" si="2"/>
        <v>1300</v>
      </c>
    </row>
    <row r="10" ht="14.25" customHeight="1">
      <c r="A10" s="14" t="s">
        <v>18</v>
      </c>
      <c r="B10" s="15">
        <v>100.0</v>
      </c>
      <c r="C10" s="15">
        <v>100.0</v>
      </c>
      <c r="D10" s="15">
        <v>100.0</v>
      </c>
      <c r="E10" s="15">
        <v>100.0</v>
      </c>
      <c r="F10" s="15">
        <v>100.0</v>
      </c>
      <c r="G10" s="15">
        <v>100.0</v>
      </c>
      <c r="H10" s="15">
        <v>100.0</v>
      </c>
      <c r="I10" s="15">
        <v>100.0</v>
      </c>
      <c r="J10" s="15">
        <v>100.0</v>
      </c>
      <c r="K10" s="15">
        <v>100.0</v>
      </c>
      <c r="L10" s="15">
        <v>100.0</v>
      </c>
      <c r="M10" s="15">
        <v>100.0</v>
      </c>
      <c r="N10" s="9">
        <f t="shared" si="2"/>
        <v>1200</v>
      </c>
    </row>
    <row r="11" ht="14.25" customHeight="1">
      <c r="A11" s="16" t="s">
        <v>19</v>
      </c>
      <c r="B11" s="15">
        <v>100.0</v>
      </c>
      <c r="C11" s="15">
        <v>100.0</v>
      </c>
      <c r="D11" s="15">
        <v>100.0</v>
      </c>
      <c r="E11" s="15">
        <v>100.0</v>
      </c>
      <c r="F11" s="15">
        <v>100.0</v>
      </c>
      <c r="G11" s="15">
        <v>100.0</v>
      </c>
      <c r="H11" s="15">
        <v>100.0</v>
      </c>
      <c r="I11" s="15">
        <v>100.0</v>
      </c>
      <c r="J11" s="15">
        <v>100.0</v>
      </c>
      <c r="K11" s="15">
        <v>100.0</v>
      </c>
      <c r="L11" s="15">
        <v>100.0</v>
      </c>
      <c r="M11" s="15">
        <v>100.0</v>
      </c>
      <c r="N11" s="9">
        <f t="shared" si="2"/>
        <v>1200</v>
      </c>
    </row>
    <row r="12" ht="14.25" customHeight="1">
      <c r="A12" s="16" t="s">
        <v>20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7">
        <v>0.0</v>
      </c>
    </row>
    <row r="13" ht="14.25" customHeight="1">
      <c r="A13" s="16" t="s">
        <v>21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9">
        <f t="shared" ref="N13:N16" si="3">SUM(B13:M13)</f>
        <v>0</v>
      </c>
    </row>
    <row r="14" ht="14.25" customHeight="1">
      <c r="A14" s="16" t="s">
        <v>22</v>
      </c>
      <c r="B14" s="15">
        <v>40.0</v>
      </c>
      <c r="C14" s="15">
        <v>40.0</v>
      </c>
      <c r="D14" s="15">
        <v>40.0</v>
      </c>
      <c r="E14" s="15">
        <v>40.0</v>
      </c>
      <c r="F14" s="15">
        <v>40.0</v>
      </c>
      <c r="G14" s="15">
        <v>40.0</v>
      </c>
      <c r="H14" s="15">
        <v>40.0</v>
      </c>
      <c r="I14" s="15">
        <v>40.0</v>
      </c>
      <c r="J14" s="15">
        <v>40.0</v>
      </c>
      <c r="K14" s="15">
        <v>40.0</v>
      </c>
      <c r="L14" s="15">
        <v>40.0</v>
      </c>
      <c r="M14" s="15">
        <v>40.0</v>
      </c>
      <c r="N14" s="9">
        <f t="shared" si="3"/>
        <v>480</v>
      </c>
    </row>
    <row r="15" ht="14.25" customHeight="1">
      <c r="A15" s="16" t="s">
        <v>23</v>
      </c>
      <c r="B15" s="1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9">
        <f t="shared" si="3"/>
        <v>0</v>
      </c>
    </row>
    <row r="16" ht="14.25" customHeight="1">
      <c r="A16" s="14" t="s">
        <v>24</v>
      </c>
      <c r="B16" s="15">
        <v>70.0</v>
      </c>
      <c r="C16" s="15">
        <v>70.0</v>
      </c>
      <c r="D16" s="15">
        <v>70.0</v>
      </c>
      <c r="E16" s="15">
        <v>70.0</v>
      </c>
      <c r="F16" s="15">
        <v>70.0</v>
      </c>
      <c r="G16" s="15">
        <v>70.0</v>
      </c>
      <c r="H16" s="15">
        <v>70.0</v>
      </c>
      <c r="I16" s="15">
        <v>70.0</v>
      </c>
      <c r="J16" s="15">
        <v>70.0</v>
      </c>
      <c r="K16" s="15">
        <v>70.0</v>
      </c>
      <c r="L16" s="15">
        <v>70.0</v>
      </c>
      <c r="M16" s="15">
        <v>70.0</v>
      </c>
      <c r="N16" s="9">
        <f t="shared" si="3"/>
        <v>840</v>
      </c>
    </row>
    <row r="17" ht="14.25" customHeight="1">
      <c r="A17" s="14" t="s">
        <v>25</v>
      </c>
      <c r="B17" s="15">
        <v>40.0</v>
      </c>
      <c r="C17" s="15">
        <v>40.0</v>
      </c>
      <c r="D17" s="15">
        <v>40.0</v>
      </c>
      <c r="E17" s="15">
        <v>40.0</v>
      </c>
      <c r="F17" s="15">
        <v>40.0</v>
      </c>
      <c r="G17" s="15">
        <v>40.0</v>
      </c>
      <c r="H17" s="15">
        <v>40.0</v>
      </c>
      <c r="I17" s="15">
        <v>40.0</v>
      </c>
      <c r="J17" s="15">
        <v>40.0</v>
      </c>
      <c r="K17" s="15">
        <v>40.0</v>
      </c>
      <c r="L17" s="15">
        <v>40.0</v>
      </c>
      <c r="M17" s="15">
        <v>40.0</v>
      </c>
      <c r="N17" s="9">
        <f>sum(B17:M17)</f>
        <v>480</v>
      </c>
    </row>
    <row r="18" ht="14.25" customHeight="1">
      <c r="A18" s="16" t="s">
        <v>26</v>
      </c>
      <c r="B18" s="15">
        <v>100.0</v>
      </c>
      <c r="C18" s="15">
        <v>100.0</v>
      </c>
      <c r="D18" s="15">
        <v>100.0</v>
      </c>
      <c r="E18" s="15">
        <v>100.0</v>
      </c>
      <c r="F18" s="15">
        <v>100.0</v>
      </c>
      <c r="G18" s="15">
        <v>100.0</v>
      </c>
      <c r="H18" s="15">
        <v>100.0</v>
      </c>
      <c r="I18" s="15">
        <v>100.0</v>
      </c>
      <c r="J18" s="15">
        <v>100.0</v>
      </c>
      <c r="K18" s="15">
        <v>100.0</v>
      </c>
      <c r="L18" s="15">
        <v>100.0</v>
      </c>
      <c r="M18" s="15">
        <v>100.0</v>
      </c>
      <c r="N18" s="9">
        <f t="shared" ref="N18:N30" si="4">SUM(B18:M18)</f>
        <v>1200</v>
      </c>
    </row>
    <row r="19" ht="14.25" customHeight="1">
      <c r="A19" s="16" t="s">
        <v>27</v>
      </c>
      <c r="B19" s="1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9">
        <f t="shared" si="4"/>
        <v>0</v>
      </c>
    </row>
    <row r="20" ht="14.25" customHeight="1">
      <c r="A20" s="16"/>
      <c r="B20" s="1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9">
        <f t="shared" si="4"/>
        <v>0</v>
      </c>
    </row>
    <row r="21" ht="14.25" customHeight="1">
      <c r="A21" s="19" t="s">
        <v>28</v>
      </c>
      <c r="B21" s="11">
        <f t="shared" ref="B21:M21" si="5">SUM(B8:B20)</f>
        <v>2600</v>
      </c>
      <c r="C21" s="11">
        <f t="shared" si="5"/>
        <v>2600</v>
      </c>
      <c r="D21" s="11">
        <f t="shared" si="5"/>
        <v>2600</v>
      </c>
      <c r="E21" s="11">
        <f t="shared" si="5"/>
        <v>2600</v>
      </c>
      <c r="F21" s="11">
        <f t="shared" si="5"/>
        <v>2500</v>
      </c>
      <c r="G21" s="11">
        <f t="shared" si="5"/>
        <v>2500</v>
      </c>
      <c r="H21" s="11">
        <f t="shared" si="5"/>
        <v>2500</v>
      </c>
      <c r="I21" s="11">
        <f t="shared" si="5"/>
        <v>2500</v>
      </c>
      <c r="J21" s="11">
        <f t="shared" si="5"/>
        <v>2500</v>
      </c>
      <c r="K21" s="11">
        <f t="shared" si="5"/>
        <v>2600</v>
      </c>
      <c r="L21" s="11">
        <f t="shared" si="5"/>
        <v>2600</v>
      </c>
      <c r="M21" s="11">
        <f t="shared" si="5"/>
        <v>2600</v>
      </c>
      <c r="N21" s="9">
        <f t="shared" si="4"/>
        <v>30700</v>
      </c>
    </row>
    <row r="22" ht="14.25" customHeight="1">
      <c r="A22" s="16"/>
      <c r="B22" s="1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9">
        <f t="shared" si="4"/>
        <v>0</v>
      </c>
    </row>
    <row r="23" ht="14.25" customHeight="1">
      <c r="A23" s="20" t="s">
        <v>29</v>
      </c>
      <c r="B23" s="1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3"/>
      <c r="N23" s="9">
        <f t="shared" si="4"/>
        <v>0</v>
      </c>
    </row>
    <row r="24" ht="14.25" customHeight="1">
      <c r="A24" s="16" t="s">
        <v>30</v>
      </c>
      <c r="B24" s="15">
        <f t="shared" ref="B24:M24" si="6">1.5*1000</f>
        <v>1500</v>
      </c>
      <c r="C24" s="15">
        <f t="shared" si="6"/>
        <v>1500</v>
      </c>
      <c r="D24" s="15">
        <f t="shared" si="6"/>
        <v>1500</v>
      </c>
      <c r="E24" s="15">
        <f t="shared" si="6"/>
        <v>1500</v>
      </c>
      <c r="F24" s="15">
        <f t="shared" si="6"/>
        <v>1500</v>
      </c>
      <c r="G24" s="15">
        <f t="shared" si="6"/>
        <v>1500</v>
      </c>
      <c r="H24" s="15">
        <f t="shared" si="6"/>
        <v>1500</v>
      </c>
      <c r="I24" s="15">
        <f t="shared" si="6"/>
        <v>1500</v>
      </c>
      <c r="J24" s="15">
        <f t="shared" si="6"/>
        <v>1500</v>
      </c>
      <c r="K24" s="15">
        <f t="shared" si="6"/>
        <v>1500</v>
      </c>
      <c r="L24" s="15">
        <f t="shared" si="6"/>
        <v>1500</v>
      </c>
      <c r="M24" s="15">
        <f t="shared" si="6"/>
        <v>1500</v>
      </c>
      <c r="N24" s="9">
        <f t="shared" si="4"/>
        <v>18000</v>
      </c>
    </row>
    <row r="25" ht="14.25" customHeight="1">
      <c r="A25" s="14" t="s">
        <v>31</v>
      </c>
      <c r="B25" s="15">
        <v>12300.0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9">
        <f t="shared" si="4"/>
        <v>12300</v>
      </c>
    </row>
    <row r="26" ht="14.25" customHeight="1">
      <c r="A26" s="16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3"/>
      <c r="N26" s="9">
        <f t="shared" si="4"/>
        <v>0</v>
      </c>
    </row>
    <row r="27" ht="14.25" customHeight="1">
      <c r="A27" s="16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9">
        <f t="shared" si="4"/>
        <v>0</v>
      </c>
    </row>
    <row r="28" ht="14.25" customHeight="1">
      <c r="A28" s="16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9">
        <f t="shared" si="4"/>
        <v>0</v>
      </c>
    </row>
    <row r="29" ht="14.25" customHeight="1">
      <c r="A29" s="16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9">
        <f t="shared" si="4"/>
        <v>0</v>
      </c>
    </row>
    <row r="30" ht="14.25" customHeight="1">
      <c r="A30" s="14" t="s">
        <v>32</v>
      </c>
      <c r="B30" s="21">
        <f>B21+B24+B25</f>
        <v>16400</v>
      </c>
      <c r="C30" s="21">
        <f t="shared" ref="C30:M30" si="7">C21+C24</f>
        <v>4100</v>
      </c>
      <c r="D30" s="21">
        <f t="shared" si="7"/>
        <v>4100</v>
      </c>
      <c r="E30" s="21">
        <f t="shared" si="7"/>
        <v>4100</v>
      </c>
      <c r="F30" s="21">
        <f t="shared" si="7"/>
        <v>4000</v>
      </c>
      <c r="G30" s="21">
        <f t="shared" si="7"/>
        <v>4000</v>
      </c>
      <c r="H30" s="21">
        <f t="shared" si="7"/>
        <v>4000</v>
      </c>
      <c r="I30" s="21">
        <f t="shared" si="7"/>
        <v>4000</v>
      </c>
      <c r="J30" s="21">
        <f t="shared" si="7"/>
        <v>4000</v>
      </c>
      <c r="K30" s="21">
        <f t="shared" si="7"/>
        <v>4100</v>
      </c>
      <c r="L30" s="21">
        <f t="shared" si="7"/>
        <v>4100</v>
      </c>
      <c r="M30" s="21">
        <f t="shared" si="7"/>
        <v>4100</v>
      </c>
      <c r="N30" s="9">
        <f t="shared" si="4"/>
        <v>61000</v>
      </c>
    </row>
    <row r="31" ht="14.25" customHeight="1">
      <c r="A31" s="16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9" t="s">
        <v>33</v>
      </c>
      <c r="O31" s="24"/>
    </row>
    <row r="32" ht="14.25" customHeight="1">
      <c r="A32" s="25" t="s">
        <v>34</v>
      </c>
      <c r="B32" s="26">
        <f t="shared" ref="B32:M32" si="8">B5-B30</f>
        <v>-11900</v>
      </c>
      <c r="C32" s="26">
        <f t="shared" si="8"/>
        <v>400</v>
      </c>
      <c r="D32" s="26">
        <f t="shared" si="8"/>
        <v>400</v>
      </c>
      <c r="E32" s="26">
        <f t="shared" si="8"/>
        <v>400</v>
      </c>
      <c r="F32" s="26">
        <f t="shared" si="8"/>
        <v>500</v>
      </c>
      <c r="G32" s="26">
        <f t="shared" si="8"/>
        <v>500</v>
      </c>
      <c r="H32" s="26">
        <f t="shared" si="8"/>
        <v>500</v>
      </c>
      <c r="I32" s="26">
        <f t="shared" si="8"/>
        <v>500</v>
      </c>
      <c r="J32" s="26">
        <f t="shared" si="8"/>
        <v>500</v>
      </c>
      <c r="K32" s="26">
        <f t="shared" si="8"/>
        <v>400</v>
      </c>
      <c r="L32" s="26">
        <f t="shared" si="8"/>
        <v>400</v>
      </c>
      <c r="M32" s="26">
        <f t="shared" si="8"/>
        <v>400</v>
      </c>
      <c r="N32" s="26">
        <f>sum(B32:M32)</f>
        <v>-7000</v>
      </c>
    </row>
    <row r="33" ht="14.25" customHeight="1"/>
    <row r="34" ht="14.25" customHeight="1">
      <c r="M34" s="27" t="s">
        <v>35</v>
      </c>
      <c r="N34" s="28">
        <f>N8+N32</f>
        <v>17000</v>
      </c>
    </row>
    <row r="35" ht="14.25" customHeight="1">
      <c r="M35" s="25" t="s">
        <v>36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7.71"/>
    <col customWidth="1" min="2" max="2" width="13.57"/>
    <col customWidth="1" min="3" max="3" width="12.71"/>
    <col customWidth="1" min="4" max="4" width="13.29"/>
    <col customWidth="1" min="5" max="5" width="14.14"/>
    <col customWidth="1" min="6" max="6" width="13.29"/>
    <col customWidth="1" min="7" max="7" width="14.29"/>
    <col customWidth="1" min="8" max="8" width="13.29"/>
    <col customWidth="1" min="9" max="9" width="14.57"/>
    <col customWidth="1" min="10" max="10" width="15.29"/>
    <col customWidth="1" min="11" max="11" width="13.29"/>
    <col customWidth="1" min="12" max="12" width="14.71"/>
    <col customWidth="1" min="13" max="13" width="14.0"/>
    <col customWidth="1" min="14" max="14" width="16.14"/>
    <col customWidth="1" min="15" max="15" width="14.86"/>
  </cols>
  <sheetData>
    <row r="1" ht="14.25" customHeight="1">
      <c r="B1" s="7">
        <v>2025.0</v>
      </c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ht="14.25" customHeight="1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</row>
    <row r="5" ht="14.25" customHeight="1">
      <c r="A5" s="7" t="s">
        <v>37</v>
      </c>
      <c r="B5" s="8">
        <f t="shared" ref="B5:M5" si="1">3000*2</f>
        <v>6000</v>
      </c>
      <c r="C5" s="8">
        <f t="shared" si="1"/>
        <v>6000</v>
      </c>
      <c r="D5" s="8">
        <f t="shared" si="1"/>
        <v>6000</v>
      </c>
      <c r="E5" s="8">
        <f t="shared" si="1"/>
        <v>6000</v>
      </c>
      <c r="F5" s="8">
        <f t="shared" si="1"/>
        <v>6000</v>
      </c>
      <c r="G5" s="8">
        <f t="shared" si="1"/>
        <v>6000</v>
      </c>
      <c r="H5" s="8">
        <f t="shared" si="1"/>
        <v>6000</v>
      </c>
      <c r="I5" s="8">
        <f t="shared" si="1"/>
        <v>6000</v>
      </c>
      <c r="J5" s="8">
        <f t="shared" si="1"/>
        <v>6000</v>
      </c>
      <c r="K5" s="8">
        <f t="shared" si="1"/>
        <v>6000</v>
      </c>
      <c r="L5" s="8">
        <f t="shared" si="1"/>
        <v>6000</v>
      </c>
      <c r="M5" s="8">
        <f t="shared" si="1"/>
        <v>6000</v>
      </c>
      <c r="N5" s="9">
        <f t="shared" ref="N5:N11" si="2">SUM(B5:M5)</f>
        <v>72000</v>
      </c>
    </row>
    <row r="6" ht="14.2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9">
        <f t="shared" si="2"/>
        <v>0</v>
      </c>
    </row>
    <row r="7" ht="14.25" customHeight="1">
      <c r="A7" s="12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3"/>
      <c r="N7" s="9">
        <f t="shared" si="2"/>
        <v>0</v>
      </c>
    </row>
    <row r="8" ht="14.25" customHeight="1">
      <c r="A8" s="14" t="s">
        <v>16</v>
      </c>
      <c r="B8" s="15">
        <v>2000.0</v>
      </c>
      <c r="C8" s="15">
        <v>2000.0</v>
      </c>
      <c r="D8" s="15">
        <v>2000.0</v>
      </c>
      <c r="E8" s="15">
        <v>2000.0</v>
      </c>
      <c r="F8" s="15">
        <v>2000.0</v>
      </c>
      <c r="G8" s="15">
        <v>2000.0</v>
      </c>
      <c r="H8" s="15">
        <v>2000.0</v>
      </c>
      <c r="I8" s="15">
        <v>2000.0</v>
      </c>
      <c r="J8" s="15">
        <v>2000.0</v>
      </c>
      <c r="K8" s="15">
        <v>2000.0</v>
      </c>
      <c r="L8" s="15">
        <v>2000.0</v>
      </c>
      <c r="M8" s="15">
        <v>2000.0</v>
      </c>
      <c r="N8" s="9">
        <f t="shared" si="2"/>
        <v>24000</v>
      </c>
    </row>
    <row r="9" ht="14.25" customHeight="1">
      <c r="A9" s="16" t="s">
        <v>17</v>
      </c>
      <c r="B9" s="15">
        <v>150.0</v>
      </c>
      <c r="C9" s="15">
        <v>150.0</v>
      </c>
      <c r="D9" s="15">
        <v>150.0</v>
      </c>
      <c r="E9" s="15">
        <v>150.0</v>
      </c>
      <c r="F9" s="8">
        <v>50.0</v>
      </c>
      <c r="G9" s="8">
        <v>50.0</v>
      </c>
      <c r="H9" s="8">
        <v>50.0</v>
      </c>
      <c r="I9" s="8">
        <v>50.0</v>
      </c>
      <c r="J9" s="8">
        <v>50.0</v>
      </c>
      <c r="K9" s="8">
        <v>150.0</v>
      </c>
      <c r="L9" s="8">
        <v>150.0</v>
      </c>
      <c r="M9" s="8">
        <v>150.0</v>
      </c>
      <c r="N9" s="9">
        <f t="shared" si="2"/>
        <v>1300</v>
      </c>
    </row>
    <row r="10" ht="14.25" customHeight="1">
      <c r="A10" s="14" t="s">
        <v>18</v>
      </c>
      <c r="B10" s="15">
        <v>100.0</v>
      </c>
      <c r="C10" s="15">
        <v>100.0</v>
      </c>
      <c r="D10" s="15">
        <v>100.0</v>
      </c>
      <c r="E10" s="15">
        <v>100.0</v>
      </c>
      <c r="F10" s="15">
        <v>100.0</v>
      </c>
      <c r="G10" s="15">
        <v>100.0</v>
      </c>
      <c r="H10" s="15">
        <v>100.0</v>
      </c>
      <c r="I10" s="15">
        <v>100.0</v>
      </c>
      <c r="J10" s="15">
        <v>100.0</v>
      </c>
      <c r="K10" s="15">
        <v>100.0</v>
      </c>
      <c r="L10" s="15">
        <v>100.0</v>
      </c>
      <c r="M10" s="15">
        <v>100.0</v>
      </c>
      <c r="N10" s="9">
        <f t="shared" si="2"/>
        <v>1200</v>
      </c>
    </row>
    <row r="11" ht="14.25" customHeight="1">
      <c r="A11" s="16" t="s">
        <v>19</v>
      </c>
      <c r="B11" s="15">
        <v>100.0</v>
      </c>
      <c r="C11" s="15">
        <v>100.0</v>
      </c>
      <c r="D11" s="15">
        <v>100.0</v>
      </c>
      <c r="E11" s="15">
        <v>100.0</v>
      </c>
      <c r="F11" s="15">
        <v>100.0</v>
      </c>
      <c r="G11" s="15">
        <v>100.0</v>
      </c>
      <c r="H11" s="15">
        <v>100.0</v>
      </c>
      <c r="I11" s="15">
        <v>100.0</v>
      </c>
      <c r="J11" s="15">
        <v>100.0</v>
      </c>
      <c r="K11" s="15">
        <v>100.0</v>
      </c>
      <c r="L11" s="15">
        <v>100.0</v>
      </c>
      <c r="M11" s="15">
        <v>100.0</v>
      </c>
      <c r="N11" s="9">
        <f t="shared" si="2"/>
        <v>1200</v>
      </c>
    </row>
    <row r="12" ht="14.25" customHeight="1">
      <c r="A12" s="16" t="s">
        <v>20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7">
        <v>0.0</v>
      </c>
    </row>
    <row r="13" ht="14.25" customHeight="1">
      <c r="A13" s="16" t="s">
        <v>21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9">
        <f t="shared" ref="N13:N16" si="3">SUM(B13:M13)</f>
        <v>0</v>
      </c>
    </row>
    <row r="14" ht="14.25" customHeight="1">
      <c r="A14" s="16" t="s">
        <v>22</v>
      </c>
      <c r="B14" s="15">
        <v>40.0</v>
      </c>
      <c r="C14" s="15">
        <v>40.0</v>
      </c>
      <c r="D14" s="15">
        <v>40.0</v>
      </c>
      <c r="E14" s="15">
        <v>40.0</v>
      </c>
      <c r="F14" s="15">
        <v>40.0</v>
      </c>
      <c r="G14" s="15">
        <v>40.0</v>
      </c>
      <c r="H14" s="15">
        <v>40.0</v>
      </c>
      <c r="I14" s="15">
        <v>40.0</v>
      </c>
      <c r="J14" s="15">
        <v>40.0</v>
      </c>
      <c r="K14" s="15">
        <v>40.0</v>
      </c>
      <c r="L14" s="15">
        <v>40.0</v>
      </c>
      <c r="M14" s="15">
        <v>40.0</v>
      </c>
      <c r="N14" s="9">
        <f t="shared" si="3"/>
        <v>480</v>
      </c>
    </row>
    <row r="15" ht="14.25" customHeight="1">
      <c r="A15" s="16" t="s">
        <v>23</v>
      </c>
      <c r="B15" s="1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9">
        <f t="shared" si="3"/>
        <v>0</v>
      </c>
    </row>
    <row r="16" ht="14.25" customHeight="1">
      <c r="A16" s="14" t="s">
        <v>24</v>
      </c>
      <c r="B16" s="15">
        <v>70.0</v>
      </c>
      <c r="C16" s="15">
        <v>70.0</v>
      </c>
      <c r="D16" s="15">
        <v>70.0</v>
      </c>
      <c r="E16" s="15">
        <v>70.0</v>
      </c>
      <c r="F16" s="15">
        <v>70.0</v>
      </c>
      <c r="G16" s="15">
        <v>70.0</v>
      </c>
      <c r="H16" s="15">
        <v>70.0</v>
      </c>
      <c r="I16" s="15">
        <v>70.0</v>
      </c>
      <c r="J16" s="15">
        <v>70.0</v>
      </c>
      <c r="K16" s="15">
        <v>70.0</v>
      </c>
      <c r="L16" s="15">
        <v>70.0</v>
      </c>
      <c r="M16" s="15">
        <v>70.0</v>
      </c>
      <c r="N16" s="9">
        <f t="shared" si="3"/>
        <v>840</v>
      </c>
    </row>
    <row r="17" ht="14.25" customHeight="1">
      <c r="A17" s="14" t="s">
        <v>25</v>
      </c>
      <c r="B17" s="15">
        <v>40.0</v>
      </c>
      <c r="C17" s="15">
        <v>40.0</v>
      </c>
      <c r="D17" s="15">
        <v>40.0</v>
      </c>
      <c r="E17" s="15">
        <v>40.0</v>
      </c>
      <c r="F17" s="15">
        <v>40.0</v>
      </c>
      <c r="G17" s="15">
        <v>40.0</v>
      </c>
      <c r="H17" s="15">
        <v>40.0</v>
      </c>
      <c r="I17" s="15">
        <v>40.0</v>
      </c>
      <c r="J17" s="15">
        <v>40.0</v>
      </c>
      <c r="K17" s="15">
        <v>40.0</v>
      </c>
      <c r="L17" s="15">
        <v>40.0</v>
      </c>
      <c r="M17" s="15">
        <v>40.0</v>
      </c>
      <c r="N17" s="9">
        <f>sum(B17:M17)</f>
        <v>480</v>
      </c>
    </row>
    <row r="18" ht="14.25" customHeight="1">
      <c r="A18" s="16" t="s">
        <v>26</v>
      </c>
      <c r="B18" s="15">
        <v>100.0</v>
      </c>
      <c r="C18" s="15">
        <v>100.0</v>
      </c>
      <c r="D18" s="15">
        <v>100.0</v>
      </c>
      <c r="E18" s="15">
        <v>100.0</v>
      </c>
      <c r="F18" s="15">
        <v>100.0</v>
      </c>
      <c r="G18" s="15">
        <v>100.0</v>
      </c>
      <c r="H18" s="15">
        <v>100.0</v>
      </c>
      <c r="I18" s="15">
        <v>100.0</v>
      </c>
      <c r="J18" s="15">
        <v>100.0</v>
      </c>
      <c r="K18" s="15">
        <v>100.0</v>
      </c>
      <c r="L18" s="15">
        <v>100.0</v>
      </c>
      <c r="M18" s="15">
        <v>100.0</v>
      </c>
      <c r="N18" s="9">
        <f t="shared" ref="N18:N30" si="4">SUM(B18:M18)</f>
        <v>1200</v>
      </c>
    </row>
    <row r="19" ht="14.25" customHeight="1">
      <c r="A19" s="16" t="s">
        <v>27</v>
      </c>
      <c r="B19" s="1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9">
        <f t="shared" si="4"/>
        <v>0</v>
      </c>
    </row>
    <row r="20" ht="14.25" customHeight="1">
      <c r="A20" s="16"/>
      <c r="B20" s="1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9">
        <f t="shared" si="4"/>
        <v>0</v>
      </c>
    </row>
    <row r="21" ht="14.25" customHeight="1">
      <c r="A21" s="19" t="s">
        <v>28</v>
      </c>
      <c r="B21" s="11">
        <f t="shared" ref="B21:M21" si="5">SUM(B8:B20)</f>
        <v>2600</v>
      </c>
      <c r="C21" s="11">
        <f t="shared" si="5"/>
        <v>2600</v>
      </c>
      <c r="D21" s="11">
        <f t="shared" si="5"/>
        <v>2600</v>
      </c>
      <c r="E21" s="11">
        <f t="shared" si="5"/>
        <v>2600</v>
      </c>
      <c r="F21" s="11">
        <f t="shared" si="5"/>
        <v>2500</v>
      </c>
      <c r="G21" s="11">
        <f t="shared" si="5"/>
        <v>2500</v>
      </c>
      <c r="H21" s="11">
        <f t="shared" si="5"/>
        <v>2500</v>
      </c>
      <c r="I21" s="11">
        <f t="shared" si="5"/>
        <v>2500</v>
      </c>
      <c r="J21" s="11">
        <f t="shared" si="5"/>
        <v>2500</v>
      </c>
      <c r="K21" s="11">
        <f t="shared" si="5"/>
        <v>2600</v>
      </c>
      <c r="L21" s="11">
        <f t="shared" si="5"/>
        <v>2600</v>
      </c>
      <c r="M21" s="11">
        <f t="shared" si="5"/>
        <v>2600</v>
      </c>
      <c r="N21" s="9">
        <f t="shared" si="4"/>
        <v>30700</v>
      </c>
    </row>
    <row r="22" ht="14.25" customHeight="1">
      <c r="A22" s="16"/>
      <c r="B22" s="1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9">
        <f t="shared" si="4"/>
        <v>0</v>
      </c>
    </row>
    <row r="23" ht="14.25" customHeight="1">
      <c r="A23" s="20" t="s">
        <v>29</v>
      </c>
      <c r="B23" s="1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3"/>
      <c r="N23" s="9">
        <f t="shared" si="4"/>
        <v>0</v>
      </c>
    </row>
    <row r="24" ht="14.25" customHeight="1">
      <c r="A24" s="16" t="s">
        <v>30</v>
      </c>
      <c r="B24" s="15">
        <f t="shared" ref="B24:M24" si="6">1.5*1000</f>
        <v>1500</v>
      </c>
      <c r="C24" s="15">
        <f t="shared" si="6"/>
        <v>1500</v>
      </c>
      <c r="D24" s="15">
        <f t="shared" si="6"/>
        <v>1500</v>
      </c>
      <c r="E24" s="15">
        <f t="shared" si="6"/>
        <v>1500</v>
      </c>
      <c r="F24" s="15">
        <f t="shared" si="6"/>
        <v>1500</v>
      </c>
      <c r="G24" s="15">
        <f t="shared" si="6"/>
        <v>1500</v>
      </c>
      <c r="H24" s="15">
        <f t="shared" si="6"/>
        <v>1500</v>
      </c>
      <c r="I24" s="15">
        <f t="shared" si="6"/>
        <v>1500</v>
      </c>
      <c r="J24" s="15">
        <f t="shared" si="6"/>
        <v>1500</v>
      </c>
      <c r="K24" s="15">
        <f t="shared" si="6"/>
        <v>1500</v>
      </c>
      <c r="L24" s="15">
        <f t="shared" si="6"/>
        <v>1500</v>
      </c>
      <c r="M24" s="15">
        <f t="shared" si="6"/>
        <v>1500</v>
      </c>
      <c r="N24" s="9">
        <f t="shared" si="4"/>
        <v>18000</v>
      </c>
    </row>
    <row r="25" ht="14.25" customHeight="1">
      <c r="A25" s="16" t="s">
        <v>38</v>
      </c>
      <c r="B25" s="1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9">
        <f t="shared" si="4"/>
        <v>0</v>
      </c>
    </row>
    <row r="26" ht="14.25" customHeight="1">
      <c r="A26" s="16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3"/>
      <c r="N26" s="9">
        <f t="shared" si="4"/>
        <v>0</v>
      </c>
    </row>
    <row r="27" ht="14.25" customHeight="1">
      <c r="A27" s="16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9">
        <f t="shared" si="4"/>
        <v>0</v>
      </c>
    </row>
    <row r="28" ht="14.25" customHeight="1">
      <c r="A28" s="16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9">
        <f t="shared" si="4"/>
        <v>0</v>
      </c>
    </row>
    <row r="29" ht="14.25" customHeight="1">
      <c r="A29" s="16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9">
        <f t="shared" si="4"/>
        <v>0</v>
      </c>
    </row>
    <row r="30" ht="14.25" customHeight="1">
      <c r="A30" s="14" t="s">
        <v>32</v>
      </c>
      <c r="B30" s="21">
        <f t="shared" ref="B30:M30" si="7">B21+B24</f>
        <v>4100</v>
      </c>
      <c r="C30" s="21">
        <f t="shared" si="7"/>
        <v>4100</v>
      </c>
      <c r="D30" s="21">
        <f t="shared" si="7"/>
        <v>4100</v>
      </c>
      <c r="E30" s="21">
        <f t="shared" si="7"/>
        <v>4100</v>
      </c>
      <c r="F30" s="21">
        <f t="shared" si="7"/>
        <v>4000</v>
      </c>
      <c r="G30" s="21">
        <f t="shared" si="7"/>
        <v>4000</v>
      </c>
      <c r="H30" s="21">
        <f t="shared" si="7"/>
        <v>4000</v>
      </c>
      <c r="I30" s="21">
        <f t="shared" si="7"/>
        <v>4000</v>
      </c>
      <c r="J30" s="21">
        <f t="shared" si="7"/>
        <v>4000</v>
      </c>
      <c r="K30" s="21">
        <f t="shared" si="7"/>
        <v>4100</v>
      </c>
      <c r="L30" s="21">
        <f t="shared" si="7"/>
        <v>4100</v>
      </c>
      <c r="M30" s="21">
        <f t="shared" si="7"/>
        <v>4100</v>
      </c>
      <c r="N30" s="9">
        <f t="shared" si="4"/>
        <v>48700</v>
      </c>
    </row>
    <row r="31" ht="14.25" customHeight="1">
      <c r="A31" s="16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9" t="s">
        <v>33</v>
      </c>
      <c r="O31" s="24"/>
    </row>
    <row r="32" ht="14.25" customHeight="1">
      <c r="A32" s="25" t="s">
        <v>34</v>
      </c>
      <c r="B32" s="26">
        <f t="shared" ref="B32:M32" si="8">B5-B30</f>
        <v>1900</v>
      </c>
      <c r="C32" s="26">
        <f t="shared" si="8"/>
        <v>1900</v>
      </c>
      <c r="D32" s="26">
        <f t="shared" si="8"/>
        <v>1900</v>
      </c>
      <c r="E32" s="26">
        <f t="shared" si="8"/>
        <v>1900</v>
      </c>
      <c r="F32" s="26">
        <f t="shared" si="8"/>
        <v>2000</v>
      </c>
      <c r="G32" s="26">
        <f t="shared" si="8"/>
        <v>2000</v>
      </c>
      <c r="H32" s="26">
        <f t="shared" si="8"/>
        <v>2000</v>
      </c>
      <c r="I32" s="26">
        <f t="shared" si="8"/>
        <v>2000</v>
      </c>
      <c r="J32" s="26">
        <f t="shared" si="8"/>
        <v>2000</v>
      </c>
      <c r="K32" s="26">
        <f t="shared" si="8"/>
        <v>1900</v>
      </c>
      <c r="L32" s="26">
        <f t="shared" si="8"/>
        <v>1900</v>
      </c>
      <c r="M32" s="26">
        <f t="shared" si="8"/>
        <v>1900</v>
      </c>
      <c r="N32" s="26">
        <f>sum(B32:M32)</f>
        <v>23300</v>
      </c>
    </row>
    <row r="33" ht="14.25" customHeight="1"/>
    <row r="34" ht="14.25" customHeight="1">
      <c r="M34" s="27" t="s">
        <v>35</v>
      </c>
      <c r="N34" s="28">
        <f>N8+N32</f>
        <v>47300</v>
      </c>
    </row>
    <row r="35" ht="14.25" customHeight="1">
      <c r="M35" s="25" t="s">
        <v>36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7.71"/>
    <col customWidth="1" min="2" max="2" width="13.57"/>
    <col customWidth="1" min="3" max="3" width="12.71"/>
    <col customWidth="1" min="4" max="4" width="13.29"/>
    <col customWidth="1" min="5" max="5" width="14.14"/>
    <col customWidth="1" min="6" max="6" width="13.29"/>
    <col customWidth="1" min="7" max="7" width="14.29"/>
    <col customWidth="1" min="8" max="8" width="13.29"/>
    <col customWidth="1" min="9" max="9" width="14.57"/>
    <col customWidth="1" min="10" max="10" width="15.29"/>
    <col customWidth="1" min="11" max="11" width="13.29"/>
    <col customWidth="1" min="12" max="12" width="14.71"/>
    <col customWidth="1" min="13" max="13" width="14.0"/>
    <col customWidth="1" min="14" max="14" width="16.14"/>
    <col customWidth="1" min="15" max="15" width="14.86"/>
  </cols>
  <sheetData>
    <row r="1" ht="14.25" customHeight="1">
      <c r="B1" s="7">
        <v>2026.0</v>
      </c>
    </row>
    <row r="2" ht="14.2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ht="14.25" customHeight="1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</row>
    <row r="5" ht="14.25" customHeight="1">
      <c r="A5" s="7" t="s">
        <v>39</v>
      </c>
      <c r="B5" s="8">
        <f t="shared" ref="B5:M5" si="1">3000*3</f>
        <v>9000</v>
      </c>
      <c r="C5" s="8">
        <f t="shared" si="1"/>
        <v>9000</v>
      </c>
      <c r="D5" s="8">
        <f t="shared" si="1"/>
        <v>9000</v>
      </c>
      <c r="E5" s="8">
        <f t="shared" si="1"/>
        <v>9000</v>
      </c>
      <c r="F5" s="8">
        <f t="shared" si="1"/>
        <v>9000</v>
      </c>
      <c r="G5" s="8">
        <f t="shared" si="1"/>
        <v>9000</v>
      </c>
      <c r="H5" s="8">
        <f t="shared" si="1"/>
        <v>9000</v>
      </c>
      <c r="I5" s="8">
        <f t="shared" si="1"/>
        <v>9000</v>
      </c>
      <c r="J5" s="8">
        <f t="shared" si="1"/>
        <v>9000</v>
      </c>
      <c r="K5" s="8">
        <f t="shared" si="1"/>
        <v>9000</v>
      </c>
      <c r="L5" s="8">
        <f t="shared" si="1"/>
        <v>9000</v>
      </c>
      <c r="M5" s="8">
        <f t="shared" si="1"/>
        <v>9000</v>
      </c>
      <c r="N5" s="9">
        <f t="shared" ref="N5:N11" si="2">SUM(B5:M5)</f>
        <v>108000</v>
      </c>
    </row>
    <row r="6" ht="14.2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9">
        <f t="shared" si="2"/>
        <v>0</v>
      </c>
    </row>
    <row r="7" ht="14.25" customHeight="1">
      <c r="A7" s="12" t="s">
        <v>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3"/>
      <c r="N7" s="9">
        <f t="shared" si="2"/>
        <v>0</v>
      </c>
    </row>
    <row r="8" ht="14.25" customHeight="1">
      <c r="A8" s="14" t="s">
        <v>16</v>
      </c>
      <c r="B8" s="15">
        <v>2000.0</v>
      </c>
      <c r="C8" s="15">
        <v>2000.0</v>
      </c>
      <c r="D8" s="15">
        <v>2000.0</v>
      </c>
      <c r="E8" s="15">
        <v>2000.0</v>
      </c>
      <c r="F8" s="15">
        <v>2000.0</v>
      </c>
      <c r="G8" s="15">
        <v>2000.0</v>
      </c>
      <c r="H8" s="15">
        <v>2000.0</v>
      </c>
      <c r="I8" s="15">
        <v>2000.0</v>
      </c>
      <c r="J8" s="15">
        <v>2000.0</v>
      </c>
      <c r="K8" s="15">
        <v>2000.0</v>
      </c>
      <c r="L8" s="15">
        <v>2000.0</v>
      </c>
      <c r="M8" s="15">
        <v>2000.0</v>
      </c>
      <c r="N8" s="9">
        <f t="shared" si="2"/>
        <v>24000</v>
      </c>
    </row>
    <row r="9" ht="14.25" customHeight="1">
      <c r="A9" s="16" t="s">
        <v>17</v>
      </c>
      <c r="B9" s="15">
        <v>150.0</v>
      </c>
      <c r="C9" s="15">
        <v>150.0</v>
      </c>
      <c r="D9" s="15">
        <v>150.0</v>
      </c>
      <c r="E9" s="15">
        <v>150.0</v>
      </c>
      <c r="F9" s="8">
        <v>50.0</v>
      </c>
      <c r="G9" s="8">
        <v>50.0</v>
      </c>
      <c r="H9" s="8">
        <v>50.0</v>
      </c>
      <c r="I9" s="8">
        <v>50.0</v>
      </c>
      <c r="J9" s="8">
        <v>50.0</v>
      </c>
      <c r="K9" s="8">
        <v>150.0</v>
      </c>
      <c r="L9" s="8">
        <v>150.0</v>
      </c>
      <c r="M9" s="8">
        <v>150.0</v>
      </c>
      <c r="N9" s="9">
        <f t="shared" si="2"/>
        <v>1300</v>
      </c>
    </row>
    <row r="10" ht="14.25" customHeight="1">
      <c r="A10" s="14" t="s">
        <v>18</v>
      </c>
      <c r="B10" s="15">
        <v>100.0</v>
      </c>
      <c r="C10" s="15">
        <v>100.0</v>
      </c>
      <c r="D10" s="15">
        <v>100.0</v>
      </c>
      <c r="E10" s="15">
        <v>100.0</v>
      </c>
      <c r="F10" s="15">
        <v>100.0</v>
      </c>
      <c r="G10" s="15">
        <v>100.0</v>
      </c>
      <c r="H10" s="15">
        <v>100.0</v>
      </c>
      <c r="I10" s="15">
        <v>100.0</v>
      </c>
      <c r="J10" s="15">
        <v>100.0</v>
      </c>
      <c r="K10" s="15">
        <v>100.0</v>
      </c>
      <c r="L10" s="15">
        <v>100.0</v>
      </c>
      <c r="M10" s="15">
        <v>100.0</v>
      </c>
      <c r="N10" s="9">
        <f t="shared" si="2"/>
        <v>1200</v>
      </c>
    </row>
    <row r="11" ht="14.25" customHeight="1">
      <c r="A11" s="16" t="s">
        <v>19</v>
      </c>
      <c r="B11" s="15">
        <v>100.0</v>
      </c>
      <c r="C11" s="15">
        <v>100.0</v>
      </c>
      <c r="D11" s="15">
        <v>100.0</v>
      </c>
      <c r="E11" s="15">
        <v>100.0</v>
      </c>
      <c r="F11" s="15">
        <v>100.0</v>
      </c>
      <c r="G11" s="15">
        <v>100.0</v>
      </c>
      <c r="H11" s="15">
        <v>100.0</v>
      </c>
      <c r="I11" s="15">
        <v>100.0</v>
      </c>
      <c r="J11" s="15">
        <v>100.0</v>
      </c>
      <c r="K11" s="15">
        <v>100.0</v>
      </c>
      <c r="L11" s="15">
        <v>100.0</v>
      </c>
      <c r="M11" s="15">
        <v>100.0</v>
      </c>
      <c r="N11" s="9">
        <f t="shared" si="2"/>
        <v>1200</v>
      </c>
    </row>
    <row r="12" ht="14.25" customHeight="1">
      <c r="A12" s="16" t="s">
        <v>20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7">
        <v>0.0</v>
      </c>
    </row>
    <row r="13" ht="14.25" customHeight="1">
      <c r="A13" s="16" t="s">
        <v>21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9">
        <f t="shared" ref="N13:N16" si="3">SUM(B13:M13)</f>
        <v>0</v>
      </c>
    </row>
    <row r="14" ht="14.25" customHeight="1">
      <c r="A14" s="16" t="s">
        <v>22</v>
      </c>
      <c r="B14" s="15">
        <v>40.0</v>
      </c>
      <c r="C14" s="15">
        <v>40.0</v>
      </c>
      <c r="D14" s="15">
        <v>40.0</v>
      </c>
      <c r="E14" s="15">
        <v>40.0</v>
      </c>
      <c r="F14" s="15">
        <v>40.0</v>
      </c>
      <c r="G14" s="15">
        <v>40.0</v>
      </c>
      <c r="H14" s="15">
        <v>40.0</v>
      </c>
      <c r="I14" s="15">
        <v>40.0</v>
      </c>
      <c r="J14" s="15">
        <v>40.0</v>
      </c>
      <c r="K14" s="15">
        <v>40.0</v>
      </c>
      <c r="L14" s="15">
        <v>40.0</v>
      </c>
      <c r="M14" s="15">
        <v>40.0</v>
      </c>
      <c r="N14" s="9">
        <f t="shared" si="3"/>
        <v>480</v>
      </c>
    </row>
    <row r="15" ht="14.25" customHeight="1">
      <c r="A15" s="16" t="s">
        <v>23</v>
      </c>
      <c r="B15" s="1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9">
        <f t="shared" si="3"/>
        <v>0</v>
      </c>
    </row>
    <row r="16" ht="14.25" customHeight="1">
      <c r="A16" s="14" t="s">
        <v>24</v>
      </c>
      <c r="B16" s="15">
        <v>70.0</v>
      </c>
      <c r="C16" s="15">
        <v>70.0</v>
      </c>
      <c r="D16" s="15">
        <v>70.0</v>
      </c>
      <c r="E16" s="15">
        <v>70.0</v>
      </c>
      <c r="F16" s="15">
        <v>70.0</v>
      </c>
      <c r="G16" s="15">
        <v>70.0</v>
      </c>
      <c r="H16" s="15">
        <v>70.0</v>
      </c>
      <c r="I16" s="15">
        <v>70.0</v>
      </c>
      <c r="J16" s="15">
        <v>70.0</v>
      </c>
      <c r="K16" s="15">
        <v>70.0</v>
      </c>
      <c r="L16" s="15">
        <v>70.0</v>
      </c>
      <c r="M16" s="15">
        <v>70.0</v>
      </c>
      <c r="N16" s="9">
        <f t="shared" si="3"/>
        <v>840</v>
      </c>
    </row>
    <row r="17" ht="14.25" customHeight="1">
      <c r="A17" s="14" t="s">
        <v>25</v>
      </c>
      <c r="B17" s="15">
        <v>40.0</v>
      </c>
      <c r="C17" s="15">
        <v>40.0</v>
      </c>
      <c r="D17" s="15">
        <v>40.0</v>
      </c>
      <c r="E17" s="15">
        <v>40.0</v>
      </c>
      <c r="F17" s="15">
        <v>40.0</v>
      </c>
      <c r="G17" s="15">
        <v>40.0</v>
      </c>
      <c r="H17" s="15">
        <v>40.0</v>
      </c>
      <c r="I17" s="15">
        <v>40.0</v>
      </c>
      <c r="J17" s="15">
        <v>40.0</v>
      </c>
      <c r="K17" s="15">
        <v>40.0</v>
      </c>
      <c r="L17" s="15">
        <v>40.0</v>
      </c>
      <c r="M17" s="15">
        <v>40.0</v>
      </c>
      <c r="N17" s="9">
        <f>sum(B17:M17)</f>
        <v>480</v>
      </c>
    </row>
    <row r="18" ht="14.25" customHeight="1">
      <c r="A18" s="16" t="s">
        <v>26</v>
      </c>
      <c r="B18" s="15">
        <v>100.0</v>
      </c>
      <c r="C18" s="15">
        <v>100.0</v>
      </c>
      <c r="D18" s="15">
        <v>100.0</v>
      </c>
      <c r="E18" s="15">
        <v>100.0</v>
      </c>
      <c r="F18" s="15">
        <v>100.0</v>
      </c>
      <c r="G18" s="15">
        <v>100.0</v>
      </c>
      <c r="H18" s="15">
        <v>100.0</v>
      </c>
      <c r="I18" s="15">
        <v>100.0</v>
      </c>
      <c r="J18" s="15">
        <v>100.0</v>
      </c>
      <c r="K18" s="15">
        <v>100.0</v>
      </c>
      <c r="L18" s="15">
        <v>100.0</v>
      </c>
      <c r="M18" s="15">
        <v>100.0</v>
      </c>
      <c r="N18" s="9">
        <f t="shared" ref="N18:N30" si="4">SUM(B18:M18)</f>
        <v>1200</v>
      </c>
    </row>
    <row r="19" ht="14.25" customHeight="1">
      <c r="A19" s="16" t="s">
        <v>27</v>
      </c>
      <c r="B19" s="1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9">
        <f t="shared" si="4"/>
        <v>0</v>
      </c>
    </row>
    <row r="20" ht="14.25" customHeight="1">
      <c r="A20" s="16"/>
      <c r="B20" s="1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9">
        <f t="shared" si="4"/>
        <v>0</v>
      </c>
    </row>
    <row r="21" ht="14.25" customHeight="1">
      <c r="A21" s="19" t="s">
        <v>28</v>
      </c>
      <c r="B21" s="11">
        <f t="shared" ref="B21:M21" si="5">SUM(B8:B20)</f>
        <v>2600</v>
      </c>
      <c r="C21" s="11">
        <f t="shared" si="5"/>
        <v>2600</v>
      </c>
      <c r="D21" s="11">
        <f t="shared" si="5"/>
        <v>2600</v>
      </c>
      <c r="E21" s="11">
        <f t="shared" si="5"/>
        <v>2600</v>
      </c>
      <c r="F21" s="11">
        <f t="shared" si="5"/>
        <v>2500</v>
      </c>
      <c r="G21" s="11">
        <f t="shared" si="5"/>
        <v>2500</v>
      </c>
      <c r="H21" s="11">
        <f t="shared" si="5"/>
        <v>2500</v>
      </c>
      <c r="I21" s="11">
        <f t="shared" si="5"/>
        <v>2500</v>
      </c>
      <c r="J21" s="11">
        <f t="shared" si="5"/>
        <v>2500</v>
      </c>
      <c r="K21" s="11">
        <f t="shared" si="5"/>
        <v>2600</v>
      </c>
      <c r="L21" s="11">
        <f t="shared" si="5"/>
        <v>2600</v>
      </c>
      <c r="M21" s="11">
        <f t="shared" si="5"/>
        <v>2600</v>
      </c>
      <c r="N21" s="9">
        <f t="shared" si="4"/>
        <v>30700</v>
      </c>
    </row>
    <row r="22" ht="14.25" customHeight="1">
      <c r="A22" s="16"/>
      <c r="B22" s="1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9">
        <f t="shared" si="4"/>
        <v>0</v>
      </c>
    </row>
    <row r="23" ht="14.25" customHeight="1">
      <c r="A23" s="20" t="s">
        <v>29</v>
      </c>
      <c r="B23" s="1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3"/>
      <c r="N23" s="9">
        <f t="shared" si="4"/>
        <v>0</v>
      </c>
    </row>
    <row r="24" ht="14.25" customHeight="1">
      <c r="A24" s="16" t="s">
        <v>30</v>
      </c>
      <c r="B24" s="15">
        <f t="shared" ref="B24:M24" si="6">1.5*1000</f>
        <v>1500</v>
      </c>
      <c r="C24" s="15">
        <f t="shared" si="6"/>
        <v>1500</v>
      </c>
      <c r="D24" s="15">
        <f t="shared" si="6"/>
        <v>1500</v>
      </c>
      <c r="E24" s="15">
        <f t="shared" si="6"/>
        <v>1500</v>
      </c>
      <c r="F24" s="15">
        <f t="shared" si="6"/>
        <v>1500</v>
      </c>
      <c r="G24" s="15">
        <f t="shared" si="6"/>
        <v>1500</v>
      </c>
      <c r="H24" s="15">
        <f t="shared" si="6"/>
        <v>1500</v>
      </c>
      <c r="I24" s="15">
        <f t="shared" si="6"/>
        <v>1500</v>
      </c>
      <c r="J24" s="15">
        <f t="shared" si="6"/>
        <v>1500</v>
      </c>
      <c r="K24" s="15">
        <f t="shared" si="6"/>
        <v>1500</v>
      </c>
      <c r="L24" s="15">
        <f t="shared" si="6"/>
        <v>1500</v>
      </c>
      <c r="M24" s="15">
        <f t="shared" si="6"/>
        <v>1500</v>
      </c>
      <c r="N24" s="9">
        <f t="shared" si="4"/>
        <v>18000</v>
      </c>
    </row>
    <row r="25" ht="14.25" customHeight="1">
      <c r="A25" s="16" t="s">
        <v>38</v>
      </c>
      <c r="B25" s="1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9">
        <f t="shared" si="4"/>
        <v>0</v>
      </c>
    </row>
    <row r="26" ht="14.25" customHeight="1">
      <c r="A26" s="16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3"/>
      <c r="N26" s="9">
        <f t="shared" si="4"/>
        <v>0</v>
      </c>
    </row>
    <row r="27" ht="14.25" customHeight="1">
      <c r="A27" s="16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9">
        <f t="shared" si="4"/>
        <v>0</v>
      </c>
    </row>
    <row r="28" ht="14.25" customHeight="1">
      <c r="A28" s="16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9">
        <f t="shared" si="4"/>
        <v>0</v>
      </c>
    </row>
    <row r="29" ht="14.25" customHeight="1">
      <c r="A29" s="16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9">
        <f t="shared" si="4"/>
        <v>0</v>
      </c>
    </row>
    <row r="30" ht="14.25" customHeight="1">
      <c r="A30" s="14" t="s">
        <v>32</v>
      </c>
      <c r="B30" s="21">
        <f t="shared" ref="B30:M30" si="7">B21+B24</f>
        <v>4100</v>
      </c>
      <c r="C30" s="21">
        <f t="shared" si="7"/>
        <v>4100</v>
      </c>
      <c r="D30" s="21">
        <f t="shared" si="7"/>
        <v>4100</v>
      </c>
      <c r="E30" s="21">
        <f t="shared" si="7"/>
        <v>4100</v>
      </c>
      <c r="F30" s="21">
        <f t="shared" si="7"/>
        <v>4000</v>
      </c>
      <c r="G30" s="21">
        <f t="shared" si="7"/>
        <v>4000</v>
      </c>
      <c r="H30" s="21">
        <f t="shared" si="7"/>
        <v>4000</v>
      </c>
      <c r="I30" s="21">
        <f t="shared" si="7"/>
        <v>4000</v>
      </c>
      <c r="J30" s="21">
        <f t="shared" si="7"/>
        <v>4000</v>
      </c>
      <c r="K30" s="21">
        <f t="shared" si="7"/>
        <v>4100</v>
      </c>
      <c r="L30" s="21">
        <f t="shared" si="7"/>
        <v>4100</v>
      </c>
      <c r="M30" s="21">
        <f t="shared" si="7"/>
        <v>4100</v>
      </c>
      <c r="N30" s="9">
        <f t="shared" si="4"/>
        <v>48700</v>
      </c>
    </row>
    <row r="31" ht="14.25" customHeight="1">
      <c r="A31" s="16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9" t="s">
        <v>33</v>
      </c>
      <c r="O31" s="24"/>
    </row>
    <row r="32" ht="14.25" customHeight="1">
      <c r="A32" s="25" t="s">
        <v>34</v>
      </c>
      <c r="B32" s="26">
        <f t="shared" ref="B32:M32" si="8">B5-B30</f>
        <v>4900</v>
      </c>
      <c r="C32" s="26">
        <f t="shared" si="8"/>
        <v>4900</v>
      </c>
      <c r="D32" s="26">
        <f t="shared" si="8"/>
        <v>4900</v>
      </c>
      <c r="E32" s="26">
        <f t="shared" si="8"/>
        <v>4900</v>
      </c>
      <c r="F32" s="26">
        <f t="shared" si="8"/>
        <v>5000</v>
      </c>
      <c r="G32" s="26">
        <f t="shared" si="8"/>
        <v>5000</v>
      </c>
      <c r="H32" s="26">
        <f t="shared" si="8"/>
        <v>5000</v>
      </c>
      <c r="I32" s="26">
        <f t="shared" si="8"/>
        <v>5000</v>
      </c>
      <c r="J32" s="26">
        <f t="shared" si="8"/>
        <v>5000</v>
      </c>
      <c r="K32" s="26">
        <f t="shared" si="8"/>
        <v>4900</v>
      </c>
      <c r="L32" s="26">
        <f t="shared" si="8"/>
        <v>4900</v>
      </c>
      <c r="M32" s="26">
        <f t="shared" si="8"/>
        <v>4900</v>
      </c>
      <c r="N32" s="26">
        <f>sum(B32:M32)</f>
        <v>59300</v>
      </c>
    </row>
    <row r="33" ht="14.25" customHeight="1"/>
    <row r="34" ht="14.25" customHeight="1">
      <c r="M34" s="27" t="s">
        <v>35</v>
      </c>
      <c r="N34" s="28">
        <f>N8+N32</f>
        <v>83300</v>
      </c>
    </row>
    <row r="35" ht="14.25" customHeight="1">
      <c r="M35" s="25" t="s">
        <v>36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71"/>
    <col customWidth="1" min="3" max="3" width="50.57"/>
    <col customWidth="1" min="4" max="4" width="11.57"/>
    <col customWidth="1" min="5" max="5" width="18.29"/>
    <col customWidth="1" min="6" max="6" width="50.57"/>
    <col customWidth="1" min="7" max="7" width="22.86"/>
    <col customWidth="1" min="8" max="8" width="37.86"/>
  </cols>
  <sheetData>
    <row r="1">
      <c r="A1" s="29"/>
      <c r="B1" s="30" t="s">
        <v>40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31"/>
      <c r="C2" s="31"/>
      <c r="D2" s="31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2"/>
      <c r="B3" s="33" t="s">
        <v>41</v>
      </c>
      <c r="C3" s="34" t="s">
        <v>42</v>
      </c>
      <c r="D3" s="35">
        <v>3000.0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2"/>
      <c r="B4" s="33" t="s">
        <v>43</v>
      </c>
      <c r="C4" s="34" t="s">
        <v>44</v>
      </c>
      <c r="D4" s="35">
        <v>750.0</v>
      </c>
      <c r="E4" s="29"/>
      <c r="F4" s="29"/>
      <c r="G4" s="36" t="s">
        <v>45</v>
      </c>
      <c r="H4" s="36" t="s">
        <v>46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2"/>
      <c r="B5" s="33"/>
      <c r="C5" s="34" t="s">
        <v>47</v>
      </c>
      <c r="D5" s="35">
        <v>250.0</v>
      </c>
      <c r="E5" s="29"/>
      <c r="F5" s="29" t="s">
        <v>48</v>
      </c>
      <c r="G5" s="37">
        <f>24-D21</f>
        <v>8.65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2"/>
      <c r="B6" s="33"/>
      <c r="C6" s="34" t="s">
        <v>49</v>
      </c>
      <c r="D6" s="35">
        <f>D3-sum(D4:D5)</f>
        <v>2000</v>
      </c>
      <c r="E6" s="29"/>
      <c r="F6" s="29" t="s">
        <v>50</v>
      </c>
      <c r="G6" s="38">
        <f>G5*D6</f>
        <v>17300</v>
      </c>
      <c r="H6" s="39">
        <f>D9+G6</f>
        <v>41300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2"/>
      <c r="B7" s="33"/>
      <c r="C7" s="34"/>
      <c r="D7" s="34"/>
      <c r="E7" s="29"/>
      <c r="F7" s="29"/>
      <c r="G7" s="29"/>
      <c r="H7" s="4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2"/>
      <c r="B8" s="33"/>
      <c r="C8" s="34"/>
      <c r="D8" s="34"/>
      <c r="E8" s="29"/>
      <c r="F8" s="29" t="s">
        <v>51</v>
      </c>
      <c r="G8" s="37">
        <f>36-D21</f>
        <v>20.65</v>
      </c>
      <c r="H8" s="4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2"/>
      <c r="B9" s="33" t="s">
        <v>52</v>
      </c>
      <c r="C9" s="34" t="s">
        <v>53</v>
      </c>
      <c r="D9" s="35">
        <f>2000*12</f>
        <v>24000</v>
      </c>
      <c r="E9" s="29"/>
      <c r="F9" s="29" t="s">
        <v>54</v>
      </c>
      <c r="G9" s="38">
        <f>G8*D6</f>
        <v>41300</v>
      </c>
      <c r="H9" s="39">
        <f>D9+G9</f>
        <v>65300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2"/>
      <c r="B10" s="34"/>
      <c r="C10" s="34" t="s">
        <v>55</v>
      </c>
      <c r="D10" s="41">
        <v>1300.0</v>
      </c>
      <c r="E10" s="29"/>
      <c r="F10" s="29"/>
      <c r="G10" s="29"/>
      <c r="H10" s="4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2"/>
      <c r="B11" s="34"/>
      <c r="C11" s="34" t="s">
        <v>18</v>
      </c>
      <c r="D11" s="35">
        <f t="shared" ref="D11:D12" si="1">100*12</f>
        <v>1200</v>
      </c>
      <c r="E11" s="29"/>
      <c r="F11" s="29" t="s">
        <v>56</v>
      </c>
      <c r="G11" s="37">
        <f>48-D21</f>
        <v>32.65</v>
      </c>
      <c r="H11" s="4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2"/>
      <c r="B12" s="34"/>
      <c r="C12" s="34" t="s">
        <v>57</v>
      </c>
      <c r="D12" s="35">
        <f t="shared" si="1"/>
        <v>1200</v>
      </c>
      <c r="E12" s="29"/>
      <c r="F12" s="29" t="s">
        <v>54</v>
      </c>
      <c r="G12" s="38">
        <f>D6*G11</f>
        <v>65300</v>
      </c>
      <c r="H12" s="39">
        <f>D9+G12</f>
        <v>89300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2"/>
      <c r="B13" s="34"/>
      <c r="C13" s="34" t="s">
        <v>22</v>
      </c>
      <c r="D13" s="35">
        <f>40*12</f>
        <v>480</v>
      </c>
      <c r="E13" s="29"/>
      <c r="F13" s="29"/>
      <c r="G13" s="29"/>
      <c r="H13" s="40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2"/>
      <c r="B14" s="34"/>
      <c r="C14" s="34" t="s">
        <v>58</v>
      </c>
      <c r="D14" s="35">
        <f>70*12</f>
        <v>840</v>
      </c>
      <c r="E14" s="29"/>
      <c r="F14" s="29" t="s">
        <v>59</v>
      </c>
      <c r="G14" s="37">
        <f>60-D21</f>
        <v>44.65</v>
      </c>
      <c r="H14" s="40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2"/>
      <c r="B15" s="34"/>
      <c r="C15" s="34" t="s">
        <v>60</v>
      </c>
      <c r="D15" s="35">
        <f>40*12</f>
        <v>480</v>
      </c>
      <c r="E15" s="29"/>
      <c r="F15" s="29" t="s">
        <v>54</v>
      </c>
      <c r="G15" s="38">
        <f>G14*D6</f>
        <v>89300</v>
      </c>
      <c r="H15" s="39">
        <f>D9+G15</f>
        <v>113300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2"/>
      <c r="B16" s="34"/>
      <c r="C16" s="34" t="s">
        <v>26</v>
      </c>
      <c r="D16" s="35">
        <f>100*12</f>
        <v>1200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2"/>
      <c r="B17" s="34"/>
      <c r="C17" s="34"/>
      <c r="D17" s="4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2"/>
      <c r="B18" s="34"/>
      <c r="C18" s="34" t="s">
        <v>61</v>
      </c>
      <c r="D18" s="35">
        <f>SUM(D9:D16)</f>
        <v>30700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2"/>
      <c r="B19" s="34"/>
      <c r="C19" s="34"/>
      <c r="D19" s="34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2"/>
      <c r="B20" s="34"/>
      <c r="C20" s="34"/>
      <c r="D20" s="34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2"/>
      <c r="B21" s="34"/>
      <c r="C21" s="34" t="s">
        <v>62</v>
      </c>
      <c r="D21" s="43">
        <f>D18/D6</f>
        <v>15.35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2"/>
      <c r="B22" s="34"/>
      <c r="C22" s="34" t="s">
        <v>63</v>
      </c>
      <c r="D22" s="44">
        <f>D21/12</f>
        <v>1.279166667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71"/>
    <col customWidth="1" min="3" max="3" width="50.57"/>
    <col customWidth="1" min="4" max="4" width="11.57"/>
    <col customWidth="1" min="5" max="5" width="18.29"/>
    <col customWidth="1" min="6" max="6" width="50.57"/>
    <col customWidth="1" min="7" max="7" width="23.14"/>
    <col customWidth="1" min="8" max="8" width="37.86"/>
  </cols>
  <sheetData>
    <row r="1">
      <c r="A1" s="29"/>
      <c r="B1" s="30" t="s">
        <v>40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31"/>
      <c r="C2" s="31"/>
      <c r="D2" s="31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2"/>
      <c r="B3" s="33" t="s">
        <v>41</v>
      </c>
      <c r="C3" s="34" t="s">
        <v>42</v>
      </c>
      <c r="D3" s="35">
        <v>3000.0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2"/>
      <c r="B4" s="33" t="s">
        <v>43</v>
      </c>
      <c r="C4" s="34" t="s">
        <v>44</v>
      </c>
      <c r="D4" s="35">
        <v>750.0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2"/>
      <c r="B5" s="33"/>
      <c r="C5" s="34" t="s">
        <v>47</v>
      </c>
      <c r="D5" s="35">
        <v>250.0</v>
      </c>
      <c r="E5" s="29"/>
      <c r="F5" s="29"/>
      <c r="G5" s="36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2"/>
      <c r="B6" s="33"/>
      <c r="C6" s="34" t="s">
        <v>49</v>
      </c>
      <c r="D6" s="35">
        <f>D3-sum(D4:D5)</f>
        <v>2000</v>
      </c>
      <c r="E6" s="29"/>
      <c r="F6" s="29"/>
      <c r="G6" s="36" t="s">
        <v>64</v>
      </c>
      <c r="H6" s="36" t="s">
        <v>46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2"/>
      <c r="B7" s="33"/>
      <c r="C7" s="34"/>
      <c r="D7" s="34"/>
      <c r="E7" s="29"/>
      <c r="F7" s="29" t="s">
        <v>48</v>
      </c>
      <c r="G7" s="37">
        <f>24-D29</f>
        <v>2.5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2"/>
      <c r="B8" s="33"/>
      <c r="C8" s="34"/>
      <c r="D8" s="34"/>
      <c r="E8" s="29"/>
      <c r="F8" s="29" t="s">
        <v>50</v>
      </c>
      <c r="G8" s="38">
        <f>G7*D6</f>
        <v>5000</v>
      </c>
      <c r="H8" s="39">
        <f>D9+G8</f>
        <v>29000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2"/>
      <c r="B9" s="33" t="s">
        <v>52</v>
      </c>
      <c r="C9" s="34" t="s">
        <v>53</v>
      </c>
      <c r="D9" s="35">
        <f>2000*12</f>
        <v>24000</v>
      </c>
      <c r="E9" s="29"/>
      <c r="F9" s="29"/>
      <c r="G9" s="29"/>
      <c r="H9" s="40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2"/>
      <c r="B10" s="34"/>
      <c r="C10" s="34" t="s">
        <v>55</v>
      </c>
      <c r="D10" s="41">
        <v>1300.0</v>
      </c>
      <c r="E10" s="29"/>
      <c r="F10" s="29" t="s">
        <v>51</v>
      </c>
      <c r="G10" s="37">
        <f>36-D29</f>
        <v>14.5</v>
      </c>
      <c r="H10" s="4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2"/>
      <c r="B11" s="34"/>
      <c r="C11" s="34" t="s">
        <v>18</v>
      </c>
      <c r="D11" s="35">
        <f t="shared" ref="D11:D12" si="1">100*12</f>
        <v>1200</v>
      </c>
      <c r="E11" s="29"/>
      <c r="F11" s="29" t="s">
        <v>54</v>
      </c>
      <c r="G11" s="38">
        <f>G10*D6</f>
        <v>29000</v>
      </c>
      <c r="H11" s="39">
        <f>D9+G11</f>
        <v>53000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2"/>
      <c r="B12" s="34"/>
      <c r="C12" s="34" t="s">
        <v>57</v>
      </c>
      <c r="D12" s="35">
        <f t="shared" si="1"/>
        <v>1200</v>
      </c>
      <c r="E12" s="29"/>
      <c r="F12" s="29"/>
      <c r="G12" s="29"/>
      <c r="H12" s="40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2"/>
      <c r="B13" s="34"/>
      <c r="C13" s="34" t="s">
        <v>22</v>
      </c>
      <c r="D13" s="35">
        <f>40*12</f>
        <v>480</v>
      </c>
      <c r="E13" s="29"/>
      <c r="F13" s="29" t="s">
        <v>56</v>
      </c>
      <c r="G13" s="37">
        <f>48-D29</f>
        <v>26.5</v>
      </c>
      <c r="H13" s="40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2"/>
      <c r="B14" s="34"/>
      <c r="C14" s="34" t="s">
        <v>58</v>
      </c>
      <c r="D14" s="35">
        <f>70*12</f>
        <v>840</v>
      </c>
      <c r="E14" s="29"/>
      <c r="F14" s="29" t="s">
        <v>54</v>
      </c>
      <c r="G14" s="38">
        <f>D6*G13</f>
        <v>53000</v>
      </c>
      <c r="H14" s="39">
        <f>D9+G14</f>
        <v>77000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2"/>
      <c r="B15" s="34"/>
      <c r="C15" s="34" t="s">
        <v>60</v>
      </c>
      <c r="D15" s="35">
        <f>40*12</f>
        <v>480</v>
      </c>
      <c r="E15" s="29"/>
      <c r="F15" s="29"/>
      <c r="G15" s="29"/>
      <c r="H15" s="4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2"/>
      <c r="B16" s="34"/>
      <c r="C16" s="34" t="s">
        <v>26</v>
      </c>
      <c r="D16" s="35">
        <f>100*12</f>
        <v>1200</v>
      </c>
      <c r="E16" s="29"/>
      <c r="F16" s="29" t="s">
        <v>59</v>
      </c>
      <c r="G16" s="37">
        <f>60-D29</f>
        <v>38.5</v>
      </c>
      <c r="H16" s="4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2"/>
      <c r="B17" s="34"/>
      <c r="C17" s="34"/>
      <c r="D17" s="35"/>
      <c r="E17" s="29"/>
      <c r="F17" s="29" t="s">
        <v>54</v>
      </c>
      <c r="G17" s="38">
        <f>G16*D6</f>
        <v>77000</v>
      </c>
      <c r="H17" s="39">
        <f>D9+G17</f>
        <v>101000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2"/>
      <c r="B18" s="45" t="s">
        <v>65</v>
      </c>
      <c r="C18" s="46" t="s">
        <v>66</v>
      </c>
      <c r="D18" s="47">
        <v>7000.0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2"/>
      <c r="B19" s="34"/>
      <c r="C19" s="46" t="s">
        <v>67</v>
      </c>
      <c r="D19" s="41">
        <v>1500.0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2"/>
      <c r="B20" s="34"/>
      <c r="C20" s="46" t="s">
        <v>68</v>
      </c>
      <c r="D20" s="41">
        <v>600.0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2"/>
      <c r="B21" s="34"/>
      <c r="C21" s="46" t="s">
        <v>69</v>
      </c>
      <c r="D21" s="41">
        <v>2500.0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2"/>
      <c r="B22" s="34"/>
      <c r="C22" s="46" t="s">
        <v>70</v>
      </c>
      <c r="D22" s="41">
        <v>700.0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2"/>
      <c r="B23" s="34"/>
      <c r="C23" s="34"/>
      <c r="D23" s="35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32"/>
      <c r="B24" s="34"/>
      <c r="C24" s="34"/>
      <c r="D24" s="35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32"/>
      <c r="B25" s="34"/>
      <c r="C25" s="34"/>
      <c r="D25" s="35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2"/>
      <c r="B26" s="34"/>
      <c r="C26" s="34" t="s">
        <v>61</v>
      </c>
      <c r="D26" s="35">
        <f>SUM(D9:D25)</f>
        <v>43000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2"/>
      <c r="B27" s="34"/>
      <c r="C27" s="34"/>
      <c r="D27" s="34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32"/>
      <c r="B28" s="34"/>
      <c r="C28" s="34"/>
      <c r="D28" s="34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2"/>
      <c r="B29" s="34"/>
      <c r="C29" s="46" t="s">
        <v>71</v>
      </c>
      <c r="D29" s="43">
        <f>D26/D6</f>
        <v>21.5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32"/>
      <c r="B30" s="34"/>
      <c r="C30" s="34" t="s">
        <v>63</v>
      </c>
      <c r="D30" s="44">
        <f>D29/12</f>
        <v>1.791666667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</row>
    <row r="1010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2022-12-06T12:16:24Z</dcterms:created>
  <dc:creator>Breton CanaPharms</dc:creator>
</cp:coreProperties>
</file>