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6" yWindow="0" windowWidth="9036" windowHeight="9456"/>
  </bookViews>
  <sheets>
    <sheet name="Ведомость превышений" sheetId="1" r:id="rId1"/>
    <sheet name="1й путь" sheetId="2" r:id="rId2"/>
    <sheet name="2й путь" sheetId="3" r:id="rId3"/>
    <sheet name="перепички" sheetId="4" state="hidden" r:id="rId4"/>
    <sheet name="Журнал наблюдений" sheetId="5" r:id="rId5"/>
    <sheet name="Журнал2" sheetId="6" r:id="rId6"/>
    <sheet name="SOK 242" sheetId="7" r:id="rId7"/>
  </sheets>
  <definedNames>
    <definedName name="_xlnm._FilterDatabase" localSheetId="1" hidden="1">'1й путь'!$A$1:$AK$297</definedName>
    <definedName name="_xlnm._FilterDatabase" localSheetId="2" hidden="1">'2й путь'!$A$4:$M$149</definedName>
    <definedName name="_xlnm.Print_Area" localSheetId="0">'Ведомость превышений'!$A$1:$Q$118</definedName>
  </definedNames>
  <calcPr calcId="125725"/>
</workbook>
</file>

<file path=xl/calcChain.xml><?xml version="1.0" encoding="utf-8"?>
<calcChain xmlns="http://schemas.openxmlformats.org/spreadsheetml/2006/main">
  <c r="N23" i="1"/>
  <c r="N14"/>
  <c r="N6"/>
  <c r="Q5"/>
  <c r="E70"/>
  <c r="E111"/>
  <c r="J105"/>
  <c r="J68"/>
  <c r="AK225" i="2"/>
  <c r="C112" i="1"/>
  <c r="D112"/>
  <c r="Z226" i="2" l="1"/>
  <c r="Z225"/>
  <c r="O62" i="3"/>
  <c r="V130" i="2"/>
  <c r="S96" i="3"/>
  <c r="Y213" i="2"/>
  <c r="Y212"/>
  <c r="X212"/>
  <c r="Z212" s="1"/>
  <c r="AA212" s="1"/>
  <c r="AB212" s="1"/>
  <c r="Y156"/>
  <c r="Z157" s="1"/>
  <c r="AA157" s="1"/>
  <c r="AB157" s="1"/>
  <c r="Z156"/>
  <c r="AA156" s="1"/>
  <c r="AB156" s="1"/>
  <c r="Y157"/>
  <c r="Y158"/>
  <c r="Z158"/>
  <c r="AA158" s="1"/>
  <c r="AB158" s="1"/>
  <c r="Y159"/>
  <c r="Y160"/>
  <c r="Z160"/>
  <c r="AA160" s="1"/>
  <c r="AB160" s="1"/>
  <c r="Y161"/>
  <c r="Z162" s="1"/>
  <c r="AA162" s="1"/>
  <c r="AB162" s="1"/>
  <c r="Y162"/>
  <c r="Z163" s="1"/>
  <c r="AA163" s="1"/>
  <c r="AB163" s="1"/>
  <c r="Y163"/>
  <c r="Y164"/>
  <c r="Z164"/>
  <c r="AA164" s="1"/>
  <c r="AB164" s="1"/>
  <c r="Y165"/>
  <c r="Y166"/>
  <c r="Z167" s="1"/>
  <c r="AA167" s="1"/>
  <c r="AB167" s="1"/>
  <c r="Y167"/>
  <c r="Y168"/>
  <c r="Z169" s="1"/>
  <c r="AA169" s="1"/>
  <c r="AB169" s="1"/>
  <c r="Z168"/>
  <c r="AA168" s="1"/>
  <c r="AB168" s="1"/>
  <c r="Y169"/>
  <c r="Y170"/>
  <c r="Z171" s="1"/>
  <c r="AA171" s="1"/>
  <c r="AB171" s="1"/>
  <c r="Y171"/>
  <c r="Y172"/>
  <c r="Z172"/>
  <c r="AA172" s="1"/>
  <c r="AB172" s="1"/>
  <c r="Y173"/>
  <c r="Y174"/>
  <c r="Z175" s="1"/>
  <c r="AA175" s="1"/>
  <c r="AB175" s="1"/>
  <c r="Y175"/>
  <c r="Y176"/>
  <c r="Z176"/>
  <c r="AA176" s="1"/>
  <c r="AB176" s="1"/>
  <c r="Y177"/>
  <c r="Y178"/>
  <c r="Y179"/>
  <c r="Y180"/>
  <c r="Z180"/>
  <c r="AA180" s="1"/>
  <c r="AB180" s="1"/>
  <c r="Y181"/>
  <c r="Y182"/>
  <c r="Y183"/>
  <c r="Y184"/>
  <c r="Z184"/>
  <c r="AA184" s="1"/>
  <c r="AB184" s="1"/>
  <c r="Y185"/>
  <c r="Z186" s="1"/>
  <c r="AA186" s="1"/>
  <c r="AB186" s="1"/>
  <c r="Y186"/>
  <c r="Y187"/>
  <c r="Z188" s="1"/>
  <c r="AA188" s="1"/>
  <c r="AB188" s="1"/>
  <c r="Z187"/>
  <c r="AA187" s="1"/>
  <c r="AB187" s="1"/>
  <c r="Y188"/>
  <c r="Y189"/>
  <c r="Y190"/>
  <c r="Z190"/>
  <c r="AA190" s="1"/>
  <c r="AB190" s="1"/>
  <c r="Y191"/>
  <c r="Z192" s="1"/>
  <c r="AA192" s="1"/>
  <c r="AB192" s="1"/>
  <c r="Y192"/>
  <c r="Y193"/>
  <c r="Z194" s="1"/>
  <c r="AA194" s="1"/>
  <c r="AB194" s="1"/>
  <c r="Z193"/>
  <c r="AA193" s="1"/>
  <c r="AB193" s="1"/>
  <c r="Y194"/>
  <c r="Y195"/>
  <c r="Z195"/>
  <c r="AA195" s="1"/>
  <c r="AB195" s="1"/>
  <c r="Y196"/>
  <c r="Y197"/>
  <c r="AB197"/>
  <c r="Y198"/>
  <c r="Z199" s="1"/>
  <c r="Z198"/>
  <c r="AA198" s="1"/>
  <c r="AB198"/>
  <c r="Y199"/>
  <c r="AB199"/>
  <c r="Y200"/>
  <c r="Z200"/>
  <c r="AA200" s="1"/>
  <c r="AB200"/>
  <c r="Y201"/>
  <c r="Y202"/>
  <c r="Z202"/>
  <c r="AA202" s="1"/>
  <c r="AB202" s="1"/>
  <c r="Y203"/>
  <c r="Z204" s="1"/>
  <c r="AA204" s="1"/>
  <c r="AB204" s="1"/>
  <c r="Y204"/>
  <c r="Y205"/>
  <c r="Z205"/>
  <c r="AA205" s="1"/>
  <c r="AB205" s="1"/>
  <c r="Y206"/>
  <c r="AB206"/>
  <c r="Y207"/>
  <c r="Z207"/>
  <c r="AA207" s="1"/>
  <c r="AB207"/>
  <c r="Y208"/>
  <c r="Y209"/>
  <c r="Z209"/>
  <c r="AA209" s="1"/>
  <c r="AB209" s="1"/>
  <c r="Y210"/>
  <c r="Y211"/>
  <c r="Y146"/>
  <c r="Z146"/>
  <c r="AA146" s="1"/>
  <c r="AB146" s="1"/>
  <c r="Y147"/>
  <c r="Y148"/>
  <c r="Y149"/>
  <c r="Y150"/>
  <c r="Z150"/>
  <c r="AA150" s="1"/>
  <c r="AB150" s="1"/>
  <c r="Y151"/>
  <c r="Y152"/>
  <c r="Y153"/>
  <c r="Y154"/>
  <c r="Z154"/>
  <c r="AA154" s="1"/>
  <c r="AB154" s="1"/>
  <c r="Y155"/>
  <c r="AH211"/>
  <c r="AI211" s="1"/>
  <c r="AH151"/>
  <c r="AI151" s="1"/>
  <c r="AJ151" s="1"/>
  <c r="AH154"/>
  <c r="AI154" s="1"/>
  <c r="AJ154" s="1"/>
  <c r="AH158"/>
  <c r="AI158" s="1"/>
  <c r="AJ158" s="1"/>
  <c r="AH161"/>
  <c r="AI161" s="1"/>
  <c r="AJ161" s="1"/>
  <c r="AH163"/>
  <c r="AI163" s="1"/>
  <c r="AJ163" s="1"/>
  <c r="AH165"/>
  <c r="AI165" s="1"/>
  <c r="AJ165" s="1"/>
  <c r="AH169"/>
  <c r="AI169" s="1"/>
  <c r="AJ169" s="1"/>
  <c r="AH173"/>
  <c r="AI173" s="1"/>
  <c r="AJ173" s="1"/>
  <c r="AH177"/>
  <c r="AI177" s="1"/>
  <c r="AJ177" s="1"/>
  <c r="AH181"/>
  <c r="AI181" s="1"/>
  <c r="AJ181" s="1"/>
  <c r="AH185"/>
  <c r="AI185" s="1"/>
  <c r="AJ185" s="1"/>
  <c r="AH188"/>
  <c r="AI188" s="1"/>
  <c r="AJ188" s="1"/>
  <c r="AJ191"/>
  <c r="AH192"/>
  <c r="AI192" s="1"/>
  <c r="AJ192"/>
  <c r="AH195"/>
  <c r="AI195" s="1"/>
  <c r="AJ195" s="1"/>
  <c r="AH198"/>
  <c r="AI198" s="1"/>
  <c r="AJ198" s="1"/>
  <c r="AH201"/>
  <c r="AI201" s="1"/>
  <c r="AJ201" s="1"/>
  <c r="AH205"/>
  <c r="AI205" s="1"/>
  <c r="AJ205" s="1"/>
  <c r="AJ207"/>
  <c r="AH208"/>
  <c r="AI208" s="1"/>
  <c r="AJ208"/>
  <c r="AJ210"/>
  <c r="AJ211"/>
  <c r="AJ213"/>
  <c r="AH214"/>
  <c r="AI214" s="1"/>
  <c r="AJ214"/>
  <c r="AH217"/>
  <c r="AI217" s="1"/>
  <c r="AJ217" s="1"/>
  <c r="AH220"/>
  <c r="AI220" s="1"/>
  <c r="AJ220" s="1"/>
  <c r="AH222"/>
  <c r="AI222" s="1"/>
  <c r="AJ222" s="1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N85" i="3"/>
  <c r="AC292" i="2"/>
  <c r="AC291"/>
  <c r="AC290"/>
  <c r="AC289"/>
  <c r="AC288"/>
  <c r="AC286"/>
  <c r="AC285"/>
  <c r="AC284"/>
  <c r="AC283"/>
  <c r="AC280"/>
  <c r="AC281"/>
  <c r="AC282"/>
  <c r="AC279"/>
  <c r="AC278"/>
  <c r="AC277"/>
  <c r="AC276"/>
  <c r="AC275"/>
  <c r="AC274"/>
  <c r="AC273"/>
  <c r="AC271"/>
  <c r="AC270"/>
  <c r="AC268"/>
  <c r="AC266"/>
  <c r="AC263"/>
  <c r="AC264"/>
  <c r="AC261"/>
  <c r="AC260"/>
  <c r="AC257"/>
  <c r="AC252"/>
  <c r="AC249"/>
  <c r="AC246"/>
  <c r="AC247"/>
  <c r="AC250"/>
  <c r="AC254"/>
  <c r="AC255"/>
  <c r="AC256"/>
  <c r="AC258"/>
  <c r="AC259"/>
  <c r="AC262"/>
  <c r="AC265"/>
  <c r="AC269"/>
  <c r="AC293"/>
  <c r="AC294"/>
  <c r="AC295"/>
  <c r="AC296"/>
  <c r="AC297"/>
  <c r="AC245"/>
  <c r="V109"/>
  <c r="AJ97"/>
  <c r="AJ98"/>
  <c r="AJ113"/>
  <c r="AJ114"/>
  <c r="AJ117"/>
  <c r="AJ118"/>
  <c r="AH98"/>
  <c r="AI98" s="1"/>
  <c r="AH101"/>
  <c r="AI101" s="1"/>
  <c r="AJ101" s="1"/>
  <c r="AH104"/>
  <c r="AI104" s="1"/>
  <c r="AJ104" s="1"/>
  <c r="AH107"/>
  <c r="AI107" s="1"/>
  <c r="AJ107" s="1"/>
  <c r="AH110"/>
  <c r="AI110" s="1"/>
  <c r="AJ110" s="1"/>
  <c r="AH114"/>
  <c r="AI114" s="1"/>
  <c r="AH118"/>
  <c r="AI118" s="1"/>
  <c r="AH122"/>
  <c r="AI122" s="1"/>
  <c r="AJ122" s="1"/>
  <c r="AH126"/>
  <c r="AI126" s="1"/>
  <c r="AJ126" s="1"/>
  <c r="AH130"/>
  <c r="AI130" s="1"/>
  <c r="AJ130" s="1"/>
  <c r="AH135"/>
  <c r="AI135" s="1"/>
  <c r="AJ135" s="1"/>
  <c r="AH139"/>
  <c r="AI139" s="1"/>
  <c r="AJ139" s="1"/>
  <c r="AH143"/>
  <c r="AI143" s="1"/>
  <c r="AJ143" s="1"/>
  <c r="AH147"/>
  <c r="AI147" s="1"/>
  <c r="AJ147" s="1"/>
  <c r="AB106"/>
  <c r="Z107"/>
  <c r="AA107" s="1"/>
  <c r="AB107"/>
  <c r="Z111"/>
  <c r="AA111" s="1"/>
  <c r="AB111" s="1"/>
  <c r="Z114"/>
  <c r="AA114" s="1"/>
  <c r="AB114" s="1"/>
  <c r="Z117"/>
  <c r="AA117" s="1"/>
  <c r="AB117" s="1"/>
  <c r="Z120"/>
  <c r="AA120" s="1"/>
  <c r="AB120" s="1"/>
  <c r="Z124"/>
  <c r="AA124" s="1"/>
  <c r="AB124" s="1"/>
  <c r="Z128"/>
  <c r="AA128" s="1"/>
  <c r="AB128" s="1"/>
  <c r="Z133"/>
  <c r="AA133" s="1"/>
  <c r="AB133" s="1"/>
  <c r="Z137"/>
  <c r="AA137" s="1"/>
  <c r="AB137" s="1"/>
  <c r="Z141"/>
  <c r="AA141" s="1"/>
  <c r="AB141" s="1"/>
  <c r="Z103"/>
  <c r="AA103" s="1"/>
  <c r="AB103"/>
  <c r="AB102"/>
  <c r="AQ169"/>
  <c r="AQ168"/>
  <c r="AQ165"/>
  <c r="AQ164"/>
  <c r="AG150"/>
  <c r="AG94"/>
  <c r="AG95"/>
  <c r="AH95"/>
  <c r="AI95" s="1"/>
  <c r="AJ95" s="1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93"/>
  <c r="AG92"/>
  <c r="Z74"/>
  <c r="AA74" s="1"/>
  <c r="AB74" s="1"/>
  <c r="Z78"/>
  <c r="AA78" s="1"/>
  <c r="AB78" s="1"/>
  <c r="Z82"/>
  <c r="AA82" s="1"/>
  <c r="AB82" s="1"/>
  <c r="Z86"/>
  <c r="AA86" s="1"/>
  <c r="AB86" s="1"/>
  <c r="Z91"/>
  <c r="AA91" s="1"/>
  <c r="AB91" s="1"/>
  <c r="Z95"/>
  <c r="AA95" s="1"/>
  <c r="AB95" s="1"/>
  <c r="Z98"/>
  <c r="AA98" s="1"/>
  <c r="AB98" s="1"/>
  <c r="Z101"/>
  <c r="AA101" s="1"/>
  <c r="AB101" s="1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70"/>
  <c r="Z71" s="1"/>
  <c r="AA71" s="1"/>
  <c r="AB71" s="1"/>
  <c r="P3"/>
  <c r="AH224" l="1"/>
  <c r="AI224" s="1"/>
  <c r="AJ224" s="1"/>
  <c r="AH216"/>
  <c r="AI216" s="1"/>
  <c r="AJ216" s="1"/>
  <c r="AH200"/>
  <c r="AI200" s="1"/>
  <c r="AJ200" s="1"/>
  <c r="AH184"/>
  <c r="AI184" s="1"/>
  <c r="AJ184" s="1"/>
  <c r="AH176"/>
  <c r="AI176" s="1"/>
  <c r="AJ176" s="1"/>
  <c r="AH168"/>
  <c r="AI168" s="1"/>
  <c r="AJ168" s="1"/>
  <c r="AH160"/>
  <c r="AI160" s="1"/>
  <c r="AJ160" s="1"/>
  <c r="AH152"/>
  <c r="AI152" s="1"/>
  <c r="AJ152" s="1"/>
  <c r="Z182"/>
  <c r="AA182" s="1"/>
  <c r="AB182" s="1"/>
  <c r="Z196"/>
  <c r="AA196" s="1"/>
  <c r="AB196" s="1"/>
  <c r="Z165"/>
  <c r="AA165" s="1"/>
  <c r="AB165" s="1"/>
  <c r="Z159"/>
  <c r="AA159" s="1"/>
  <c r="AB159" s="1"/>
  <c r="Z178"/>
  <c r="AA178" s="1"/>
  <c r="AB178" s="1"/>
  <c r="Z161"/>
  <c r="AA161" s="1"/>
  <c r="AB161" s="1"/>
  <c r="AA226"/>
  <c r="AB226" s="1"/>
  <c r="AC226" s="1"/>
  <c r="AH150"/>
  <c r="AI150" s="1"/>
  <c r="AJ150" s="1"/>
  <c r="AH179"/>
  <c r="AI179" s="1"/>
  <c r="AJ179" s="1"/>
  <c r="AH171"/>
  <c r="AI171" s="1"/>
  <c r="AJ171" s="1"/>
  <c r="AH155"/>
  <c r="AI155" s="1"/>
  <c r="AJ155" s="1"/>
  <c r="Z210"/>
  <c r="AA210" s="1"/>
  <c r="AB210" s="1"/>
  <c r="Z206"/>
  <c r="AA206" s="1"/>
  <c r="Z213"/>
  <c r="AA213" s="1"/>
  <c r="AB213" s="1"/>
  <c r="AH219"/>
  <c r="AI219" s="1"/>
  <c r="AJ219" s="1"/>
  <c r="AH203"/>
  <c r="AI203" s="1"/>
  <c r="AJ203" s="1"/>
  <c r="AH187"/>
  <c r="AI187" s="1"/>
  <c r="AJ187" s="1"/>
  <c r="Z155"/>
  <c r="AA155" s="1"/>
  <c r="AB155" s="1"/>
  <c r="Z191"/>
  <c r="AA191" s="1"/>
  <c r="AB191" s="1"/>
  <c r="Z185"/>
  <c r="AA185" s="1"/>
  <c r="AB185" s="1"/>
  <c r="Z149"/>
  <c r="AA149" s="1"/>
  <c r="AB149" s="1"/>
  <c r="Z201"/>
  <c r="Z197"/>
  <c r="AA197" s="1"/>
  <c r="AA199" s="1"/>
  <c r="Z179"/>
  <c r="AA179" s="1"/>
  <c r="AB179" s="1"/>
  <c r="Z173"/>
  <c r="AA173" s="1"/>
  <c r="AB173" s="1"/>
  <c r="Z166"/>
  <c r="AA166" s="1"/>
  <c r="AB166" s="1"/>
  <c r="AH206"/>
  <c r="AI206" s="1"/>
  <c r="AJ206" s="1"/>
  <c r="AH190"/>
  <c r="AI190" s="1"/>
  <c r="AJ190" s="1"/>
  <c r="AH182"/>
  <c r="AI182" s="1"/>
  <c r="AJ182" s="1"/>
  <c r="AH174"/>
  <c r="AI174" s="1"/>
  <c r="AJ174" s="1"/>
  <c r="AH166"/>
  <c r="AI166" s="1"/>
  <c r="AJ166" s="1"/>
  <c r="Z211"/>
  <c r="AA211" s="1"/>
  <c r="AB211" s="1"/>
  <c r="Z181"/>
  <c r="AA181" s="1"/>
  <c r="AB181" s="1"/>
  <c r="Z174"/>
  <c r="AA174" s="1"/>
  <c r="AB174" s="1"/>
  <c r="Z208"/>
  <c r="AA208" s="1"/>
  <c r="AB208" s="1"/>
  <c r="Z203"/>
  <c r="AA203" s="1"/>
  <c r="AB203" s="1"/>
  <c r="AH209"/>
  <c r="AH193"/>
  <c r="AH153"/>
  <c r="AI153" s="1"/>
  <c r="AJ153" s="1"/>
  <c r="Z153"/>
  <c r="AA153" s="1"/>
  <c r="AB153" s="1"/>
  <c r="Z147"/>
  <c r="AA147" s="1"/>
  <c r="AB147" s="1"/>
  <c r="Z189"/>
  <c r="AA189" s="1"/>
  <c r="AB189" s="1"/>
  <c r="Z183"/>
  <c r="AA183" s="1"/>
  <c r="AB183" s="1"/>
  <c r="Z177"/>
  <c r="AA177" s="1"/>
  <c r="AB177" s="1"/>
  <c r="Z170"/>
  <c r="AA170" s="1"/>
  <c r="AB170" s="1"/>
  <c r="AH212"/>
  <c r="AH204"/>
  <c r="AI204" s="1"/>
  <c r="AJ204" s="1"/>
  <c r="AH196"/>
  <c r="AI196" s="1"/>
  <c r="AJ196" s="1"/>
  <c r="AH180"/>
  <c r="AI180" s="1"/>
  <c r="AJ180" s="1"/>
  <c r="AH172"/>
  <c r="AI172" s="1"/>
  <c r="AJ172" s="1"/>
  <c r="AH164"/>
  <c r="AI164" s="1"/>
  <c r="AJ164" s="1"/>
  <c r="AH156"/>
  <c r="AI156" s="1"/>
  <c r="AJ156" s="1"/>
  <c r="AH221"/>
  <c r="AI221" s="1"/>
  <c r="AJ221" s="1"/>
  <c r="AH213"/>
  <c r="AI213" s="1"/>
  <c r="AH197"/>
  <c r="AI197" s="1"/>
  <c r="AJ197" s="1"/>
  <c r="AH189"/>
  <c r="AI189" s="1"/>
  <c r="AJ189" s="1"/>
  <c r="AH157"/>
  <c r="AI157" s="1"/>
  <c r="AJ157" s="1"/>
  <c r="AH223"/>
  <c r="AI223" s="1"/>
  <c r="AJ223" s="1"/>
  <c r="AH215"/>
  <c r="AH207"/>
  <c r="AI207" s="1"/>
  <c r="AI209" s="1"/>
  <c r="AJ209" s="1"/>
  <c r="AH199"/>
  <c r="AI199" s="1"/>
  <c r="AJ199" s="1"/>
  <c r="AH191"/>
  <c r="AI191" s="1"/>
  <c r="AH183"/>
  <c r="AI183" s="1"/>
  <c r="AJ183" s="1"/>
  <c r="AH175"/>
  <c r="AI175" s="1"/>
  <c r="AJ175" s="1"/>
  <c r="AH167"/>
  <c r="AI167" s="1"/>
  <c r="AJ167" s="1"/>
  <c r="AH159"/>
  <c r="AI159" s="1"/>
  <c r="AJ159" s="1"/>
  <c r="AH218"/>
  <c r="AI218" s="1"/>
  <c r="AJ218" s="1"/>
  <c r="AH210"/>
  <c r="AI210" s="1"/>
  <c r="AH202"/>
  <c r="AI202" s="1"/>
  <c r="AJ202" s="1"/>
  <c r="AH194"/>
  <c r="AI194" s="1"/>
  <c r="AJ194" s="1"/>
  <c r="AH186"/>
  <c r="AI186" s="1"/>
  <c r="AJ186" s="1"/>
  <c r="AH178"/>
  <c r="AI178" s="1"/>
  <c r="AJ178" s="1"/>
  <c r="AH170"/>
  <c r="AI170" s="1"/>
  <c r="AJ170" s="1"/>
  <c r="AH162"/>
  <c r="AI162" s="1"/>
  <c r="AJ162" s="1"/>
  <c r="AH146"/>
  <c r="AI146" s="1"/>
  <c r="AJ146" s="1"/>
  <c r="AH138"/>
  <c r="AI138" s="1"/>
  <c r="AJ138" s="1"/>
  <c r="AH106"/>
  <c r="AI106" s="1"/>
  <c r="AJ106" s="1"/>
  <c r="Z148"/>
  <c r="AA148" s="1"/>
  <c r="AB148" s="1"/>
  <c r="Z151"/>
  <c r="AA151" s="1"/>
  <c r="AB151" s="1"/>
  <c r="Z152"/>
  <c r="AA152" s="1"/>
  <c r="AB152" s="1"/>
  <c r="Z125"/>
  <c r="AA125" s="1"/>
  <c r="AB125" s="1"/>
  <c r="Z109"/>
  <c r="AA109" s="1"/>
  <c r="AB109" s="1"/>
  <c r="Z93"/>
  <c r="AA93" s="1"/>
  <c r="AB93" s="1"/>
  <c r="Z85"/>
  <c r="AA85" s="1"/>
  <c r="AB85" s="1"/>
  <c r="Z77"/>
  <c r="AA77" s="1"/>
  <c r="AB77" s="1"/>
  <c r="AH148"/>
  <c r="AI148" s="1"/>
  <c r="AJ148" s="1"/>
  <c r="Z138"/>
  <c r="AA138" s="1"/>
  <c r="AB138" s="1"/>
  <c r="Z143"/>
  <c r="AA143" s="1"/>
  <c r="AB143" s="1"/>
  <c r="Z135"/>
  <c r="AA135" s="1"/>
  <c r="AB135" s="1"/>
  <c r="Z127"/>
  <c r="AA127" s="1"/>
  <c r="AB127" s="1"/>
  <c r="Z119"/>
  <c r="AA119" s="1"/>
  <c r="AB119" s="1"/>
  <c r="Z87"/>
  <c r="AA87" s="1"/>
  <c r="AB87" s="1"/>
  <c r="Z79"/>
  <c r="AA79" s="1"/>
  <c r="AB79" s="1"/>
  <c r="AH140"/>
  <c r="AI140" s="1"/>
  <c r="AJ140" s="1"/>
  <c r="AH132"/>
  <c r="AI132" s="1"/>
  <c r="AJ132" s="1"/>
  <c r="AH124"/>
  <c r="AI124" s="1"/>
  <c r="AJ124" s="1"/>
  <c r="AH116"/>
  <c r="AI116" s="1"/>
  <c r="AJ116" s="1"/>
  <c r="AH108"/>
  <c r="AI108" s="1"/>
  <c r="AJ108" s="1"/>
  <c r="AH100"/>
  <c r="AI100" s="1"/>
  <c r="AJ100" s="1"/>
  <c r="Z130"/>
  <c r="AA130" s="1"/>
  <c r="AB130" s="1"/>
  <c r="Z122"/>
  <c r="AA122" s="1"/>
  <c r="AB122" s="1"/>
  <c r="Z106"/>
  <c r="AA106" s="1"/>
  <c r="Z90"/>
  <c r="AA90" s="1"/>
  <c r="AB90" s="1"/>
  <c r="AH127"/>
  <c r="AI127" s="1"/>
  <c r="AJ127" s="1"/>
  <c r="AH119"/>
  <c r="AH111"/>
  <c r="AI111" s="1"/>
  <c r="AJ111" s="1"/>
  <c r="AH103"/>
  <c r="AI103" s="1"/>
  <c r="AJ103" s="1"/>
  <c r="Z144"/>
  <c r="AA144" s="1"/>
  <c r="AB144" s="1"/>
  <c r="Z136"/>
  <c r="AA136" s="1"/>
  <c r="AB136" s="1"/>
  <c r="Z112"/>
  <c r="AA112" s="1"/>
  <c r="AB112" s="1"/>
  <c r="Z104"/>
  <c r="Z96"/>
  <c r="AA96" s="1"/>
  <c r="AB96" s="1"/>
  <c r="Z88"/>
  <c r="AA88" s="1"/>
  <c r="AB88" s="1"/>
  <c r="Z80"/>
  <c r="AA80" s="1"/>
  <c r="AB80" s="1"/>
  <c r="Z72"/>
  <c r="AA72" s="1"/>
  <c r="AB72" s="1"/>
  <c r="AH149"/>
  <c r="AI149" s="1"/>
  <c r="AJ149" s="1"/>
  <c r="AH141"/>
  <c r="AI141" s="1"/>
  <c r="AJ141" s="1"/>
  <c r="AH133"/>
  <c r="AI133" s="1"/>
  <c r="AJ133" s="1"/>
  <c r="AH125"/>
  <c r="AI125" s="1"/>
  <c r="AJ125" s="1"/>
  <c r="AH117"/>
  <c r="AI117" s="1"/>
  <c r="Z145"/>
  <c r="AA145" s="1"/>
  <c r="AB145" s="1"/>
  <c r="Z129"/>
  <c r="AA129" s="1"/>
  <c r="AB129" s="1"/>
  <c r="Z121"/>
  <c r="AA121" s="1"/>
  <c r="AB121" s="1"/>
  <c r="Z113"/>
  <c r="AA113" s="1"/>
  <c r="AB113" s="1"/>
  <c r="Z105"/>
  <c r="AA105" s="1"/>
  <c r="AB105" s="1"/>
  <c r="Z97"/>
  <c r="AA97" s="1"/>
  <c r="AB97" s="1"/>
  <c r="Z89"/>
  <c r="AA89" s="1"/>
  <c r="AB89" s="1"/>
  <c r="Z81"/>
  <c r="AA81" s="1"/>
  <c r="AB81" s="1"/>
  <c r="Z73"/>
  <c r="AA73" s="1"/>
  <c r="AB73" s="1"/>
  <c r="Z139"/>
  <c r="AA139" s="1"/>
  <c r="AB139" s="1"/>
  <c r="Z131"/>
  <c r="AA131" s="1"/>
  <c r="AB131" s="1"/>
  <c r="Z123"/>
  <c r="AA123" s="1"/>
  <c r="AB123" s="1"/>
  <c r="Z115"/>
  <c r="AA115" s="1"/>
  <c r="AB115" s="1"/>
  <c r="Z99"/>
  <c r="AA99" s="1"/>
  <c r="AB99" s="1"/>
  <c r="Z83"/>
  <c r="AA83" s="1"/>
  <c r="AB83" s="1"/>
  <c r="Z75"/>
  <c r="AA75" s="1"/>
  <c r="AB75" s="1"/>
  <c r="Z140"/>
  <c r="AA140" s="1"/>
  <c r="AB140" s="1"/>
  <c r="Z132"/>
  <c r="AA132" s="1"/>
  <c r="AB132" s="1"/>
  <c r="Z116"/>
  <c r="AA116" s="1"/>
  <c r="AB116" s="1"/>
  <c r="Z108"/>
  <c r="Z100"/>
  <c r="AA100" s="1"/>
  <c r="AB100" s="1"/>
  <c r="Z92"/>
  <c r="AA92" s="1"/>
  <c r="AB92" s="1"/>
  <c r="Z84"/>
  <c r="AA84" s="1"/>
  <c r="AB84" s="1"/>
  <c r="Z76"/>
  <c r="AA76" s="1"/>
  <c r="AB76" s="1"/>
  <c r="Z142"/>
  <c r="AA142" s="1"/>
  <c r="Z134"/>
  <c r="AA134" s="1"/>
  <c r="AB134" s="1"/>
  <c r="Z126"/>
  <c r="AA126" s="1"/>
  <c r="AB126" s="1"/>
  <c r="Z118"/>
  <c r="AA118" s="1"/>
  <c r="AB118" s="1"/>
  <c r="Z110"/>
  <c r="AA110" s="1"/>
  <c r="AB110" s="1"/>
  <c r="Z102"/>
  <c r="AA102" s="1"/>
  <c r="Z94"/>
  <c r="AA94" s="1"/>
  <c r="AB94" s="1"/>
  <c r="AH131"/>
  <c r="AI131" s="1"/>
  <c r="AJ131" s="1"/>
  <c r="AH123"/>
  <c r="AI123" s="1"/>
  <c r="AJ123" s="1"/>
  <c r="AH115"/>
  <c r="AH99"/>
  <c r="AH109"/>
  <c r="AI109" s="1"/>
  <c r="AJ109" s="1"/>
  <c r="AH142"/>
  <c r="AI142" s="1"/>
  <c r="AJ142" s="1"/>
  <c r="AH134"/>
  <c r="AI134" s="1"/>
  <c r="AJ134" s="1"/>
  <c r="AH102"/>
  <c r="AI102" s="1"/>
  <c r="AJ102" s="1"/>
  <c r="AH144"/>
  <c r="AI144" s="1"/>
  <c r="AJ144" s="1"/>
  <c r="AH136"/>
  <c r="AI136" s="1"/>
  <c r="AJ136" s="1"/>
  <c r="AH128"/>
  <c r="AI128" s="1"/>
  <c r="AJ128" s="1"/>
  <c r="AH120"/>
  <c r="AI120" s="1"/>
  <c r="AJ120" s="1"/>
  <c r="AH112"/>
  <c r="AI112" s="1"/>
  <c r="AJ112" s="1"/>
  <c r="AH145"/>
  <c r="AI145" s="1"/>
  <c r="AJ145" s="1"/>
  <c r="AH137"/>
  <c r="AI137" s="1"/>
  <c r="AJ137" s="1"/>
  <c r="AH129"/>
  <c r="AI129" s="1"/>
  <c r="AJ129" s="1"/>
  <c r="AH121"/>
  <c r="AI121" s="1"/>
  <c r="AJ121" s="1"/>
  <c r="AH113"/>
  <c r="AI113" s="1"/>
  <c r="AH105"/>
  <c r="AI105" s="1"/>
  <c r="AJ105" s="1"/>
  <c r="AH97"/>
  <c r="AI97" s="1"/>
  <c r="AH94"/>
  <c r="AI94" s="1"/>
  <c r="AJ94" s="1"/>
  <c r="AH96"/>
  <c r="AI96" s="1"/>
  <c r="AJ96" s="1"/>
  <c r="AR169"/>
  <c r="AS169" s="1"/>
  <c r="AT169" s="1"/>
  <c r="AR165"/>
  <c r="AS165" s="1"/>
  <c r="AT165" s="1"/>
  <c r="AH93"/>
  <c r="AI93" s="1"/>
  <c r="AJ93" s="1"/>
  <c r="H106" i="1"/>
  <c r="I35" i="3"/>
  <c r="I38"/>
  <c r="I13"/>
  <c r="I7"/>
  <c r="A7" i="1"/>
  <c r="A8" s="1"/>
  <c r="A9" s="1"/>
  <c r="A10" s="1"/>
  <c r="A11" s="1"/>
  <c r="A12" s="1"/>
  <c r="A13" s="1"/>
  <c r="A14" s="1"/>
  <c r="A15" s="1"/>
  <c r="A16" s="1"/>
  <c r="A17" s="1"/>
  <c r="A18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I4" i="3"/>
  <c r="I5"/>
  <c r="I6"/>
  <c r="I8"/>
  <c r="I9"/>
  <c r="I10"/>
  <c r="I11"/>
  <c r="I12"/>
  <c r="I14"/>
  <c r="I15"/>
  <c r="I16"/>
  <c r="I17"/>
  <c r="I18"/>
  <c r="I19"/>
  <c r="I20"/>
  <c r="I21"/>
  <c r="I22"/>
  <c r="I24"/>
  <c r="I25"/>
  <c r="I26"/>
  <c r="I27"/>
  <c r="I28"/>
  <c r="I29"/>
  <c r="I30"/>
  <c r="I31"/>
  <c r="I32"/>
  <c r="I33"/>
  <c r="I34"/>
  <c r="I36"/>
  <c r="I37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23"/>
  <c r="E33"/>
  <c r="AA201" i="2" l="1"/>
  <c r="AB201" s="1"/>
  <c r="AC213" s="1"/>
  <c r="A87" i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84"/>
  <c r="AI119" i="2"/>
  <c r="AJ119" s="1"/>
  <c r="AI215"/>
  <c r="AJ215" s="1"/>
  <c r="AI212"/>
  <c r="AJ212" s="1"/>
  <c r="AA108"/>
  <c r="AI115"/>
  <c r="AJ115" s="1"/>
  <c r="AI193"/>
  <c r="AJ193" s="1"/>
  <c r="AK224" s="1"/>
  <c r="AC92"/>
  <c r="AI99"/>
  <c r="AJ99" s="1"/>
  <c r="AA104"/>
  <c r="AB104" s="1"/>
  <c r="AO157" s="1"/>
  <c r="D24" i="4"/>
  <c r="D23"/>
  <c r="D20"/>
  <c r="D19"/>
  <c r="D17"/>
  <c r="D16"/>
  <c r="D14"/>
  <c r="D13"/>
  <c r="D11"/>
  <c r="D10"/>
  <c r="D7"/>
  <c r="D6"/>
  <c r="D4"/>
  <c r="D3"/>
  <c r="D2"/>
  <c r="D1"/>
  <c r="P168" i="3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K147"/>
  <c r="E147"/>
  <c r="D147"/>
  <c r="H146"/>
  <c r="F146"/>
  <c r="G146" s="1"/>
  <c r="E146"/>
  <c r="D146"/>
  <c r="H145"/>
  <c r="E145"/>
  <c r="D145"/>
  <c r="K144"/>
  <c r="E144"/>
  <c r="D144"/>
  <c r="K143"/>
  <c r="E143"/>
  <c r="D143"/>
  <c r="F142"/>
  <c r="G142" s="1"/>
  <c r="H142" s="1"/>
  <c r="E142"/>
  <c r="D142"/>
  <c r="E141"/>
  <c r="D141"/>
  <c r="F140"/>
  <c r="G140" s="1"/>
  <c r="H140" s="1"/>
  <c r="E140"/>
  <c r="D140"/>
  <c r="E139"/>
  <c r="D139"/>
  <c r="E138"/>
  <c r="D138"/>
  <c r="E137"/>
  <c r="D137"/>
  <c r="F136"/>
  <c r="G136" s="1"/>
  <c r="H136" s="1"/>
  <c r="E136"/>
  <c r="D136"/>
  <c r="K135"/>
  <c r="E135"/>
  <c r="D135"/>
  <c r="K134"/>
  <c r="E134"/>
  <c r="D134"/>
  <c r="K133"/>
  <c r="E133"/>
  <c r="D133"/>
  <c r="H132"/>
  <c r="F132"/>
  <c r="G132" s="1"/>
  <c r="E132"/>
  <c r="D132"/>
  <c r="H131"/>
  <c r="E131"/>
  <c r="D131"/>
  <c r="E130"/>
  <c r="D130"/>
  <c r="E129"/>
  <c r="D129"/>
  <c r="F128"/>
  <c r="G128" s="1"/>
  <c r="H128" s="1"/>
  <c r="E128"/>
  <c r="D128"/>
  <c r="K127"/>
  <c r="E127"/>
  <c r="D127"/>
  <c r="K126"/>
  <c r="E126"/>
  <c r="D126"/>
  <c r="E125"/>
  <c r="D125"/>
  <c r="F124"/>
  <c r="G124" s="1"/>
  <c r="H124" s="1"/>
  <c r="E124"/>
  <c r="D124"/>
  <c r="E123"/>
  <c r="D123"/>
  <c r="K122"/>
  <c r="E122"/>
  <c r="D122"/>
  <c r="K121"/>
  <c r="E121"/>
  <c r="D121"/>
  <c r="H120"/>
  <c r="F120"/>
  <c r="G120" s="1"/>
  <c r="E120"/>
  <c r="D120"/>
  <c r="H119"/>
  <c r="E119"/>
  <c r="D119"/>
  <c r="K118"/>
  <c r="E118"/>
  <c r="D118"/>
  <c r="F117"/>
  <c r="G117" s="1"/>
  <c r="H117" s="1"/>
  <c r="E117"/>
  <c r="D117"/>
  <c r="K116"/>
  <c r="E116"/>
  <c r="D116"/>
  <c r="E115"/>
  <c r="D115"/>
  <c r="K114"/>
  <c r="E114"/>
  <c r="D114"/>
  <c r="F113"/>
  <c r="G113" s="1"/>
  <c r="H113" s="1"/>
  <c r="E113"/>
  <c r="D113"/>
  <c r="K112"/>
  <c r="E112"/>
  <c r="D112"/>
  <c r="K111"/>
  <c r="E111"/>
  <c r="D111"/>
  <c r="F110"/>
  <c r="G110" s="1"/>
  <c r="H110" s="1"/>
  <c r="E110"/>
  <c r="D110"/>
  <c r="K109"/>
  <c r="E109"/>
  <c r="D109"/>
  <c r="K108"/>
  <c r="E108"/>
  <c r="D108"/>
  <c r="E107"/>
  <c r="D107"/>
  <c r="K106"/>
  <c r="E106"/>
  <c r="D106"/>
  <c r="K105"/>
  <c r="E105"/>
  <c r="D105"/>
  <c r="K104"/>
  <c r="E104"/>
  <c r="D104"/>
  <c r="K103"/>
  <c r="E103"/>
  <c r="D103"/>
  <c r="F102"/>
  <c r="G102" s="1"/>
  <c r="H102" s="1"/>
  <c r="E102"/>
  <c r="D102"/>
  <c r="K101"/>
  <c r="E101"/>
  <c r="D101"/>
  <c r="K100"/>
  <c r="E100"/>
  <c r="D100"/>
  <c r="K99"/>
  <c r="E99"/>
  <c r="D99"/>
  <c r="K98"/>
  <c r="E98"/>
  <c r="D98"/>
  <c r="F97"/>
  <c r="G97" s="1"/>
  <c r="H97" s="1"/>
  <c r="E97"/>
  <c r="D97"/>
  <c r="K96"/>
  <c r="E96"/>
  <c r="D96"/>
  <c r="K95"/>
  <c r="E95"/>
  <c r="D95"/>
  <c r="K94"/>
  <c r="E94"/>
  <c r="D94"/>
  <c r="K93"/>
  <c r="E93"/>
  <c r="D93"/>
  <c r="K92"/>
  <c r="E92"/>
  <c r="D92"/>
  <c r="F91"/>
  <c r="G91" s="1"/>
  <c r="H91" s="1"/>
  <c r="E91"/>
  <c r="D91"/>
  <c r="K90"/>
  <c r="E90"/>
  <c r="D90"/>
  <c r="K89"/>
  <c r="E89"/>
  <c r="D89"/>
  <c r="K88"/>
  <c r="E88"/>
  <c r="D88"/>
  <c r="F87"/>
  <c r="G87" s="1"/>
  <c r="H87" s="1"/>
  <c r="E87"/>
  <c r="D87"/>
  <c r="K86"/>
  <c r="E86"/>
  <c r="D86"/>
  <c r="K85"/>
  <c r="E85"/>
  <c r="D85"/>
  <c r="H84"/>
  <c r="F84"/>
  <c r="G84" s="1"/>
  <c r="E84"/>
  <c r="D84"/>
  <c r="H83"/>
  <c r="E83"/>
  <c r="D83"/>
  <c r="K82"/>
  <c r="E82"/>
  <c r="D82"/>
  <c r="K81"/>
  <c r="E81"/>
  <c r="D81"/>
  <c r="K80"/>
  <c r="E80"/>
  <c r="D80"/>
  <c r="K79"/>
  <c r="E79"/>
  <c r="D79"/>
  <c r="F78"/>
  <c r="G78" s="1"/>
  <c r="H78" s="1"/>
  <c r="E78"/>
  <c r="D78"/>
  <c r="K77"/>
  <c r="E77"/>
  <c r="D77"/>
  <c r="K76"/>
  <c r="E76"/>
  <c r="D76"/>
  <c r="E75"/>
  <c r="D75"/>
  <c r="E74"/>
  <c r="D74"/>
  <c r="F73"/>
  <c r="G73" s="1"/>
  <c r="H73" s="1"/>
  <c r="E73"/>
  <c r="D73"/>
  <c r="E72"/>
  <c r="D72"/>
  <c r="K71"/>
  <c r="E71"/>
  <c r="D71"/>
  <c r="K70"/>
  <c r="E70"/>
  <c r="D70"/>
  <c r="K69"/>
  <c r="E69"/>
  <c r="D69"/>
  <c r="K68"/>
  <c r="E68"/>
  <c r="D68"/>
  <c r="F67"/>
  <c r="G67" s="1"/>
  <c r="H67" s="1"/>
  <c r="E67"/>
  <c r="D67"/>
  <c r="K66"/>
  <c r="E66"/>
  <c r="D66"/>
  <c r="K65"/>
  <c r="E65"/>
  <c r="D65"/>
  <c r="K64"/>
  <c r="E64"/>
  <c r="D64"/>
  <c r="K63"/>
  <c r="E63"/>
  <c r="D63"/>
  <c r="K62"/>
  <c r="E62"/>
  <c r="D62"/>
  <c r="F61"/>
  <c r="G61" s="1"/>
  <c r="H61" s="1"/>
  <c r="E61"/>
  <c r="D61"/>
  <c r="K60"/>
  <c r="E60"/>
  <c r="D60"/>
  <c r="K59"/>
  <c r="E59"/>
  <c r="D59"/>
  <c r="K58"/>
  <c r="E58"/>
  <c r="D58"/>
  <c r="K57"/>
  <c r="E57"/>
  <c r="D57"/>
  <c r="K56"/>
  <c r="E56"/>
  <c r="D56"/>
  <c r="F55"/>
  <c r="G55" s="1"/>
  <c r="H55" s="1"/>
  <c r="E55"/>
  <c r="D55"/>
  <c r="K54"/>
  <c r="E54"/>
  <c r="D54"/>
  <c r="K53"/>
  <c r="E53"/>
  <c r="D53"/>
  <c r="K52"/>
  <c r="E52"/>
  <c r="D52"/>
  <c r="F51"/>
  <c r="G51" s="1"/>
  <c r="H51" s="1"/>
  <c r="E51"/>
  <c r="D51"/>
  <c r="K50"/>
  <c r="E50"/>
  <c r="D50"/>
  <c r="K49"/>
  <c r="E49"/>
  <c r="D49"/>
  <c r="H48"/>
  <c r="F48"/>
  <c r="G48" s="1"/>
  <c r="E48"/>
  <c r="D48"/>
  <c r="H47"/>
  <c r="E47"/>
  <c r="D47"/>
  <c r="K46"/>
  <c r="E46"/>
  <c r="D46"/>
  <c r="F45"/>
  <c r="G45" s="1"/>
  <c r="H45" s="1"/>
  <c r="E45"/>
  <c r="D45"/>
  <c r="K44"/>
  <c r="E44"/>
  <c r="D44"/>
  <c r="K43"/>
  <c r="E43"/>
  <c r="D43"/>
  <c r="F42"/>
  <c r="G42" s="1"/>
  <c r="H42" s="1"/>
  <c r="E42"/>
  <c r="D42"/>
  <c r="E41"/>
  <c r="D41"/>
  <c r="K40"/>
  <c r="E40"/>
  <c r="D40"/>
  <c r="F39"/>
  <c r="G39" s="1"/>
  <c r="H39" s="1"/>
  <c r="E39"/>
  <c r="D39"/>
  <c r="K38"/>
  <c r="E38"/>
  <c r="D38"/>
  <c r="K37"/>
  <c r="E37"/>
  <c r="D37"/>
  <c r="H36"/>
  <c r="F36"/>
  <c r="G36" s="1"/>
  <c r="E36"/>
  <c r="D36"/>
  <c r="H35"/>
  <c r="E35"/>
  <c r="D35"/>
  <c r="F34"/>
  <c r="G34" s="1"/>
  <c r="H34" s="1"/>
  <c r="E34"/>
  <c r="D34"/>
  <c r="D33"/>
  <c r="K32"/>
  <c r="E32"/>
  <c r="D32"/>
  <c r="D31"/>
  <c r="K30"/>
  <c r="D30"/>
  <c r="F29"/>
  <c r="G29" s="1"/>
  <c r="H29" s="1"/>
  <c r="D29"/>
  <c r="K28"/>
  <c r="D28"/>
  <c r="K27"/>
  <c r="D27"/>
  <c r="K26"/>
  <c r="D26"/>
  <c r="K25"/>
  <c r="D25"/>
  <c r="F24"/>
  <c r="G24" s="1"/>
  <c r="H24" s="1"/>
  <c r="D24"/>
  <c r="K23"/>
  <c r="D23"/>
  <c r="K22"/>
  <c r="D22"/>
  <c r="K21"/>
  <c r="D21"/>
  <c r="K20"/>
  <c r="D20"/>
  <c r="F19"/>
  <c r="G19" s="1"/>
  <c r="H19" s="1"/>
  <c r="D19"/>
  <c r="K18"/>
  <c r="D18"/>
  <c r="K17"/>
  <c r="D17"/>
  <c r="K16"/>
  <c r="D16"/>
  <c r="K15"/>
  <c r="D15"/>
  <c r="F14"/>
  <c r="G14" s="1"/>
  <c r="H14" s="1"/>
  <c r="D14"/>
  <c r="K13"/>
  <c r="D13"/>
  <c r="K12"/>
  <c r="D12"/>
  <c r="K11"/>
  <c r="D11"/>
  <c r="K10"/>
  <c r="D10"/>
  <c r="P9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162" s="1"/>
  <c r="P163" s="1"/>
  <c r="K9"/>
  <c r="D9"/>
  <c r="F8"/>
  <c r="G8" s="1"/>
  <c r="H8" s="1"/>
  <c r="D8"/>
  <c r="K7"/>
  <c r="D7"/>
  <c r="K6"/>
  <c r="D6"/>
  <c r="K5"/>
  <c r="D5"/>
  <c r="D4"/>
  <c r="V247" i="2"/>
  <c r="V229"/>
  <c r="V182"/>
  <c r="V163"/>
  <c r="Q139"/>
  <c r="J139"/>
  <c r="K139" s="1"/>
  <c r="E139"/>
  <c r="Q138"/>
  <c r="P138"/>
  <c r="P139" s="1"/>
  <c r="J138"/>
  <c r="K138" s="1"/>
  <c r="E138"/>
  <c r="L137"/>
  <c r="N137" s="1"/>
  <c r="J137"/>
  <c r="K137" s="1"/>
  <c r="G137"/>
  <c r="H137" s="1"/>
  <c r="E137"/>
  <c r="L136"/>
  <c r="N136" s="1"/>
  <c r="J136"/>
  <c r="K136" s="1"/>
  <c r="E136"/>
  <c r="J135"/>
  <c r="K135" s="1"/>
  <c r="G135"/>
  <c r="H135" s="1"/>
  <c r="I135" s="1"/>
  <c r="L135" s="1"/>
  <c r="E135"/>
  <c r="L134"/>
  <c r="N134" s="1"/>
  <c r="J134"/>
  <c r="K134" s="1"/>
  <c r="E134"/>
  <c r="L133"/>
  <c r="N133" s="1"/>
  <c r="J133"/>
  <c r="K133" s="1"/>
  <c r="E133"/>
  <c r="J132"/>
  <c r="K132" s="1"/>
  <c r="G132"/>
  <c r="H132" s="1"/>
  <c r="I132" s="1"/>
  <c r="L132" s="1"/>
  <c r="E132"/>
  <c r="L131"/>
  <c r="O131" s="1"/>
  <c r="J131"/>
  <c r="K131" s="1"/>
  <c r="E131"/>
  <c r="L130"/>
  <c r="J130"/>
  <c r="K130" s="1"/>
  <c r="E130"/>
  <c r="L129"/>
  <c r="O129" s="1"/>
  <c r="J129"/>
  <c r="K129" s="1"/>
  <c r="E129"/>
  <c r="L128"/>
  <c r="N128" s="1"/>
  <c r="J128"/>
  <c r="E128"/>
  <c r="J127"/>
  <c r="K127" s="1"/>
  <c r="I127"/>
  <c r="L127" s="1"/>
  <c r="G127"/>
  <c r="H127" s="1"/>
  <c r="E127"/>
  <c r="Q126"/>
  <c r="J126"/>
  <c r="K126" s="1"/>
  <c r="I126"/>
  <c r="L126" s="1"/>
  <c r="E126"/>
  <c r="J125"/>
  <c r="K125" s="1"/>
  <c r="E125"/>
  <c r="J124"/>
  <c r="K124" s="1"/>
  <c r="G124"/>
  <c r="H124" s="1"/>
  <c r="I124" s="1"/>
  <c r="L124" s="1"/>
  <c r="E124"/>
  <c r="J123"/>
  <c r="K123" s="1"/>
  <c r="E123"/>
  <c r="J122"/>
  <c r="K122" s="1"/>
  <c r="L122" s="1"/>
  <c r="E122"/>
  <c r="J121"/>
  <c r="K121" s="1"/>
  <c r="L121" s="1"/>
  <c r="E121"/>
  <c r="C121"/>
  <c r="C120" s="1"/>
  <c r="C119" s="1"/>
  <c r="C118" s="1"/>
  <c r="C117" s="1"/>
  <c r="C116" s="1"/>
  <c r="C115" s="1"/>
  <c r="C114" s="1"/>
  <c r="C113" s="1"/>
  <c r="C112" s="1"/>
  <c r="C111" s="1"/>
  <c r="C110" s="1"/>
  <c r="C109" s="1"/>
  <c r="C108" s="1"/>
  <c r="C107" s="1"/>
  <c r="C106" s="1"/>
  <c r="C105" s="1"/>
  <c r="C104" s="1"/>
  <c r="C103" s="1"/>
  <c r="C102" s="1"/>
  <c r="C101" s="1"/>
  <c r="C100" s="1"/>
  <c r="C99" s="1"/>
  <c r="C98" s="1"/>
  <c r="C97" s="1"/>
  <c r="C96" s="1"/>
  <c r="C95" s="1"/>
  <c r="C94" s="1"/>
  <c r="J120"/>
  <c r="K120" s="1"/>
  <c r="L120" s="1"/>
  <c r="G120"/>
  <c r="H120" s="1"/>
  <c r="I120" s="1"/>
  <c r="E120"/>
  <c r="J119"/>
  <c r="K119" s="1"/>
  <c r="L119" s="1"/>
  <c r="E119"/>
  <c r="J118"/>
  <c r="K118" s="1"/>
  <c r="L118" s="1"/>
  <c r="E118"/>
  <c r="J117"/>
  <c r="K117" s="1"/>
  <c r="L117" s="1"/>
  <c r="G117"/>
  <c r="H117" s="1"/>
  <c r="I117" s="1"/>
  <c r="E117"/>
  <c r="J116"/>
  <c r="K116" s="1"/>
  <c r="L116" s="1"/>
  <c r="E116"/>
  <c r="J115"/>
  <c r="K115" s="1"/>
  <c r="L115" s="1"/>
  <c r="E115"/>
  <c r="J114"/>
  <c r="K114" s="1"/>
  <c r="L114" s="1"/>
  <c r="O114" s="1"/>
  <c r="G114"/>
  <c r="H114" s="1"/>
  <c r="I114" s="1"/>
  <c r="E114"/>
  <c r="J113"/>
  <c r="K113" s="1"/>
  <c r="L113" s="1"/>
  <c r="E113"/>
  <c r="J112"/>
  <c r="K112" s="1"/>
  <c r="L112" s="1"/>
  <c r="O112" s="1"/>
  <c r="E112"/>
  <c r="J111"/>
  <c r="K111" s="1"/>
  <c r="L111" s="1"/>
  <c r="O111" s="1"/>
  <c r="G111"/>
  <c r="H111" s="1"/>
  <c r="I111" s="1"/>
  <c r="E111"/>
  <c r="J110"/>
  <c r="K110" s="1"/>
  <c r="L110" s="1"/>
  <c r="E110"/>
  <c r="J109"/>
  <c r="K109" s="1"/>
  <c r="L109" s="1"/>
  <c r="O109" s="1"/>
  <c r="E109"/>
  <c r="J108"/>
  <c r="K108" s="1"/>
  <c r="L108" s="1"/>
  <c r="G108"/>
  <c r="H108" s="1"/>
  <c r="I108" s="1"/>
  <c r="E108"/>
  <c r="J107"/>
  <c r="K107" s="1"/>
  <c r="L107" s="1"/>
  <c r="O107" s="1"/>
  <c r="E107"/>
  <c r="J106"/>
  <c r="K106" s="1"/>
  <c r="L106" s="1"/>
  <c r="O106" s="1"/>
  <c r="E106"/>
  <c r="J105"/>
  <c r="K105" s="1"/>
  <c r="L105" s="1"/>
  <c r="G105"/>
  <c r="H105" s="1"/>
  <c r="I105" s="1"/>
  <c r="E105"/>
  <c r="J104"/>
  <c r="K104" s="1"/>
  <c r="L104" s="1"/>
  <c r="E104"/>
  <c r="J103"/>
  <c r="K103" s="1"/>
  <c r="L103" s="1"/>
  <c r="E103"/>
  <c r="J102"/>
  <c r="K102" s="1"/>
  <c r="L102" s="1"/>
  <c r="E102"/>
  <c r="J101"/>
  <c r="K101" s="1"/>
  <c r="L101" s="1"/>
  <c r="O101" s="1"/>
  <c r="E101"/>
  <c r="J100"/>
  <c r="K100" s="1"/>
  <c r="L100" s="1"/>
  <c r="G100"/>
  <c r="H100" s="1"/>
  <c r="I100" s="1"/>
  <c r="E100"/>
  <c r="J99"/>
  <c r="K99" s="1"/>
  <c r="L99" s="1"/>
  <c r="O99" s="1"/>
  <c r="E99"/>
  <c r="J98"/>
  <c r="K98" s="1"/>
  <c r="L98" s="1"/>
  <c r="O98" s="1"/>
  <c r="E98"/>
  <c r="J97"/>
  <c r="K97" s="1"/>
  <c r="L97" s="1"/>
  <c r="E97"/>
  <c r="J96"/>
  <c r="K96" s="1"/>
  <c r="L96" s="1"/>
  <c r="E96"/>
  <c r="J95"/>
  <c r="K95" s="1"/>
  <c r="L95" s="1"/>
  <c r="E95"/>
  <c r="J94"/>
  <c r="K94" s="1"/>
  <c r="L94" s="1"/>
  <c r="G94"/>
  <c r="H94" s="1"/>
  <c r="I94" s="1"/>
  <c r="E94"/>
  <c r="J93"/>
  <c r="K93" s="1"/>
  <c r="L93" s="1"/>
  <c r="O93" s="1"/>
  <c r="E93"/>
  <c r="J92"/>
  <c r="K92" s="1"/>
  <c r="L92" s="1"/>
  <c r="E92"/>
  <c r="C92"/>
  <c r="C91" s="1"/>
  <c r="C90" s="1"/>
  <c r="C89" s="1"/>
  <c r="C88" s="1"/>
  <c r="C87" s="1"/>
  <c r="C86" s="1"/>
  <c r="C85" s="1"/>
  <c r="C84" s="1"/>
  <c r="C83" s="1"/>
  <c r="C82" s="1"/>
  <c r="C81" s="1"/>
  <c r="C80" s="1"/>
  <c r="C79" s="1"/>
  <c r="C78" s="1"/>
  <c r="C77" s="1"/>
  <c r="C76" s="1"/>
  <c r="C75" s="1"/>
  <c r="C74" s="1"/>
  <c r="C73" s="1"/>
  <c r="C72" s="1"/>
  <c r="C71" s="1"/>
  <c r="C70" s="1"/>
  <c r="C69" s="1"/>
  <c r="C68" s="1"/>
  <c r="C67" s="1"/>
  <c r="C66" s="1"/>
  <c r="J91"/>
  <c r="K91" s="1"/>
  <c r="L91" s="1"/>
  <c r="E91"/>
  <c r="J90"/>
  <c r="K90" s="1"/>
  <c r="L90" s="1"/>
  <c r="O90" s="1"/>
  <c r="E90"/>
  <c r="J89"/>
  <c r="K89" s="1"/>
  <c r="L89" s="1"/>
  <c r="E89"/>
  <c r="J88"/>
  <c r="K88" s="1"/>
  <c r="L88" s="1"/>
  <c r="O88" s="1"/>
  <c r="G88"/>
  <c r="H88" s="1"/>
  <c r="I88" s="1"/>
  <c r="E88"/>
  <c r="J87"/>
  <c r="K87" s="1"/>
  <c r="L87" s="1"/>
  <c r="O87" s="1"/>
  <c r="E87"/>
  <c r="J86"/>
  <c r="K86" s="1"/>
  <c r="L86" s="1"/>
  <c r="E86"/>
  <c r="J85"/>
  <c r="K85" s="1"/>
  <c r="L85" s="1"/>
  <c r="E85"/>
  <c r="J84"/>
  <c r="K84" s="1"/>
  <c r="L84" s="1"/>
  <c r="G84"/>
  <c r="H84" s="1"/>
  <c r="I84" s="1"/>
  <c r="E84"/>
  <c r="P83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J83"/>
  <c r="K83" s="1"/>
  <c r="L83" s="1"/>
  <c r="E83"/>
  <c r="J82"/>
  <c r="K82" s="1"/>
  <c r="E82"/>
  <c r="J81"/>
  <c r="K81" s="1"/>
  <c r="G81"/>
  <c r="H81" s="1"/>
  <c r="I81" s="1"/>
  <c r="L81" s="1"/>
  <c r="O81" s="1"/>
  <c r="E81"/>
  <c r="J80"/>
  <c r="K80" s="1"/>
  <c r="E80"/>
  <c r="J79"/>
  <c r="K79" s="1"/>
  <c r="E79"/>
  <c r="J78"/>
  <c r="K78" s="1"/>
  <c r="E78"/>
  <c r="J77"/>
  <c r="K77" s="1"/>
  <c r="E77"/>
  <c r="J76"/>
  <c r="K76" s="1"/>
  <c r="E76"/>
  <c r="J75"/>
  <c r="K75" s="1"/>
  <c r="G75"/>
  <c r="H75" s="1"/>
  <c r="I75" s="1"/>
  <c r="L75" s="1"/>
  <c r="E75"/>
  <c r="J74"/>
  <c r="K74" s="1"/>
  <c r="E74"/>
  <c r="J73"/>
  <c r="K73" s="1"/>
  <c r="E73"/>
  <c r="J72"/>
  <c r="K72" s="1"/>
  <c r="E72"/>
  <c r="J71"/>
  <c r="K71" s="1"/>
  <c r="G71"/>
  <c r="H71" s="1"/>
  <c r="I71" s="1"/>
  <c r="E71"/>
  <c r="J70"/>
  <c r="K70" s="1"/>
  <c r="E70"/>
  <c r="J69"/>
  <c r="K69" s="1"/>
  <c r="E69"/>
  <c r="J68"/>
  <c r="K68" s="1"/>
  <c r="E68"/>
  <c r="J67"/>
  <c r="K67" s="1"/>
  <c r="E67"/>
  <c r="J66"/>
  <c r="K66" s="1"/>
  <c r="G66"/>
  <c r="H66" s="1"/>
  <c r="I66" s="1"/>
  <c r="L66" s="1"/>
  <c r="E66"/>
  <c r="J65"/>
  <c r="K65" s="1"/>
  <c r="E65"/>
  <c r="J64"/>
  <c r="K64" s="1"/>
  <c r="E64"/>
  <c r="J63"/>
  <c r="K63" s="1"/>
  <c r="E63"/>
  <c r="J62"/>
  <c r="K62" s="1"/>
  <c r="E62"/>
  <c r="J61"/>
  <c r="K61" s="1"/>
  <c r="E61"/>
  <c r="J60"/>
  <c r="K60" s="1"/>
  <c r="G60"/>
  <c r="H60" s="1"/>
  <c r="I60" s="1"/>
  <c r="L60" s="1"/>
  <c r="E60"/>
  <c r="J59"/>
  <c r="K59" s="1"/>
  <c r="E59"/>
  <c r="J58"/>
  <c r="K58" s="1"/>
  <c r="E58"/>
  <c r="J57"/>
  <c r="K57" s="1"/>
  <c r="E57"/>
  <c r="J56"/>
  <c r="K56" s="1"/>
  <c r="E56"/>
  <c r="J55"/>
  <c r="K55" s="1"/>
  <c r="E55"/>
  <c r="J54"/>
  <c r="K54" s="1"/>
  <c r="G54"/>
  <c r="H54" s="1"/>
  <c r="I54" s="1"/>
  <c r="E54"/>
  <c r="J53"/>
  <c r="K53" s="1"/>
  <c r="E53"/>
  <c r="J52"/>
  <c r="K52" s="1"/>
  <c r="E52"/>
  <c r="J51"/>
  <c r="K51" s="1"/>
  <c r="E51"/>
  <c r="J50"/>
  <c r="K50" s="1"/>
  <c r="E50"/>
  <c r="J49"/>
  <c r="K49" s="1"/>
  <c r="G49"/>
  <c r="H49" s="1"/>
  <c r="I49" s="1"/>
  <c r="L49" s="1"/>
  <c r="E49"/>
  <c r="J48"/>
  <c r="K48" s="1"/>
  <c r="E48"/>
  <c r="J47"/>
  <c r="K47" s="1"/>
  <c r="E47"/>
  <c r="J46"/>
  <c r="K46" s="1"/>
  <c r="E46"/>
  <c r="J45"/>
  <c r="K45" s="1"/>
  <c r="G45"/>
  <c r="H45" s="1"/>
  <c r="I45" s="1"/>
  <c r="L45" s="1"/>
  <c r="E45"/>
  <c r="J44"/>
  <c r="K44" s="1"/>
  <c r="E44"/>
  <c r="J43"/>
  <c r="K43" s="1"/>
  <c r="E43"/>
  <c r="J42"/>
  <c r="K42" s="1"/>
  <c r="G42"/>
  <c r="H42" s="1"/>
  <c r="I42" s="1"/>
  <c r="L42" s="1"/>
  <c r="E42"/>
  <c r="J41"/>
  <c r="K41" s="1"/>
  <c r="E41"/>
  <c r="J40"/>
  <c r="K40" s="1"/>
  <c r="E40"/>
  <c r="J39"/>
  <c r="K39" s="1"/>
  <c r="G39"/>
  <c r="H39" s="1"/>
  <c r="I39" s="1"/>
  <c r="L39" s="1"/>
  <c r="E39"/>
  <c r="J38"/>
  <c r="K38" s="1"/>
  <c r="E38"/>
  <c r="J37"/>
  <c r="K37" s="1"/>
  <c r="E37"/>
  <c r="J36"/>
  <c r="K36" s="1"/>
  <c r="G36"/>
  <c r="H36" s="1"/>
  <c r="I36" s="1"/>
  <c r="L36" s="1"/>
  <c r="E36"/>
  <c r="J35"/>
  <c r="K35" s="1"/>
  <c r="E35"/>
  <c r="J34"/>
  <c r="K34" s="1"/>
  <c r="E34"/>
  <c r="J33"/>
  <c r="K33" s="1"/>
  <c r="G33"/>
  <c r="H33" s="1"/>
  <c r="I33" s="1"/>
  <c r="L33" s="1"/>
  <c r="E33"/>
  <c r="J32"/>
  <c r="K32" s="1"/>
  <c r="E32"/>
  <c r="J31"/>
  <c r="K31" s="1"/>
  <c r="E31"/>
  <c r="J30"/>
  <c r="K30" s="1"/>
  <c r="G30"/>
  <c r="H30" s="1"/>
  <c r="I30" s="1"/>
  <c r="E30"/>
  <c r="J29"/>
  <c r="K29" s="1"/>
  <c r="E29"/>
  <c r="J28"/>
  <c r="K28" s="1"/>
  <c r="E28"/>
  <c r="J27"/>
  <c r="K27" s="1"/>
  <c r="G27"/>
  <c r="H27" s="1"/>
  <c r="I27" s="1"/>
  <c r="L27" s="1"/>
  <c r="E27"/>
  <c r="J26"/>
  <c r="K26" s="1"/>
  <c r="E26"/>
  <c r="J25"/>
  <c r="K25" s="1"/>
  <c r="E25"/>
  <c r="J24"/>
  <c r="K24" s="1"/>
  <c r="G24"/>
  <c r="H24" s="1"/>
  <c r="I24" s="1"/>
  <c r="L24" s="1"/>
  <c r="E24"/>
  <c r="J23"/>
  <c r="K23" s="1"/>
  <c r="E23"/>
  <c r="J22"/>
  <c r="K22" s="1"/>
  <c r="E22"/>
  <c r="P2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J21"/>
  <c r="K21" s="1"/>
  <c r="G21"/>
  <c r="H21" s="1"/>
  <c r="I21" s="1"/>
  <c r="L21" s="1"/>
  <c r="E21"/>
  <c r="J20"/>
  <c r="K20" s="1"/>
  <c r="E20"/>
  <c r="J19"/>
  <c r="K19" s="1"/>
  <c r="E19"/>
  <c r="J18"/>
  <c r="K18" s="1"/>
  <c r="E18"/>
  <c r="J17"/>
  <c r="K17" s="1"/>
  <c r="E17"/>
  <c r="J16"/>
  <c r="K16" s="1"/>
  <c r="E16"/>
  <c r="J15"/>
  <c r="K15" s="1"/>
  <c r="G15"/>
  <c r="H15" s="1"/>
  <c r="I15" s="1"/>
  <c r="E15"/>
  <c r="J14"/>
  <c r="K14" s="1"/>
  <c r="E14"/>
  <c r="J13"/>
  <c r="K13" s="1"/>
  <c r="E13"/>
  <c r="J12"/>
  <c r="K12" s="1"/>
  <c r="E12"/>
  <c r="J11"/>
  <c r="K11" s="1"/>
  <c r="E11"/>
  <c r="J10"/>
  <c r="K10" s="1"/>
  <c r="G10"/>
  <c r="H10" s="1"/>
  <c r="I10" s="1"/>
  <c r="E10"/>
  <c r="J9"/>
  <c r="K9" s="1"/>
  <c r="E9"/>
  <c r="J8"/>
  <c r="K8" s="1"/>
  <c r="E8"/>
  <c r="J7"/>
  <c r="K7" s="1"/>
  <c r="E7"/>
  <c r="J6"/>
  <c r="K6" s="1"/>
  <c r="E6"/>
  <c r="J5"/>
  <c r="K5" s="1"/>
  <c r="G5"/>
  <c r="H5" s="1"/>
  <c r="I5" s="1"/>
  <c r="L5" s="1"/>
  <c r="E5"/>
  <c r="J4"/>
  <c r="K4" s="1"/>
  <c r="E4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J3"/>
  <c r="K3" s="1"/>
  <c r="E3"/>
  <c r="E2"/>
  <c r="AC155" l="1"/>
  <c r="AT151"/>
  <c r="V162"/>
  <c r="AD160"/>
  <c r="L30"/>
  <c r="N30" s="1"/>
  <c r="L54"/>
  <c r="N54" s="1"/>
  <c r="L15"/>
  <c r="N15" s="1"/>
  <c r="L71"/>
  <c r="N71" s="1"/>
  <c r="L10"/>
  <c r="N10" s="1"/>
  <c r="AP157"/>
  <c r="N21"/>
  <c r="E17" i="4"/>
  <c r="F17" s="1"/>
  <c r="G17" s="1"/>
  <c r="E3"/>
  <c r="F3" s="1"/>
  <c r="G3" s="1"/>
  <c r="G138" i="2"/>
  <c r="H138" s="1"/>
  <c r="I138" s="1"/>
  <c r="L138" s="1"/>
  <c r="E2" i="4"/>
  <c r="F2" s="1"/>
  <c r="G2" s="1"/>
  <c r="E14"/>
  <c r="F14" s="1"/>
  <c r="G14" s="1"/>
  <c r="G8" i="2"/>
  <c r="H8" s="1"/>
  <c r="I8" s="1"/>
  <c r="L8" s="1"/>
  <c r="N8" s="1"/>
  <c r="G19"/>
  <c r="H19" s="1"/>
  <c r="I19" s="1"/>
  <c r="G123"/>
  <c r="H123" s="1"/>
  <c r="I123" s="1"/>
  <c r="G50"/>
  <c r="H50" s="1"/>
  <c r="I50" s="1"/>
  <c r="G28"/>
  <c r="H28" s="1"/>
  <c r="I28" s="1"/>
  <c r="F38" i="3"/>
  <c r="G38" s="1"/>
  <c r="H38" s="1"/>
  <c r="F52"/>
  <c r="G52" s="1"/>
  <c r="H52" s="1"/>
  <c r="G22" i="2"/>
  <c r="H22" s="1"/>
  <c r="I22" s="1"/>
  <c r="L22" s="1"/>
  <c r="G9"/>
  <c r="H9" s="1"/>
  <c r="I9" s="1"/>
  <c r="G16"/>
  <c r="H16" s="1"/>
  <c r="I16" s="1"/>
  <c r="L16" s="1"/>
  <c r="O16" s="1"/>
  <c r="G52"/>
  <c r="H52" s="1"/>
  <c r="I52" s="1"/>
  <c r="L52" s="1"/>
  <c r="G104"/>
  <c r="H104" s="1"/>
  <c r="I104" s="1"/>
  <c r="N104" s="1"/>
  <c r="G103"/>
  <c r="H103" s="1"/>
  <c r="I103" s="1"/>
  <c r="N103" s="1"/>
  <c r="G119"/>
  <c r="H119" s="1"/>
  <c r="I119" s="1"/>
  <c r="N119" s="1"/>
  <c r="F147" i="3"/>
  <c r="G74" i="2"/>
  <c r="H74" s="1"/>
  <c r="I74" s="1"/>
  <c r="G7"/>
  <c r="H7" s="1"/>
  <c r="I7" s="1"/>
  <c r="G95"/>
  <c r="H95" s="1"/>
  <c r="I95" s="1"/>
  <c r="N95" s="1"/>
  <c r="G102"/>
  <c r="H102" s="1"/>
  <c r="I102" s="1"/>
  <c r="G109"/>
  <c r="H109" s="1"/>
  <c r="I109" s="1"/>
  <c r="N109" s="1"/>
  <c r="G11"/>
  <c r="H11" s="1"/>
  <c r="I11" s="1"/>
  <c r="G17"/>
  <c r="H17" s="1"/>
  <c r="I17" s="1"/>
  <c r="G68"/>
  <c r="H68" s="1"/>
  <c r="I68" s="1"/>
  <c r="L68" s="1"/>
  <c r="N68" s="1"/>
  <c r="G90"/>
  <c r="H90" s="1"/>
  <c r="I90" s="1"/>
  <c r="G25"/>
  <c r="H25" s="1"/>
  <c r="I25" s="1"/>
  <c r="G53"/>
  <c r="H53" s="1"/>
  <c r="I53" s="1"/>
  <c r="G139"/>
  <c r="H139" s="1"/>
  <c r="I139" s="1"/>
  <c r="E4" i="4"/>
  <c r="F4" s="1"/>
  <c r="G4" s="1"/>
  <c r="F27" i="3"/>
  <c r="G27" s="1"/>
  <c r="H27" s="1"/>
  <c r="L27" s="1"/>
  <c r="F31"/>
  <c r="G31" s="1"/>
  <c r="H31" s="1"/>
  <c r="G3" i="2"/>
  <c r="H3" s="1"/>
  <c r="I3" s="1"/>
  <c r="L3" s="1"/>
  <c r="G126"/>
  <c r="H126" s="1"/>
  <c r="E11" i="4"/>
  <c r="F11" s="1"/>
  <c r="G11" s="1"/>
  <c r="E20"/>
  <c r="F20" s="1"/>
  <c r="G20" s="1"/>
  <c r="G29" i="2"/>
  <c r="H29" s="1"/>
  <c r="I29" s="1"/>
  <c r="G38"/>
  <c r="H38" s="1"/>
  <c r="I38" s="1"/>
  <c r="G83"/>
  <c r="H83" s="1"/>
  <c r="I83" s="1"/>
  <c r="N83" s="1"/>
  <c r="G87"/>
  <c r="H87" s="1"/>
  <c r="I87" s="1"/>
  <c r="N87" s="1"/>
  <c r="G4"/>
  <c r="H4" s="1"/>
  <c r="I4" s="1"/>
  <c r="G13"/>
  <c r="H13" s="1"/>
  <c r="I13" s="1"/>
  <c r="G46"/>
  <c r="H46" s="1"/>
  <c r="I46" s="1"/>
  <c r="L46" s="1"/>
  <c r="N46" s="1"/>
  <c r="G76"/>
  <c r="H76" s="1"/>
  <c r="I76" s="1"/>
  <c r="L76" s="1"/>
  <c r="O76" s="1"/>
  <c r="G113"/>
  <c r="H113" s="1"/>
  <c r="I113" s="1"/>
  <c r="G128"/>
  <c r="F144" i="3"/>
  <c r="G144" s="1"/>
  <c r="H144" s="1"/>
  <c r="L144" s="1"/>
  <c r="G65" i="2"/>
  <c r="H65" s="1"/>
  <c r="I65" s="1"/>
  <c r="G89"/>
  <c r="H89" s="1"/>
  <c r="I89" s="1"/>
  <c r="N89" s="1"/>
  <c r="G92"/>
  <c r="H92" s="1"/>
  <c r="I92" s="1"/>
  <c r="N92" s="1"/>
  <c r="G101"/>
  <c r="H101" s="1"/>
  <c r="I101" s="1"/>
  <c r="N101" s="1"/>
  <c r="G116"/>
  <c r="H116" s="1"/>
  <c r="I116" s="1"/>
  <c r="N116" s="1"/>
  <c r="G122"/>
  <c r="H122" s="1"/>
  <c r="I122" s="1"/>
  <c r="G134"/>
  <c r="H134" s="1"/>
  <c r="G80"/>
  <c r="H80" s="1"/>
  <c r="I80" s="1"/>
  <c r="L80" s="1"/>
  <c r="N80" s="1"/>
  <c r="G136"/>
  <c r="H136" s="1"/>
  <c r="G41"/>
  <c r="H41" s="1"/>
  <c r="I41" s="1"/>
  <c r="G64"/>
  <c r="H64" s="1"/>
  <c r="I64" s="1"/>
  <c r="G93"/>
  <c r="H93" s="1"/>
  <c r="I93" s="1"/>
  <c r="N93" s="1"/>
  <c r="O134"/>
  <c r="O136"/>
  <c r="G32"/>
  <c r="H32" s="1"/>
  <c r="I32" s="1"/>
  <c r="G14"/>
  <c r="H14" s="1"/>
  <c r="I14" s="1"/>
  <c r="G18"/>
  <c r="H18" s="1"/>
  <c r="I18" s="1"/>
  <c r="G23"/>
  <c r="H23" s="1"/>
  <c r="I23" s="1"/>
  <c r="G44"/>
  <c r="H44" s="1"/>
  <c r="I44" s="1"/>
  <c r="G56"/>
  <c r="H56" s="1"/>
  <c r="I56" s="1"/>
  <c r="L56" s="1"/>
  <c r="O56" s="1"/>
  <c r="G73"/>
  <c r="H73" s="1"/>
  <c r="I73" s="1"/>
  <c r="G91"/>
  <c r="H91" s="1"/>
  <c r="I91" s="1"/>
  <c r="N91" s="1"/>
  <c r="G129"/>
  <c r="H129" s="1"/>
  <c r="E24" i="4"/>
  <c r="F24" s="1"/>
  <c r="G24" s="1"/>
  <c r="G34" i="2"/>
  <c r="H34" s="1"/>
  <c r="I34" s="1"/>
  <c r="G37"/>
  <c r="H37" s="1"/>
  <c r="I37" s="1"/>
  <c r="G118"/>
  <c r="H118" s="1"/>
  <c r="N129"/>
  <c r="N131"/>
  <c r="O137"/>
  <c r="E7" i="4"/>
  <c r="F7" s="1"/>
  <c r="G7" s="1"/>
  <c r="F10" i="3"/>
  <c r="G10" s="1"/>
  <c r="H10" s="1"/>
  <c r="L10" s="1"/>
  <c r="F50"/>
  <c r="G50" s="1"/>
  <c r="H50" s="1"/>
  <c r="L50" s="1"/>
  <c r="F58"/>
  <c r="G58" s="1"/>
  <c r="H58" s="1"/>
  <c r="L58" s="1"/>
  <c r="F71"/>
  <c r="G71" s="1"/>
  <c r="H71" s="1"/>
  <c r="L71" s="1"/>
  <c r="F9"/>
  <c r="G9" s="1"/>
  <c r="H9" s="1"/>
  <c r="L9" s="1"/>
  <c r="F109"/>
  <c r="G109" s="1"/>
  <c r="H109" s="1"/>
  <c r="L109" s="1"/>
  <c r="F134"/>
  <c r="G134" s="1"/>
  <c r="H134" s="1"/>
  <c r="L134" s="1"/>
  <c r="F143"/>
  <c r="G143" s="1"/>
  <c r="H143" s="1"/>
  <c r="F11"/>
  <c r="G11" s="1"/>
  <c r="H11" s="1"/>
  <c r="L11" s="1"/>
  <c r="L38"/>
  <c r="F40"/>
  <c r="G40" s="1"/>
  <c r="H40" s="1"/>
  <c r="L40" s="1"/>
  <c r="F56"/>
  <c r="G56" s="1"/>
  <c r="H56" s="1"/>
  <c r="L56" s="1"/>
  <c r="F64"/>
  <c r="G64" s="1"/>
  <c r="H64" s="1"/>
  <c r="L64" s="1"/>
  <c r="F75"/>
  <c r="G75" s="1"/>
  <c r="H75" s="1"/>
  <c r="F115"/>
  <c r="G115" s="1"/>
  <c r="H115" s="1"/>
  <c r="F118"/>
  <c r="G118" s="1"/>
  <c r="H118" s="1"/>
  <c r="L118" s="1"/>
  <c r="F126"/>
  <c r="G126" s="1"/>
  <c r="H126" s="1"/>
  <c r="F129"/>
  <c r="G129" s="1"/>
  <c r="H129" s="1"/>
  <c r="F30"/>
  <c r="G30" s="1"/>
  <c r="H30" s="1"/>
  <c r="L30" s="1"/>
  <c r="F112"/>
  <c r="G112" s="1"/>
  <c r="H112" s="1"/>
  <c r="L112" s="1"/>
  <c r="F137"/>
  <c r="G137" s="1"/>
  <c r="H137" s="1"/>
  <c r="F13"/>
  <c r="G13" s="1"/>
  <c r="H13" s="1"/>
  <c r="L13" s="1"/>
  <c r="F33"/>
  <c r="G33" s="1"/>
  <c r="H33" s="1"/>
  <c r="F139"/>
  <c r="G139" s="1"/>
  <c r="H139" s="1"/>
  <c r="F105"/>
  <c r="G105" s="1"/>
  <c r="H105" s="1"/>
  <c r="L105" s="1"/>
  <c r="F85"/>
  <c r="F90"/>
  <c r="G90" s="1"/>
  <c r="H90" s="1"/>
  <c r="L90" s="1"/>
  <c r="F98"/>
  <c r="G98" s="1"/>
  <c r="H98" s="1"/>
  <c r="L98" s="1"/>
  <c r="F108"/>
  <c r="G108" s="1"/>
  <c r="H108" s="1"/>
  <c r="F123"/>
  <c r="G123" s="1"/>
  <c r="H123" s="1"/>
  <c r="F70"/>
  <c r="G70" s="1"/>
  <c r="H70" s="1"/>
  <c r="F79"/>
  <c r="G79" s="1"/>
  <c r="H79" s="1"/>
  <c r="L79" s="1"/>
  <c r="F92"/>
  <c r="G92" s="1"/>
  <c r="H92" s="1"/>
  <c r="L92" s="1"/>
  <c r="F12"/>
  <c r="G12" s="1"/>
  <c r="H12" s="1"/>
  <c r="L12" s="1"/>
  <c r="F44"/>
  <c r="G44" s="1"/>
  <c r="H44" s="1"/>
  <c r="L44" s="1"/>
  <c r="F59"/>
  <c r="G59" s="1"/>
  <c r="H59" s="1"/>
  <c r="L59" s="1"/>
  <c r="F81"/>
  <c r="G81" s="1"/>
  <c r="H81" s="1"/>
  <c r="L81" s="1"/>
  <c r="F49"/>
  <c r="F20"/>
  <c r="G20" s="1"/>
  <c r="H20" s="1"/>
  <c r="L20" s="1"/>
  <c r="F46"/>
  <c r="G46" s="1"/>
  <c r="H46" s="1"/>
  <c r="L46" s="1"/>
  <c r="F83"/>
  <c r="G83" s="1"/>
  <c r="F96"/>
  <c r="G96" s="1"/>
  <c r="H96" s="1"/>
  <c r="L96" s="1"/>
  <c r="F101"/>
  <c r="G101" s="1"/>
  <c r="H101" s="1"/>
  <c r="L101" s="1"/>
  <c r="F122"/>
  <c r="G122" s="1"/>
  <c r="H122" s="1"/>
  <c r="L122" s="1"/>
  <c r="F47"/>
  <c r="G47" s="1"/>
  <c r="F119"/>
  <c r="G119" s="1"/>
  <c r="F62"/>
  <c r="G62" s="1"/>
  <c r="H62" s="1"/>
  <c r="L62" s="1"/>
  <c r="F88"/>
  <c r="G88" s="1"/>
  <c r="H88" s="1"/>
  <c r="L88" s="1"/>
  <c r="F145"/>
  <c r="G145" s="1"/>
  <c r="G147" s="1"/>
  <c r="H147" s="1"/>
  <c r="L147" s="1"/>
  <c r="F32"/>
  <c r="G32" s="1"/>
  <c r="H32" s="1"/>
  <c r="L32" s="1"/>
  <c r="L52"/>
  <c r="F107"/>
  <c r="G107" s="1"/>
  <c r="H107" s="1"/>
  <c r="F131"/>
  <c r="G131" s="1"/>
  <c r="F60"/>
  <c r="G60" s="1"/>
  <c r="H60" s="1"/>
  <c r="L60" s="1"/>
  <c r="F93"/>
  <c r="G93" s="1"/>
  <c r="H93" s="1"/>
  <c r="L93" s="1"/>
  <c r="F100"/>
  <c r="G100" s="1"/>
  <c r="H100" s="1"/>
  <c r="L100" s="1"/>
  <c r="F104"/>
  <c r="G104" s="1"/>
  <c r="H104" s="1"/>
  <c r="L104" s="1"/>
  <c r="F114"/>
  <c r="G114" s="1"/>
  <c r="H114" s="1"/>
  <c r="L114" s="1"/>
  <c r="F121"/>
  <c r="F138"/>
  <c r="G138" s="1"/>
  <c r="H138" s="1"/>
  <c r="F23"/>
  <c r="G23" s="1"/>
  <c r="H23" s="1"/>
  <c r="L23" s="1"/>
  <c r="F22"/>
  <c r="G22" s="1"/>
  <c r="H22" s="1"/>
  <c r="L22" s="1"/>
  <c r="F82"/>
  <c r="G82" s="1"/>
  <c r="H82" s="1"/>
  <c r="L82" s="1"/>
  <c r="F18"/>
  <c r="G18" s="1"/>
  <c r="H18" s="1"/>
  <c r="L18" s="1"/>
  <c r="F25"/>
  <c r="G25" s="1"/>
  <c r="H25" s="1"/>
  <c r="L25" s="1"/>
  <c r="F37"/>
  <c r="F41"/>
  <c r="G41" s="1"/>
  <c r="H41" s="1"/>
  <c r="F54"/>
  <c r="G54" s="1"/>
  <c r="H54" s="1"/>
  <c r="L54" s="1"/>
  <c r="F66"/>
  <c r="G66" s="1"/>
  <c r="H66" s="1"/>
  <c r="L66" s="1"/>
  <c r="F72"/>
  <c r="G72" s="1"/>
  <c r="H72" s="1"/>
  <c r="F141"/>
  <c r="G141" s="1"/>
  <c r="H141" s="1"/>
  <c r="F26"/>
  <c r="G26" s="1"/>
  <c r="H26" s="1"/>
  <c r="F7"/>
  <c r="G7" s="1"/>
  <c r="H7" s="1"/>
  <c r="L7" s="1"/>
  <c r="F53"/>
  <c r="G53" s="1"/>
  <c r="H53" s="1"/>
  <c r="L53" s="1"/>
  <c r="F65"/>
  <c r="G65" s="1"/>
  <c r="H65" s="1"/>
  <c r="L65" s="1"/>
  <c r="F28"/>
  <c r="G28" s="1"/>
  <c r="H28" s="1"/>
  <c r="L28" s="1"/>
  <c r="F80"/>
  <c r="G80" s="1"/>
  <c r="H80" s="1"/>
  <c r="L80" s="1"/>
  <c r="F86"/>
  <c r="G86" s="1"/>
  <c r="H86" s="1"/>
  <c r="L86" s="1"/>
  <c r="F111"/>
  <c r="G111" s="1"/>
  <c r="H111" s="1"/>
  <c r="L111" s="1"/>
  <c r="F116"/>
  <c r="G116" s="1"/>
  <c r="H116" s="1"/>
  <c r="L116" s="1"/>
  <c r="F125"/>
  <c r="G125" s="1"/>
  <c r="H125" s="1"/>
  <c r="F133"/>
  <c r="F135"/>
  <c r="G135" s="1"/>
  <c r="H135" s="1"/>
  <c r="L135" s="1"/>
  <c r="F35"/>
  <c r="G35" s="1"/>
  <c r="F6"/>
  <c r="G6" s="1"/>
  <c r="H6" s="1"/>
  <c r="L6" s="1"/>
  <c r="F21"/>
  <c r="G21" s="1"/>
  <c r="H21" s="1"/>
  <c r="L21" s="1"/>
  <c r="F43"/>
  <c r="G43" s="1"/>
  <c r="H43" s="1"/>
  <c r="F57"/>
  <c r="G57" s="1"/>
  <c r="H57" s="1"/>
  <c r="L57" s="1"/>
  <c r="F69"/>
  <c r="G69" s="1"/>
  <c r="H69" s="1"/>
  <c r="L69" s="1"/>
  <c r="F74"/>
  <c r="G74" s="1"/>
  <c r="H74" s="1"/>
  <c r="F99"/>
  <c r="G99" s="1"/>
  <c r="H99" s="1"/>
  <c r="L99" s="1"/>
  <c r="F127"/>
  <c r="G127" s="1"/>
  <c r="H127" s="1"/>
  <c r="L127" s="1"/>
  <c r="O33" i="2"/>
  <c r="N33"/>
  <c r="O104"/>
  <c r="N124"/>
  <c r="O124"/>
  <c r="N117"/>
  <c r="G12"/>
  <c r="H12" s="1"/>
  <c r="I12" s="1"/>
  <c r="G115"/>
  <c r="H115" s="1"/>
  <c r="I115" s="1"/>
  <c r="N115" s="1"/>
  <c r="O128"/>
  <c r="G130"/>
  <c r="H130" s="1"/>
  <c r="G61"/>
  <c r="H61" s="1"/>
  <c r="I61" s="1"/>
  <c r="G110"/>
  <c r="H110" s="1"/>
  <c r="I110" s="1"/>
  <c r="N110" s="1"/>
  <c r="G112"/>
  <c r="H112" s="1"/>
  <c r="I112" s="1"/>
  <c r="N112" s="1"/>
  <c r="G51"/>
  <c r="H51" s="1"/>
  <c r="I51" s="1"/>
  <c r="G55"/>
  <c r="H55" s="1"/>
  <c r="I55" s="1"/>
  <c r="G57"/>
  <c r="H57" s="1"/>
  <c r="I57" s="1"/>
  <c r="G79"/>
  <c r="H79" s="1"/>
  <c r="I79" s="1"/>
  <c r="L79" s="1"/>
  <c r="N79" s="1"/>
  <c r="G26"/>
  <c r="H26" s="1"/>
  <c r="I26" s="1"/>
  <c r="G35"/>
  <c r="H35" s="1"/>
  <c r="I35" s="1"/>
  <c r="G48"/>
  <c r="H48" s="1"/>
  <c r="I48" s="1"/>
  <c r="G67"/>
  <c r="H67" s="1"/>
  <c r="I67" s="1"/>
  <c r="G72"/>
  <c r="H72" s="1"/>
  <c r="I72" s="1"/>
  <c r="G125"/>
  <c r="H125" s="1"/>
  <c r="I125" s="1"/>
  <c r="L125" s="1"/>
  <c r="O125" s="1"/>
  <c r="G131"/>
  <c r="H131" s="1"/>
  <c r="G62"/>
  <c r="H62" s="1"/>
  <c r="I62" s="1"/>
  <c r="G82"/>
  <c r="H82" s="1"/>
  <c r="I82" s="1"/>
  <c r="L82" s="1"/>
  <c r="O82" s="1"/>
  <c r="G121"/>
  <c r="H121" s="1"/>
  <c r="I121" s="1"/>
  <c r="N121" s="1"/>
  <c r="G6"/>
  <c r="H6" s="1"/>
  <c r="I6" s="1"/>
  <c r="G20"/>
  <c r="H20" s="1"/>
  <c r="I20" s="1"/>
  <c r="G31"/>
  <c r="H31" s="1"/>
  <c r="I31" s="1"/>
  <c r="G40"/>
  <c r="H40" s="1"/>
  <c r="I40" s="1"/>
  <c r="G43"/>
  <c r="H43" s="1"/>
  <c r="I43" s="1"/>
  <c r="G59"/>
  <c r="H59" s="1"/>
  <c r="I59" s="1"/>
  <c r="O133"/>
  <c r="N22"/>
  <c r="O22"/>
  <c r="N60"/>
  <c r="O60"/>
  <c r="N27"/>
  <c r="O27"/>
  <c r="N16"/>
  <c r="O45"/>
  <c r="N45"/>
  <c r="N66"/>
  <c r="O66"/>
  <c r="N135"/>
  <c r="O135"/>
  <c r="O83"/>
  <c r="O68"/>
  <c r="N120"/>
  <c r="O120"/>
  <c r="N39"/>
  <c r="O39"/>
  <c r="N42"/>
  <c r="O42"/>
  <c r="N49"/>
  <c r="O49"/>
  <c r="N24"/>
  <c r="O24"/>
  <c r="N36"/>
  <c r="O36"/>
  <c r="O85"/>
  <c r="N52"/>
  <c r="O52"/>
  <c r="O86"/>
  <c r="O96"/>
  <c r="G86"/>
  <c r="H86" s="1"/>
  <c r="I86" s="1"/>
  <c r="N86" s="1"/>
  <c r="G85"/>
  <c r="H85" s="1"/>
  <c r="I85" s="1"/>
  <c r="N85" s="1"/>
  <c r="F95" i="3"/>
  <c r="G95" s="1"/>
  <c r="H95" s="1"/>
  <c r="L95" s="1"/>
  <c r="F94"/>
  <c r="G94" s="1"/>
  <c r="H94" s="1"/>
  <c r="L94" s="1"/>
  <c r="G106" i="2"/>
  <c r="H106" s="1"/>
  <c r="I106" s="1"/>
  <c r="N106" s="1"/>
  <c r="G107"/>
  <c r="H107" s="1"/>
  <c r="I107" s="1"/>
  <c r="N107" s="1"/>
  <c r="N126"/>
  <c r="O126"/>
  <c r="F17" i="3"/>
  <c r="G17" s="1"/>
  <c r="H17" s="1"/>
  <c r="L17" s="1"/>
  <c r="G98" i="2"/>
  <c r="H98" s="1"/>
  <c r="I98" s="1"/>
  <c r="N98" s="1"/>
  <c r="G99"/>
  <c r="H99" s="1"/>
  <c r="I99" s="1"/>
  <c r="N99" s="1"/>
  <c r="O97"/>
  <c r="O110"/>
  <c r="G70"/>
  <c r="H70" s="1"/>
  <c r="I70" s="1"/>
  <c r="L70" s="1"/>
  <c r="G69"/>
  <c r="H69" s="1"/>
  <c r="I69" s="1"/>
  <c r="L69" s="1"/>
  <c r="N84"/>
  <c r="O84"/>
  <c r="N102"/>
  <c r="O102"/>
  <c r="O105"/>
  <c r="N105"/>
  <c r="O115"/>
  <c r="F77" i="3"/>
  <c r="G77" s="1"/>
  <c r="H77" s="1"/>
  <c r="L77" s="1"/>
  <c r="F76"/>
  <c r="G76" s="1"/>
  <c r="H76" s="1"/>
  <c r="N122" i="2"/>
  <c r="F106" i="3"/>
  <c r="G106" s="1"/>
  <c r="H106" s="1"/>
  <c r="L106" s="1"/>
  <c r="G97" i="2"/>
  <c r="H97" s="1"/>
  <c r="I97" s="1"/>
  <c r="N97" s="1"/>
  <c r="G96"/>
  <c r="H96" s="1"/>
  <c r="I96" s="1"/>
  <c r="N96" s="1"/>
  <c r="O91"/>
  <c r="O89"/>
  <c r="N100"/>
  <c r="O100"/>
  <c r="N113"/>
  <c r="O113"/>
  <c r="N132"/>
  <c r="O132"/>
  <c r="F16" i="3"/>
  <c r="G16" s="1"/>
  <c r="H16" s="1"/>
  <c r="L16" s="1"/>
  <c r="F15"/>
  <c r="G15" s="1"/>
  <c r="H15" s="1"/>
  <c r="L15" s="1"/>
  <c r="G47" i="2"/>
  <c r="H47" s="1"/>
  <c r="I47" s="1"/>
  <c r="L47" s="1"/>
  <c r="F68" i="3"/>
  <c r="G68" s="1"/>
  <c r="H68" s="1"/>
  <c r="L68" s="1"/>
  <c r="F130"/>
  <c r="G130" s="1"/>
  <c r="H130" s="1"/>
  <c r="N75" i="2"/>
  <c r="O75"/>
  <c r="N118"/>
  <c r="O118"/>
  <c r="N108"/>
  <c r="O108"/>
  <c r="N127"/>
  <c r="O127"/>
  <c r="G63"/>
  <c r="H63" s="1"/>
  <c r="I63" s="1"/>
  <c r="L63" s="1"/>
  <c r="N111"/>
  <c r="O117"/>
  <c r="F103" i="3"/>
  <c r="G103" s="1"/>
  <c r="H103" s="1"/>
  <c r="L103" s="1"/>
  <c r="G78" i="2"/>
  <c r="H78" s="1"/>
  <c r="I78" s="1"/>
  <c r="L78" s="1"/>
  <c r="G77"/>
  <c r="H77" s="1"/>
  <c r="I77" s="1"/>
  <c r="L77" s="1"/>
  <c r="N130"/>
  <c r="O130"/>
  <c r="G133"/>
  <c r="H133" s="1"/>
  <c r="N94"/>
  <c r="O94"/>
  <c r="O121"/>
  <c r="L123"/>
  <c r="R139"/>
  <c r="L139"/>
  <c r="K128"/>
  <c r="F5" i="3"/>
  <c r="G5" s="1"/>
  <c r="H5" s="1"/>
  <c r="O30" i="2"/>
  <c r="O54"/>
  <c r="G58"/>
  <c r="H58" s="1"/>
  <c r="I58" s="1"/>
  <c r="L58" s="1"/>
  <c r="N81"/>
  <c r="N88"/>
  <c r="N90"/>
  <c r="N114"/>
  <c r="L70" i="3"/>
  <c r="F63"/>
  <c r="G63" s="1"/>
  <c r="H63" s="1"/>
  <c r="L63" s="1"/>
  <c r="F89"/>
  <c r="G89" s="1"/>
  <c r="H89" s="1"/>
  <c r="L89" s="1"/>
  <c r="O92" i="2"/>
  <c r="O95"/>
  <c r="O103"/>
  <c r="O116"/>
  <c r="O119"/>
  <c r="O122"/>
  <c r="O8" l="1"/>
  <c r="O46"/>
  <c r="N56"/>
  <c r="L67"/>
  <c r="O67" s="1"/>
  <c r="S82"/>
  <c r="AT153"/>
  <c r="AT155" s="1"/>
  <c r="N76"/>
  <c r="O71"/>
  <c r="L40"/>
  <c r="N40" s="1"/>
  <c r="L12"/>
  <c r="O12" s="1"/>
  <c r="L43"/>
  <c r="O43" s="1"/>
  <c r="L57"/>
  <c r="O57" s="1"/>
  <c r="L44"/>
  <c r="N44" s="1"/>
  <c r="L64"/>
  <c r="O64" s="1"/>
  <c r="L13"/>
  <c r="O13" s="1"/>
  <c r="L74"/>
  <c r="O74" s="1"/>
  <c r="L55"/>
  <c r="O55" s="1"/>
  <c r="L62"/>
  <c r="N62" s="1"/>
  <c r="L25"/>
  <c r="O25" s="1"/>
  <c r="L7"/>
  <c r="N7" s="1"/>
  <c r="L9"/>
  <c r="O9" s="1"/>
  <c r="M24" i="3"/>
  <c r="L59" i="2"/>
  <c r="O59" s="1"/>
  <c r="L26"/>
  <c r="N26" s="1"/>
  <c r="L73"/>
  <c r="O73" s="1"/>
  <c r="L53"/>
  <c r="O53" s="1"/>
  <c r="L19"/>
  <c r="N19" s="1"/>
  <c r="L14"/>
  <c r="N14" s="1"/>
  <c r="L61"/>
  <c r="O61" s="1"/>
  <c r="L29"/>
  <c r="O29" s="1"/>
  <c r="L35"/>
  <c r="N35" s="1"/>
  <c r="L6"/>
  <c r="N6" s="1"/>
  <c r="L48"/>
  <c r="N48" s="1"/>
  <c r="L26" i="3"/>
  <c r="L32" i="2"/>
  <c r="N32" s="1"/>
  <c r="L38"/>
  <c r="N38" s="1"/>
  <c r="L50"/>
  <c r="O50" s="1"/>
  <c r="L28"/>
  <c r="N28" s="1"/>
  <c r="L11"/>
  <c r="N11" s="1"/>
  <c r="L31"/>
  <c r="O31" s="1"/>
  <c r="L72"/>
  <c r="O72" s="1"/>
  <c r="L51"/>
  <c r="N51" s="1"/>
  <c r="L34"/>
  <c r="O34" s="1"/>
  <c r="L18"/>
  <c r="O18" s="1"/>
  <c r="L65"/>
  <c r="O65" s="1"/>
  <c r="L17"/>
  <c r="O17" s="1"/>
  <c r="L20"/>
  <c r="N20" s="1"/>
  <c r="L37"/>
  <c r="N37" s="1"/>
  <c r="L23"/>
  <c r="N23" s="1"/>
  <c r="L41"/>
  <c r="O41" s="1"/>
  <c r="L4"/>
  <c r="O4" s="1"/>
  <c r="AO159"/>
  <c r="Q20"/>
  <c r="R138"/>
  <c r="O80"/>
  <c r="P136"/>
  <c r="R136" s="1"/>
  <c r="G49" i="3"/>
  <c r="H49" s="1"/>
  <c r="L49" s="1"/>
  <c r="S142" i="2"/>
  <c r="H128"/>
  <c r="N125"/>
  <c r="G133" i="3"/>
  <c r="H133" s="1"/>
  <c r="L133" s="1"/>
  <c r="G121"/>
  <c r="H121" s="1"/>
  <c r="L121" s="1"/>
  <c r="L108"/>
  <c r="N82" i="2"/>
  <c r="L126" i="3"/>
  <c r="O79" i="2"/>
  <c r="L143" i="3"/>
  <c r="G85"/>
  <c r="H85" s="1"/>
  <c r="L85" s="1"/>
  <c r="G37"/>
  <c r="H37" s="1"/>
  <c r="L37" s="1"/>
  <c r="L76"/>
  <c r="M102"/>
  <c r="L43"/>
  <c r="L5"/>
  <c r="J25"/>
  <c r="N78" i="2"/>
  <c r="O78"/>
  <c r="N3"/>
  <c r="O3"/>
  <c r="N77"/>
  <c r="O77"/>
  <c r="N63"/>
  <c r="O63"/>
  <c r="N47"/>
  <c r="O47"/>
  <c r="N70"/>
  <c r="O70"/>
  <c r="R142"/>
  <c r="R143"/>
  <c r="N58"/>
  <c r="O58"/>
  <c r="N69"/>
  <c r="O69"/>
  <c r="O139"/>
  <c r="N139"/>
  <c r="Q136"/>
  <c r="N123"/>
  <c r="N138"/>
  <c r="O138"/>
  <c r="O14" l="1"/>
  <c r="O48"/>
  <c r="N67"/>
  <c r="N43"/>
  <c r="O26"/>
  <c r="O28"/>
  <c r="O35"/>
  <c r="N50"/>
  <c r="N72"/>
  <c r="O23"/>
  <c r="N17"/>
  <c r="N41"/>
  <c r="N65"/>
  <c r="N61"/>
  <c r="O51"/>
  <c r="N4"/>
  <c r="O6"/>
  <c r="N9"/>
  <c r="N57"/>
  <c r="N34"/>
  <c r="N29"/>
  <c r="N53"/>
  <c r="O44"/>
  <c r="O11"/>
  <c r="O32"/>
  <c r="O37"/>
  <c r="N18"/>
  <c r="N31"/>
  <c r="O38"/>
  <c r="N59"/>
  <c r="N55"/>
  <c r="N74"/>
  <c r="N73"/>
  <c r="M73" i="3"/>
  <c r="O40" i="2"/>
  <c r="O62"/>
  <c r="N12"/>
  <c r="N13"/>
  <c r="N64"/>
  <c r="N25"/>
  <c r="R140"/>
  <c r="J135" i="3"/>
  <c r="J147"/>
  <c r="L149" s="1"/>
  <c r="J130"/>
  <c r="J85"/>
  <c r="J148"/>
  <c r="C1" i="2"/>
</calcChain>
</file>

<file path=xl/sharedStrings.xml><?xml version="1.0" encoding="utf-8"?>
<sst xmlns="http://schemas.openxmlformats.org/spreadsheetml/2006/main" count="14925" uniqueCount="1336">
  <si>
    <t>Ведомость превышений</t>
  </si>
  <si>
    <t>ПЧ-1</t>
  </si>
  <si>
    <t>перегон</t>
  </si>
  <si>
    <t>Ольховая - Прокшино</t>
  </si>
  <si>
    <t>I путь</t>
  </si>
  <si>
    <t>II путь</t>
  </si>
  <si>
    <t>N п/п</t>
  </si>
  <si>
    <t>Пикетаж</t>
  </si>
  <si>
    <t>h, м</t>
  </si>
  <si>
    <t>Кол-во штативов</t>
  </si>
  <si>
    <t>Дата</t>
  </si>
  <si>
    <t/>
  </si>
  <si>
    <t>0285+00</t>
  </si>
  <si>
    <t>0287+60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</si>
  <si>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</si>
  <si>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</si>
  <si>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</si>
  <si>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</si>
  <si>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№ отсчета старый</t>
  </si>
  <si>
    <t>репер</t>
  </si>
  <si>
    <t>отсчет старый</t>
  </si>
  <si>
    <t>отсчет новый</t>
  </si>
  <si>
    <t>превышение с болтами старое</t>
  </si>
  <si>
    <t>превыешение без болтов старое</t>
  </si>
  <si>
    <t>без болтов старое</t>
  </si>
  <si>
    <t>превышение с болтами новое</t>
  </si>
  <si>
    <t>превыешение без болтов новое</t>
  </si>
  <si>
    <t>без болтов новое</t>
  </si>
  <si>
    <t>реф</t>
  </si>
  <si>
    <t>разница со старым</t>
  </si>
  <si>
    <t>0287+41,6</t>
  </si>
  <si>
    <t>0287+21,6</t>
  </si>
  <si>
    <t>0287+00</t>
  </si>
  <si>
    <t>0286+81,6</t>
  </si>
  <si>
    <t>0286+41,6</t>
  </si>
  <si>
    <t>0286+21,6</t>
  </si>
  <si>
    <t>0286+00</t>
  </si>
  <si>
    <t>0285+61,5</t>
  </si>
  <si>
    <t>0285+41,5</t>
  </si>
  <si>
    <t>0285+21,5</t>
  </si>
  <si>
    <t>0284+81,5</t>
  </si>
  <si>
    <t>0284+61,5</t>
  </si>
  <si>
    <t>0284+41,5</t>
  </si>
  <si>
    <t>0284+21,5</t>
  </si>
  <si>
    <t>0284+00</t>
  </si>
  <si>
    <t>0283+78,8</t>
  </si>
  <si>
    <t>0283+61,5</t>
  </si>
  <si>
    <t>0283+41</t>
  </si>
  <si>
    <t>0283+28,8</t>
  </si>
  <si>
    <t>0283+13,8</t>
  </si>
  <si>
    <t>0283+00</t>
  </si>
  <si>
    <t>0282+81</t>
  </si>
  <si>
    <t>0282+63,8</t>
  </si>
  <si>
    <t>0282+43,8</t>
  </si>
  <si>
    <t>0282+00</t>
  </si>
  <si>
    <t>0281+83,8</t>
  </si>
  <si>
    <t>0281+63,8</t>
  </si>
  <si>
    <t>0281+42,8</t>
  </si>
  <si>
    <t>0281+22,8</t>
  </si>
  <si>
    <t>0281+00</t>
  </si>
  <si>
    <t>0280+82,8</t>
  </si>
  <si>
    <t>0280+62,8</t>
  </si>
  <si>
    <t>0280+42,8</t>
  </si>
  <si>
    <t>0280+22,8</t>
  </si>
  <si>
    <t>0280+00</t>
  </si>
  <si>
    <t>0279+86,3</t>
  </si>
  <si>
    <t>0279+56,2</t>
  </si>
  <si>
    <t>0279+36,3</t>
  </si>
  <si>
    <t>0279+16,2</t>
  </si>
  <si>
    <t>0279+00</t>
  </si>
  <si>
    <t>0278+86,2</t>
  </si>
  <si>
    <t>0278+66,2</t>
  </si>
  <si>
    <t>0278+46,3</t>
  </si>
  <si>
    <t>0278+26,3</t>
  </si>
  <si>
    <t>0278+00</t>
  </si>
  <si>
    <t>0277+86,2</t>
  </si>
  <si>
    <t>0277+66</t>
  </si>
  <si>
    <t>0277+40,1</t>
  </si>
  <si>
    <t>0277+16,2</t>
  </si>
  <si>
    <t>0277+00</t>
  </si>
  <si>
    <t>0276+86,2</t>
  </si>
  <si>
    <t>Ольховая</t>
  </si>
  <si>
    <t>0276+66,2</t>
  </si>
  <si>
    <t>0276+36,2</t>
  </si>
  <si>
    <t>0276+16,2</t>
  </si>
  <si>
    <t>0276+00</t>
  </si>
  <si>
    <t>0275+86,3</t>
  </si>
  <si>
    <t>0275+66,2</t>
  </si>
  <si>
    <t>0275+46,2</t>
  </si>
  <si>
    <t>0275+00</t>
  </si>
  <si>
    <t>0274+50</t>
  </si>
  <si>
    <t>0274+00</t>
  </si>
  <si>
    <t>0273+86,6</t>
  </si>
  <si>
    <t>0273+62,1</t>
  </si>
  <si>
    <t>0284+43,8</t>
  </si>
  <si>
    <t>0284+21.5</t>
  </si>
  <si>
    <t>0273+46,6</t>
  </si>
  <si>
    <t>0273+22,1</t>
  </si>
  <si>
    <t>0273+00</t>
  </si>
  <si>
    <t>0272+82,1</t>
  </si>
  <si>
    <t>0272+66,6</t>
  </si>
  <si>
    <t>0284+13,8</t>
  </si>
  <si>
    <t>0272+46,6</t>
  </si>
  <si>
    <t>0272+26,7</t>
  </si>
  <si>
    <t>0272+00</t>
  </si>
  <si>
    <t>0271+86,6</t>
  </si>
  <si>
    <t>0271+66,6</t>
  </si>
  <si>
    <t>0282+23,8</t>
  </si>
  <si>
    <t>0271+46,6</t>
  </si>
  <si>
    <t>0271+26,6</t>
  </si>
  <si>
    <t>0270+99,6</t>
  </si>
  <si>
    <t>0270+84,6</t>
  </si>
  <si>
    <t>0270+60,4</t>
  </si>
  <si>
    <t>0270+42,9</t>
  </si>
  <si>
    <t>0270+23,9</t>
  </si>
  <si>
    <t>0270+00</t>
  </si>
  <si>
    <t>0279+36</t>
  </si>
  <si>
    <t>0269+76,6</t>
  </si>
  <si>
    <t>0279+16</t>
  </si>
  <si>
    <t>0269+56,6</t>
  </si>
  <si>
    <t>0279+00,4</t>
  </si>
  <si>
    <t>0269+37,8</t>
  </si>
  <si>
    <t>0269+21,6</t>
  </si>
  <si>
    <t>0269+00</t>
  </si>
  <si>
    <t>0268+81,6</t>
  </si>
  <si>
    <t>0277+66,2</t>
  </si>
  <si>
    <t>0268+61,6</t>
  </si>
  <si>
    <t>0268+41,6</t>
  </si>
  <si>
    <t>0268+00</t>
  </si>
  <si>
    <t>0267+50</t>
  </si>
  <si>
    <t>болт</t>
  </si>
  <si>
    <t>0275+86,2</t>
  </si>
  <si>
    <t>0266+78,8</t>
  </si>
  <si>
    <t>0266+58,8</t>
  </si>
  <si>
    <t>0266+38,8</t>
  </si>
  <si>
    <t>0266+28,8</t>
  </si>
  <si>
    <t>0266+00</t>
  </si>
  <si>
    <t>0265+78,8</t>
  </si>
  <si>
    <t>0265+39,5</t>
  </si>
  <si>
    <t>0265+19,5</t>
  </si>
  <si>
    <t>0265+00,9</t>
  </si>
  <si>
    <t>Прокшино</t>
  </si>
  <si>
    <t>265+00,9</t>
  </si>
  <si>
    <t>0264+79,7</t>
  </si>
  <si>
    <t>0264+59,5</t>
  </si>
  <si>
    <t>0264+39,5</t>
  </si>
  <si>
    <t>0264+19,3</t>
  </si>
  <si>
    <t>0263+28,8</t>
  </si>
  <si>
    <t>0262+49,9</t>
  </si>
  <si>
    <t>0262+00</t>
  </si>
  <si>
    <t>0261+60</t>
  </si>
  <si>
    <t>0261+25</t>
  </si>
  <si>
    <t>0261+00</t>
  </si>
  <si>
    <t>0260+65</t>
  </si>
  <si>
    <t>0260+45</t>
  </si>
  <si>
    <t>0260+00</t>
  </si>
  <si>
    <t>0259+61,1</t>
  </si>
  <si>
    <t>0259+41,5</t>
  </si>
  <si>
    <t>0259+22,5</t>
  </si>
  <si>
    <t>0259+00</t>
  </si>
  <si>
    <t>0258+82,4</t>
  </si>
  <si>
    <t>0258+61,6</t>
  </si>
  <si>
    <t>0258+41,1</t>
  </si>
  <si>
    <t>0258+21,6</t>
  </si>
  <si>
    <t>0258+00</t>
  </si>
  <si>
    <t>0257+80,8</t>
  </si>
  <si>
    <t>0257+60,7</t>
  </si>
  <si>
    <t>0257+40,7</t>
  </si>
  <si>
    <t>0257+20,7</t>
  </si>
  <si>
    <t>0257+00</t>
  </si>
  <si>
    <t>0256+50</t>
  </si>
  <si>
    <t>0256+18,1</t>
  </si>
  <si>
    <t>0256+00</t>
  </si>
  <si>
    <t>0255+78,1</t>
  </si>
  <si>
    <t>0255+58,1</t>
  </si>
  <si>
    <t>0255+38,1</t>
  </si>
  <si>
    <t>0255+18,1</t>
  </si>
  <si>
    <t>0255+00</t>
  </si>
  <si>
    <t>0254+78,1</t>
  </si>
  <si>
    <t>0254+58,1</t>
  </si>
  <si>
    <t>0254+38,1</t>
  </si>
  <si>
    <t>0254+18,1</t>
  </si>
  <si>
    <t>0254+00</t>
  </si>
  <si>
    <t>0253+78,1</t>
  </si>
  <si>
    <t>0253+58,1</t>
  </si>
  <si>
    <t>0253+40,1</t>
  </si>
  <si>
    <t>0253+22,6</t>
  </si>
  <si>
    <t>0253+00</t>
  </si>
  <si>
    <t>0252+78,1</t>
  </si>
  <si>
    <t>0252+58,1</t>
  </si>
  <si>
    <t>0252+38,1</t>
  </si>
  <si>
    <t>0252+18,1</t>
  </si>
  <si>
    <t>0252+00</t>
  </si>
  <si>
    <t>0251+78,1</t>
  </si>
  <si>
    <t>0251+58,1</t>
  </si>
  <si>
    <t>0251+38,1</t>
  </si>
  <si>
    <t>0251+18,1</t>
  </si>
  <si>
    <t>0251+00</t>
  </si>
  <si>
    <t>0250+78,1</t>
  </si>
  <si>
    <t>0250+58,1</t>
  </si>
  <si>
    <t>0250+38,1</t>
  </si>
  <si>
    <t>0250+19,6</t>
  </si>
  <si>
    <t>0250+00</t>
  </si>
  <si>
    <t>0249+81,6</t>
  </si>
  <si>
    <t>0249+64,6</t>
  </si>
  <si>
    <t>0249+44,1</t>
  </si>
  <si>
    <t>0249+00</t>
  </si>
  <si>
    <t>0248+84,2</t>
  </si>
  <si>
    <t>0248+44,2</t>
  </si>
  <si>
    <t>0248+24,2</t>
  </si>
  <si>
    <t>0248+00</t>
  </si>
  <si>
    <t>0247+64,2</t>
  </si>
  <si>
    <t>0247+44,2</t>
  </si>
  <si>
    <t>0247+24,2</t>
  </si>
  <si>
    <t>0247+00</t>
  </si>
  <si>
    <t>0246+84,2</t>
  </si>
  <si>
    <t>0246+64,2</t>
  </si>
  <si>
    <t>0246+44,2</t>
  </si>
  <si>
    <t>0246+24,2</t>
  </si>
  <si>
    <t>0246+00</t>
  </si>
  <si>
    <t>0242+00,3</t>
  </si>
  <si>
    <t>0241+81,3</t>
  </si>
  <si>
    <t>Филатов Луг</t>
  </si>
  <si>
    <t>0287+40</t>
  </si>
  <si>
    <t>0287+18,1</t>
  </si>
  <si>
    <t>0286+101</t>
  </si>
  <si>
    <t>0286+79,2</t>
  </si>
  <si>
    <t>0286+59,3</t>
  </si>
  <si>
    <t>0286+40</t>
  </si>
  <si>
    <t>0286+20</t>
  </si>
  <si>
    <t>0285+80</t>
  </si>
  <si>
    <t>0285+60</t>
  </si>
  <si>
    <t>0285+37,3</t>
  </si>
  <si>
    <t>0285+17,2</t>
  </si>
  <si>
    <t>0284+82,3</t>
  </si>
  <si>
    <t>0284+62,2</t>
  </si>
  <si>
    <t>0284+43,5</t>
  </si>
  <si>
    <t>0284+22,3</t>
  </si>
  <si>
    <t>0283+78,5</t>
  </si>
  <si>
    <t>0283+62,3</t>
  </si>
  <si>
    <t>0283+41,9</t>
  </si>
  <si>
    <t>0283+28,9</t>
  </si>
  <si>
    <t>0283+33,9</t>
  </si>
  <si>
    <t>0282+44,1</t>
  </si>
  <si>
    <t>0282+24</t>
  </si>
  <si>
    <t>0283+18,8</t>
  </si>
  <si>
    <t>болт1</t>
  </si>
  <si>
    <t>0279+56,4</t>
  </si>
  <si>
    <t>0279+36,5</t>
  </si>
  <si>
    <t>0279+16,6</t>
  </si>
  <si>
    <t>0278+85,1</t>
  </si>
  <si>
    <t>0278+65,2</t>
  </si>
  <si>
    <t>0278+45,3</t>
  </si>
  <si>
    <t>0278+25,4</t>
  </si>
  <si>
    <t>0277+99,2</t>
  </si>
  <si>
    <t>0277+85,5</t>
  </si>
  <si>
    <t>0277+65,5</t>
  </si>
  <si>
    <t>0277+39,5</t>
  </si>
  <si>
    <t>0277+15,8</t>
  </si>
  <si>
    <t>0276+36,1</t>
  </si>
  <si>
    <t>0272+99,9</t>
  </si>
  <si>
    <t>0272+81,9</t>
  </si>
  <si>
    <t>0272+66,4</t>
  </si>
  <si>
    <t>0276+99,6</t>
  </si>
  <si>
    <t>0272+46,3</t>
  </si>
  <si>
    <t>0272+26,2</t>
  </si>
  <si>
    <t>0276+85,9</t>
  </si>
  <si>
    <t>0272+01,6</t>
  </si>
  <si>
    <t>0276+66</t>
  </si>
  <si>
    <t>0271+88,2</t>
  </si>
  <si>
    <t>0271+68</t>
  </si>
  <si>
    <t>0271+48</t>
  </si>
  <si>
    <t>0271+27,9</t>
  </si>
  <si>
    <t>0271+00,8</t>
  </si>
  <si>
    <t>0270+85,7</t>
  </si>
  <si>
    <t>0270+61,3</t>
  </si>
  <si>
    <t>0270+43,8</t>
  </si>
  <si>
    <t>0270+23,8</t>
  </si>
  <si>
    <t>0270+00,6</t>
  </si>
  <si>
    <t>0269+77,1</t>
  </si>
  <si>
    <t>0269+57</t>
  </si>
  <si>
    <t>0269+01,6</t>
  </si>
  <si>
    <t>0268+26,6</t>
  </si>
  <si>
    <t>0266+78,9</t>
  </si>
  <si>
    <t>0266+58,9</t>
  </si>
  <si>
    <t>0266+38,9</t>
  </si>
  <si>
    <t>0265+19,6</t>
  </si>
  <si>
    <t>0270+87</t>
  </si>
  <si>
    <t>0269+87,2</t>
  </si>
  <si>
    <t>0268+71,1</t>
  </si>
  <si>
    <t>0268+56,9</t>
  </si>
  <si>
    <t>0266+18,9</t>
  </si>
  <si>
    <t>0265+78,9</t>
  </si>
  <si>
    <t>0265+57,3</t>
  </si>
  <si>
    <t>0264+79,9</t>
  </si>
  <si>
    <t>0264+58,8</t>
  </si>
  <si>
    <t>0264+38,8</t>
  </si>
  <si>
    <t>0264+22,8</t>
  </si>
  <si>
    <t>0262+50</t>
  </si>
  <si>
    <t>0261+25,2</t>
  </si>
  <si>
    <t>0261+05,2</t>
  </si>
  <si>
    <t>0260+84,2</t>
  </si>
  <si>
    <t>0260+64,2</t>
  </si>
  <si>
    <t>0260+44,2</t>
  </si>
  <si>
    <t>0259+82</t>
  </si>
  <si>
    <t>0259+60</t>
  </si>
  <si>
    <t>0259+40,8</t>
  </si>
  <si>
    <t>0258+99,4</t>
  </si>
  <si>
    <t>0258+81,8</t>
  </si>
  <si>
    <t>0258+61,1</t>
  </si>
  <si>
    <t>0258+40,7</t>
  </si>
  <si>
    <t>0258+21,3</t>
  </si>
  <si>
    <t>0257+99,8</t>
  </si>
  <si>
    <t>0257+80,7</t>
  </si>
  <si>
    <t>0255+18,2</t>
  </si>
  <si>
    <t>0255+00,1</t>
  </si>
  <si>
    <t>0254+78,3</t>
  </si>
  <si>
    <t>0254+58,3</t>
  </si>
  <si>
    <t>0254+38,3</t>
  </si>
  <si>
    <t>0254+18,3</t>
  </si>
  <si>
    <t>0254+00,3</t>
  </si>
  <si>
    <t>0253+77,6</t>
  </si>
  <si>
    <t>0253+57,6</t>
  </si>
  <si>
    <t>0253+39,6</t>
  </si>
  <si>
    <t>0253+22,1</t>
  </si>
  <si>
    <t>0252+99,6</t>
  </si>
  <si>
    <t>0252+77,7</t>
  </si>
  <si>
    <t>0252+57,7</t>
  </si>
  <si>
    <t>0252+37,8</t>
  </si>
  <si>
    <t>0252+17,8</t>
  </si>
  <si>
    <t>0251+99,7</t>
  </si>
  <si>
    <t>0251+77,9</t>
  </si>
  <si>
    <t>0251+57,9</t>
  </si>
  <si>
    <t>0251+37,9</t>
  </si>
  <si>
    <t>0251+17,9</t>
  </si>
  <si>
    <t>0250+99,9</t>
  </si>
  <si>
    <t>0250+78</t>
  </si>
  <si>
    <t>0250+58</t>
  </si>
  <si>
    <t>0250+38</t>
  </si>
  <si>
    <t>0248+44,1</t>
  </si>
  <si>
    <t>0248+24,1</t>
  </si>
  <si>
    <t>0247+99,9</t>
  </si>
  <si>
    <t>0247+64,0</t>
  </si>
  <si>
    <t>0247+44,0</t>
  </si>
  <si>
    <t>0247+24,0</t>
  </si>
  <si>
    <t>0246+100</t>
  </si>
  <si>
    <t>0246+84,5</t>
  </si>
  <si>
    <t>0246+64,5</t>
  </si>
  <si>
    <t>0246+44,5</t>
  </si>
  <si>
    <t>0246+00,2</t>
  </si>
  <si>
    <t>300+20</t>
  </si>
  <si>
    <t>300+65</t>
  </si>
  <si>
    <t>0303+80</t>
  </si>
  <si>
    <t>0304+00</t>
  </si>
  <si>
    <t>0284 + 22.3</t>
  </si>
  <si>
    <t>0284 + 21.5 перемычка</t>
  </si>
  <si>
    <t>0265+00</t>
  </si>
  <si>
    <t>For</t>
  </si>
  <si>
    <t>M5|Adr</t>
  </si>
  <si>
    <t>1|TO</t>
  </si>
  <si>
    <t>sok24,dat</t>
  </si>
  <si>
    <t>|</t>
  </si>
  <si>
    <t>2|TO</t>
  </si>
  <si>
    <t>0302+21</t>
  </si>
  <si>
    <t>3|TO</t>
  </si>
  <si>
    <t>4|KD1</t>
  </si>
  <si>
    <t>|R</t>
  </si>
  <si>
    <t>m</t>
  </si>
  <si>
    <t>|HD</t>
  </si>
  <si>
    <t>5|KD1</t>
  </si>
  <si>
    <t>6|KD1</t>
  </si>
  <si>
    <t>7|KD1</t>
  </si>
  <si>
    <t>8|KD1</t>
  </si>
  <si>
    <t>9|TO</t>
  </si>
  <si>
    <t>Reading E327</t>
  </si>
  <si>
    <t>10|KD1</t>
  </si>
  <si>
    <t>11|TO</t>
  </si>
  <si>
    <t>12|KD1</t>
  </si>
  <si>
    <t>13|KD1</t>
  </si>
  <si>
    <t>14|KD1</t>
  </si>
  <si>
    <t>15|KD1</t>
  </si>
  <si>
    <t>16|KD1</t>
  </si>
  <si>
    <t>17|KD1</t>
  </si>
  <si>
    <t>18|KD1</t>
  </si>
  <si>
    <t>19|TO</t>
  </si>
  <si>
    <t>20|KD1</t>
  </si>
  <si>
    <t>21|TO</t>
  </si>
  <si>
    <t>22|KD1</t>
  </si>
  <si>
    <t>23|KD1</t>
  </si>
  <si>
    <t>24|KD1</t>
  </si>
  <si>
    <t>25|KD1</t>
  </si>
  <si>
    <t>26|KD1</t>
  </si>
  <si>
    <t>27|KD1</t>
  </si>
  <si>
    <t>28|TO</t>
  </si>
  <si>
    <t>29|KD1</t>
  </si>
  <si>
    <t>30|TO</t>
  </si>
  <si>
    <t>31|KD1</t>
  </si>
  <si>
    <t>32|KD1</t>
  </si>
  <si>
    <t>33|KD1</t>
  </si>
  <si>
    <t>34|TO</t>
  </si>
  <si>
    <t>35|KD1</t>
  </si>
  <si>
    <t>36|TO</t>
  </si>
  <si>
    <t>37|KD1</t>
  </si>
  <si>
    <t>38|KD1</t>
  </si>
  <si>
    <t>39|KD1</t>
  </si>
  <si>
    <t>40|TO</t>
  </si>
  <si>
    <t>41|KD1</t>
  </si>
  <si>
    <t>42|KD1</t>
  </si>
  <si>
    <t>43|TO</t>
  </si>
  <si>
    <t>44|KD1</t>
  </si>
  <si>
    <t>45|TO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</si>
  <si>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</si>
  <si>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</si>
  <si>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</si>
  <si>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</si>
  <si>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</si>
  <si>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</si>
  <si>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</si>
  <si>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</si>
  <si>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</si>
  <si>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</si>
  <si>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</si>
  <si>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</si>
  <si>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</si>
  <si>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</si>
  <si>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</si>
  <si>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61|TO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</si>
  <si>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</si>
  <si>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</si>
  <si>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</si>
  <si>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</si>
  <si>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</si>
  <si>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</si>
  <si>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</si>
  <si>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</si>
  <si>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</si>
  <si>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</si>
  <si>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</si>
  <si>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</si>
  <si>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</si>
  <si>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</si>
  <si>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</si>
  <si>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</si>
  <si>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</si>
  <si>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</si>
  <si>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</si>
  <si>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</si>
  <si>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</si>
  <si>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</si>
  <si>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</si>
  <si>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</si>
  <si>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</si>
  <si>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</si>
  <si>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</si>
  <si>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</si>
  <si>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</si>
  <si>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</si>
  <si>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</si>
  <si>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</si>
  <si>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</si>
  <si>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</si>
  <si>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</si>
  <si>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</si>
  <si>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</si>
  <si>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</si>
  <si>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</si>
  <si>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</si>
  <si>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</si>
  <si>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</si>
  <si>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</si>
  <si>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</si>
  <si>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</si>
  <si>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</si>
  <si>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</si>
  <si>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</si>
  <si>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</si>
  <si>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</si>
  <si>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</si>
  <si>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</si>
  <si>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</si>
  <si>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</si>
  <si>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</si>
  <si>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</si>
  <si>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</si>
  <si>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</si>
  <si>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</si>
  <si>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</si>
  <si>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122|TO</t>
  </si>
  <si>
    <t>123|KD1</t>
  </si>
  <si>
    <t>124|KD1</t>
  </si>
  <si>
    <t>125|KD1</t>
  </si>
  <si>
    <t>126|TO</t>
  </si>
  <si>
    <t>Adjustment FA1</t>
  </si>
  <si>
    <t>|sR</t>
  </si>
  <si>
    <t>0,00000 m   |</t>
  </si>
  <si>
    <t>127|TO</t>
  </si>
  <si>
    <t>Adjustment FB1</t>
  </si>
  <si>
    <t>0,00001 m   |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</si>
  <si>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</si>
  <si>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</si>
  <si>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</si>
  <si>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</si>
  <si>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</si>
  <si>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</si>
  <si>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</si>
  <si>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</si>
  <si>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</si>
  <si>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</si>
  <si>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21,03,2024  2:30:04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</si>
  <si>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</si>
  <si>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</si>
  <si>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</si>
  <si>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</si>
  <si>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</si>
  <si>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</si>
  <si>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</si>
  <si>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</si>
  <si>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</si>
  <si>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</si>
  <si>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</si>
  <si>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</si>
  <si>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</si>
  <si>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</si>
  <si>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</si>
  <si>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</si>
  <si>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</si>
  <si>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</si>
  <si>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</si>
  <si>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</si>
  <si>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</si>
  <si>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</si>
  <si>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</si>
  <si>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</si>
  <si>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</si>
  <si>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</si>
  <si>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</si>
  <si>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</si>
  <si>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</si>
  <si>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</si>
  <si>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</si>
  <si>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</si>
  <si>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</si>
  <si>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</si>
  <si>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</si>
  <si>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</si>
  <si>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</si>
  <si>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</si>
  <si>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</si>
  <si>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</si>
  <si>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</si>
  <si>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</si>
  <si>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</si>
  <si>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</si>
  <si>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</si>
  <si>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</si>
  <si>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</si>
  <si>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</si>
  <si>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</si>
  <si>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</si>
  <si>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</si>
  <si>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</si>
  <si>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</si>
  <si>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</si>
  <si>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</si>
  <si>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</si>
  <si>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</si>
  <si>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</si>
  <si>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</si>
  <si>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</si>
  <si>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</si>
  <si>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</si>
  <si>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</si>
  <si>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</si>
  <si>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</si>
  <si>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</si>
  <si>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</si>
  <si>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</si>
  <si>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</si>
  <si>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</si>
  <si>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</si>
  <si>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</si>
  <si>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</si>
  <si>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</si>
  <si>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</si>
  <si>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</si>
  <si>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</si>
  <si>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</si>
  <si>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</si>
  <si>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181    2</t>
  </si>
  <si>
    <t>210|KD1</t>
  </si>
  <si>
    <t>182    2</t>
  </si>
  <si>
    <t>211|KD1</t>
  </si>
  <si>
    <t>183    2</t>
  </si>
  <si>
    <t>212|KD1</t>
  </si>
  <si>
    <t>184    2</t>
  </si>
  <si>
    <t>213|KD1</t>
  </si>
  <si>
    <t>185    2</t>
  </si>
  <si>
    <t>214|KD1</t>
  </si>
  <si>
    <t>186    2</t>
  </si>
  <si>
    <t>215|KD1</t>
  </si>
  <si>
    <t>187    2</t>
  </si>
  <si>
    <t>216|KD1</t>
  </si>
  <si>
    <t>188    2</t>
  </si>
  <si>
    <t>217|KD1</t>
  </si>
  <si>
    <t>189    2</t>
  </si>
  <si>
    <t>218|KD1</t>
  </si>
  <si>
    <t>190    2</t>
  </si>
  <si>
    <t>219|KD1</t>
  </si>
  <si>
    <t>191    2</t>
  </si>
  <si>
    <t>220|KD1</t>
  </si>
  <si>
    <t>192    2</t>
  </si>
  <si>
    <t>221|KD1</t>
  </si>
  <si>
    <t>193    2</t>
  </si>
  <si>
    <t>222|KD1</t>
  </si>
  <si>
    <t>194    2</t>
  </si>
  <si>
    <t>223|KD1</t>
  </si>
  <si>
    <t>195    2</t>
  </si>
  <si>
    <t>224|KD1</t>
  </si>
  <si>
    <t>196    2</t>
  </si>
  <si>
    <t>225|KD1</t>
  </si>
  <si>
    <t>197    2</t>
  </si>
  <si>
    <t>226|KD1</t>
  </si>
  <si>
    <t>198    2</t>
  </si>
  <si>
    <t>227|KD1</t>
  </si>
  <si>
    <t>199    2</t>
  </si>
  <si>
    <t>228|KD1</t>
  </si>
  <si>
    <t>200    2</t>
  </si>
  <si>
    <t>229|KD1</t>
  </si>
  <si>
    <t>201    2</t>
  </si>
  <si>
    <t>230|KD1</t>
  </si>
  <si>
    <t>202    2</t>
  </si>
  <si>
    <t>231|KD1</t>
  </si>
  <si>
    <t>203    2</t>
  </si>
  <si>
    <t>232|KD1</t>
  </si>
  <si>
    <t>204    2</t>
  </si>
  <si>
    <t>233|KD1</t>
  </si>
  <si>
    <t>205    2</t>
  </si>
  <si>
    <t>234|KD1</t>
  </si>
  <si>
    <t>206    2</t>
  </si>
  <si>
    <t>235|KD1</t>
  </si>
  <si>
    <t>207    2</t>
  </si>
  <si>
    <t>236|TO</t>
  </si>
  <si>
    <t>237|KD1</t>
  </si>
  <si>
    <t>208    2</t>
  </si>
  <si>
    <t>238|KD1</t>
  </si>
  <si>
    <t>209    2</t>
  </si>
  <si>
    <t>239|KD1</t>
  </si>
  <si>
    <t>210    2</t>
  </si>
  <si>
    <t>240|KD1</t>
  </si>
  <si>
    <t>211    2</t>
  </si>
  <si>
    <t>241|KD1</t>
  </si>
  <si>
    <t>212    2</t>
  </si>
  <si>
    <t>242|KD1</t>
  </si>
  <si>
    <t>213    2</t>
  </si>
  <si>
    <t>243|KD1</t>
  </si>
  <si>
    <t>214    2</t>
  </si>
  <si>
    <t>244|KD1</t>
  </si>
  <si>
    <t>215    2</t>
  </si>
  <si>
    <t>245|KD1</t>
  </si>
  <si>
    <t>216    2</t>
  </si>
  <si>
    <t>246|KD1</t>
  </si>
  <si>
    <t>217    2</t>
  </si>
  <si>
    <t>247|KD1</t>
  </si>
  <si>
    <t>218    2</t>
  </si>
  <si>
    <t>248|KD1</t>
  </si>
  <si>
    <t>219    2</t>
  </si>
  <si>
    <t>249|KD1</t>
  </si>
  <si>
    <t>220    2</t>
  </si>
  <si>
    <t>250|KD1</t>
  </si>
  <si>
    <t>221    2</t>
  </si>
  <si>
    <t>251|KD1</t>
  </si>
  <si>
    <t>222    2</t>
  </si>
  <si>
    <t>252|KD1</t>
  </si>
  <si>
    <t>223    2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</si>
  <si>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</si>
  <si>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</si>
  <si>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</si>
  <si>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</si>
  <si>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</si>
  <si>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</si>
  <si>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</si>
  <si>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</si>
  <si>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</si>
  <si>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</si>
  <si>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</si>
  <si>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</si>
  <si>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</si>
  <si>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</si>
  <si>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</si>
  <si>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</si>
  <si>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</si>
  <si>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</si>
  <si>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</si>
  <si>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</si>
  <si>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</si>
  <si>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</si>
  <si>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</si>
  <si>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</si>
  <si>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</si>
  <si>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</si>
  <si>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</si>
  <si>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</si>
  <si>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</si>
  <si>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</si>
  <si>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</si>
  <si>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</si>
  <si>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</si>
  <si>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</si>
  <si>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</si>
  <si>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</si>
  <si>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</si>
  <si>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</si>
  <si>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</si>
  <si>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</si>
  <si>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</si>
  <si>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</si>
  <si>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</si>
  <si>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</si>
  <si>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</si>
  <si>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</si>
  <si>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</si>
  <si>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</si>
  <si>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</si>
  <si>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</si>
  <si>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</si>
  <si>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</si>
  <si>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</si>
  <si>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</si>
  <si>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</si>
  <si>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</si>
  <si>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</si>
  <si>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</si>
  <si>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</si>
  <si>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</si>
  <si>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</si>
  <si>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</si>
  <si>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</si>
  <si>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</si>
  <si>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</si>
  <si>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</si>
  <si>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</si>
  <si>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</si>
  <si>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</si>
  <si>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</si>
  <si>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</si>
  <si>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</si>
  <si>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</si>
  <si>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</si>
  <si>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</si>
  <si>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</si>
  <si>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</si>
  <si>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</si>
  <si>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</si>
  <si>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</si>
  <si>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</si>
  <si>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</si>
  <si>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</si>
  <si>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</si>
  <si>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</si>
  <si>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</si>
  <si>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</si>
  <si>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</si>
  <si>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</si>
  <si>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</si>
  <si>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</si>
  <si>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</si>
  <si>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</si>
  <si>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</si>
  <si>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</si>
  <si>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</si>
  <si>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</si>
  <si>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</si>
  <si>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</si>
  <si>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</si>
  <si>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</si>
  <si>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</si>
  <si>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</si>
  <si>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</si>
  <si>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</si>
  <si>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</si>
  <si>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</si>
  <si>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</si>
  <si>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</si>
  <si>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</si>
  <si>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</si>
  <si>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</si>
  <si>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</si>
  <si>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</si>
  <si>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</si>
  <si>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</si>
  <si>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</si>
  <si>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</si>
  <si>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</si>
  <si>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</si>
  <si>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</si>
  <si>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</si>
  <si>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</si>
  <si>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</si>
  <si>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</si>
  <si>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</si>
  <si>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</si>
  <si>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</si>
  <si>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</si>
  <si>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</si>
  <si>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</si>
  <si>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</si>
  <si>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</si>
  <si>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</si>
  <si>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</si>
  <si>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</si>
  <si>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</si>
  <si>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</si>
  <si>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</si>
  <si>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</si>
  <si>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</si>
  <si>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</si>
  <si>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</si>
  <si>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</si>
  <si>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</si>
  <si>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</si>
  <si>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</si>
  <si>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</si>
  <si>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</si>
  <si>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</si>
  <si>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</si>
  <si>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</si>
  <si>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</si>
  <si>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</si>
  <si>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</si>
  <si>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</si>
  <si>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</si>
  <si>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</si>
  <si>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</si>
  <si>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</si>
  <si>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</si>
  <si>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</si>
  <si>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</si>
  <si>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</si>
  <si>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</si>
  <si>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</si>
  <si>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</si>
  <si>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</si>
  <si>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</si>
  <si>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</si>
  <si>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</si>
  <si>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</si>
  <si>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</si>
  <si>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</si>
  <si>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</si>
  <si>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</si>
  <si>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</si>
  <si>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</si>
  <si>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</si>
  <si>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</si>
  <si>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</si>
  <si>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</si>
  <si>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</si>
  <si>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</si>
  <si>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</si>
  <si>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</si>
  <si>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</si>
  <si>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</si>
  <si>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</si>
  <si>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</si>
  <si>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</si>
  <si>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</si>
  <si>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</si>
  <si>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</si>
  <si>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</si>
  <si>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</si>
  <si>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</si>
  <si>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</si>
  <si>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</si>
  <si>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</si>
  <si>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</si>
  <si>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</si>
  <si>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</si>
  <si>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</si>
  <si>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</si>
  <si>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</si>
  <si>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</si>
  <si>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</si>
  <si>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</si>
  <si>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</si>
  <si>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</si>
  <si>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</si>
  <si>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</si>
  <si>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</si>
  <si>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</si>
  <si>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</si>
  <si>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03,04,2024  2:31:49</t>
  </si>
  <si>
    <t>469|TO</t>
  </si>
  <si>
    <t>470|TO</t>
  </si>
  <si>
    <t>Start-Line         BF</t>
  </si>
  <si>
    <t>3|</t>
  </si>
  <si>
    <t>471|KD1</t>
  </si>
  <si>
    <t>|Z</t>
  </si>
  <si>
    <t>472|KD1</t>
  </si>
  <si>
    <t>3|Rb</t>
  </si>
  <si>
    <t>473|KD1</t>
  </si>
  <si>
    <t>3|Rf</t>
  </si>
  <si>
    <t>474|KD1</t>
  </si>
  <si>
    <t>0,18785 m   |</t>
  </si>
  <si>
    <t>475|KD1</t>
  </si>
  <si>
    <t>3|Sh</t>
  </si>
  <si>
    <t>476|KD2</t>
  </si>
  <si>
    <t>2        1</t>
  </si>
  <si>
    <t>3|Db</t>
  </si>
  <si>
    <t>|Df</t>
  </si>
  <si>
    <t>01,10,2028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</si>
  <si>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</si>
  <si>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</si>
  <si>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</si>
  <si>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</si>
  <si>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</si>
  <si>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</si>
  <si>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</si>
  <si>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</si>
  <si>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</si>
  <si>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</si>
  <si>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</si>
  <si>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</si>
  <si>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</si>
  <si>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</si>
  <si>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</si>
  <si>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</si>
  <si>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</si>
  <si>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</si>
  <si>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</si>
  <si>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</si>
  <si>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</si>
  <si>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</si>
  <si>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</si>
  <si>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</si>
  <si>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</si>
  <si>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</si>
  <si>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</si>
  <si>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</si>
  <si>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</si>
  <si>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</si>
  <si>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</si>
  <si>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</si>
  <si>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</si>
  <si>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</si>
  <si>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</si>
  <si>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</si>
  <si>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</si>
  <si>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</si>
  <si>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</si>
  <si>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</si>
  <si>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</si>
  <si>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</si>
  <si>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</si>
  <si>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</si>
  <si>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</si>
  <si>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</si>
  <si>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</si>
  <si>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</si>
  <si>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</si>
  <si>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</si>
  <si>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</si>
  <si>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527|TO</t>
  </si>
  <si>
    <t>528|KD1</t>
  </si>
  <si>
    <t>529|KD1</t>
  </si>
  <si>
    <t>530|KD1</t>
  </si>
  <si>
    <t>531|KD1</t>
  </si>
  <si>
    <t>532|TO</t>
  </si>
  <si>
    <t>533|KD1</t>
  </si>
  <si>
    <t>534|TO</t>
  </si>
  <si>
    <t>535|KD1</t>
  </si>
  <si>
    <t>536|TO</t>
  </si>
  <si>
    <t>537|KD1</t>
  </si>
  <si>
    <t>538|TO</t>
  </si>
  <si>
    <t>539|KD1</t>
  </si>
  <si>
    <t>540|KD1</t>
  </si>
  <si>
    <t>541|KD1</t>
  </si>
  <si>
    <t>542|TO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</si>
  <si>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</si>
  <si>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</si>
  <si>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</si>
  <si>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</si>
  <si>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</si>
  <si>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</si>
  <si>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</si>
  <si>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</si>
  <si>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551|TO</t>
  </si>
  <si>
    <t>552|KD1</t>
  </si>
  <si>
    <t>553|KD1</t>
  </si>
  <si>
    <t>554|KD1</t>
  </si>
  <si>
    <t>555|TO</t>
  </si>
  <si>
    <t>556|KD1</t>
  </si>
  <si>
    <t>557|KD1</t>
  </si>
  <si>
    <t>558|KD1</t>
  </si>
  <si>
    <t>559|KD1</t>
  </si>
  <si>
    <t>560|KD1</t>
  </si>
  <si>
    <t>561|KD1</t>
  </si>
  <si>
    <t>562|KD1</t>
  </si>
  <si>
    <t>563|TO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</si>
  <si>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</si>
  <si>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</si>
  <si>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</si>
  <si>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</si>
  <si>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</si>
  <si>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</si>
  <si>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</si>
  <si>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</si>
  <si>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</si>
  <si>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573|TO</t>
  </si>
  <si>
    <t>574|KD1</t>
  </si>
  <si>
    <t>575|KD1</t>
  </si>
  <si>
    <t>576|KD1</t>
  </si>
  <si>
    <t>577|KD1</t>
  </si>
  <si>
    <t>578|KD1</t>
  </si>
  <si>
    <t>579|KD1</t>
  </si>
  <si>
    <t>580|TO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</si>
  <si>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</si>
  <si>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</si>
  <si>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</si>
  <si>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</si>
  <si>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</si>
  <si>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</si>
  <si>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</si>
  <si>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</si>
  <si>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589|TO</t>
  </si>
  <si>
    <t>590|KD1</t>
  </si>
  <si>
    <t>591|KD1</t>
  </si>
  <si>
    <t>592|KD1</t>
  </si>
  <si>
    <t>593|KD1</t>
  </si>
  <si>
    <t>594|KD1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</si>
  <si>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</si>
  <si>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</si>
  <si>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</si>
  <si>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</si>
  <si>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</si>
  <si>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</si>
  <si>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</si>
  <si>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</si>
  <si>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</si>
  <si>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</si>
  <si>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</si>
  <si>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</si>
  <si>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</si>
  <si>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</si>
  <si>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</si>
  <si>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</si>
  <si>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</si>
  <si>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</si>
  <si>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</si>
  <si>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</si>
  <si>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</si>
  <si>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</si>
  <si>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</si>
  <si>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</si>
  <si>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</si>
  <si>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</si>
  <si>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</si>
  <si>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</si>
  <si>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</si>
  <si>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</si>
  <si>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</si>
  <si>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</si>
  <si>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</si>
  <si>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</si>
  <si>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</si>
  <si>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</si>
  <si>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</si>
  <si>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</si>
  <si>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</si>
  <si>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</si>
  <si>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</si>
  <si>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</si>
  <si>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</si>
  <si>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</si>
  <si>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</si>
  <si>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</si>
  <si>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</si>
  <si>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</si>
  <si>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030424.dat</t>
  </si>
  <si>
    <t>Start-Line</t>
  </si>
  <si>
    <t>BF</t>
  </si>
  <si>
    <t>1|</t>
  </si>
  <si>
    <t>3|KD1</t>
  </si>
  <si>
    <t>0.00000 m   |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</si>
  <si>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</si>
  <si>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</si>
  <si>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</si>
  <si>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</si>
  <si>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</si>
  <si>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</si>
  <si>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</si>
  <si>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</si>
  <si>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</si>
  <si>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</si>
  <si>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</si>
  <si>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</si>
  <si>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</si>
  <si>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</si>
  <si>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</si>
  <si>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</si>
  <si>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</si>
  <si>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</si>
  <si>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</si>
  <si>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</si>
  <si>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</si>
  <si>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</si>
  <si>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</si>
  <si>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</si>
  <si>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</si>
  <si>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</si>
  <si>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</si>
  <si>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</si>
  <si>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</si>
  <si>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</si>
  <si>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</si>
  <si>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</si>
  <si>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</si>
  <si>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</si>
  <si>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</si>
  <si>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</si>
  <si>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</si>
  <si>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</si>
  <si>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</si>
  <si>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</si>
  <si>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</si>
  <si>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</si>
  <si>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</si>
  <si>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</si>
  <si>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 xml:space="preserve">n = 1 </t>
  </si>
  <si>
    <t xml:space="preserve">n = 5 </t>
  </si>
  <si>
    <t xml:space="preserve">Ст. Ольховая </t>
  </si>
  <si>
    <t xml:space="preserve">fдоп. = ±1,7мм </t>
  </si>
  <si>
    <t xml:space="preserve">n = 17 </t>
  </si>
  <si>
    <t xml:space="preserve">n = 15 </t>
  </si>
  <si>
    <t xml:space="preserve">fдоп. = ±2,9мм </t>
  </si>
  <si>
    <t xml:space="preserve">ПК 0275+00 </t>
  </si>
  <si>
    <t xml:space="preserve">n = 16 </t>
  </si>
  <si>
    <t xml:space="preserve">Ст. Прокшино </t>
  </si>
  <si>
    <t xml:space="preserve">ПК 0265+00 </t>
  </si>
  <si>
    <t xml:space="preserve">I Путь </t>
  </si>
  <si>
    <t xml:space="preserve">II Путь </t>
  </si>
  <si>
    <t xml:space="preserve">ПК 0287+60 </t>
  </si>
  <si>
    <t xml:space="preserve">ПК 0284+21,5  </t>
  </si>
  <si>
    <t xml:space="preserve">ПК 0284+22,3  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</si>
  <si>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</si>
  <si>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</si>
  <si>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</si>
  <si>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</si>
  <si>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</si>
  <si>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</si>
  <si>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</si>
  <si>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</si>
  <si>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</si>
  <si>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</si>
  <si>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</si>
  <si>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</si>
  <si>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</si>
  <si>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</si>
  <si>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</si>
  <si>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</si>
  <si>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</si>
  <si>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</si>
  <si>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</si>
  <si>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</si>
  <si>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</si>
  <si>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</si>
  <si>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</si>
  <si>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</si>
  <si>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</si>
  <si>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</si>
  <si>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</si>
  <si>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</si>
  <si>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</si>
  <si>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</si>
  <si>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</si>
  <si>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</si>
  <si>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</si>
  <si>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</si>
  <si>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</si>
  <si>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</si>
  <si>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</si>
  <si>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</si>
  <si>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</si>
  <si>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</si>
  <si>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</si>
  <si>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</si>
  <si>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</si>
  <si>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</si>
  <si>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</si>
  <si>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</si>
  <si>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</si>
  <si>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</si>
  <si>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</si>
  <si>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</si>
  <si>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</si>
  <si>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</si>
  <si>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</si>
  <si>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</si>
  <si>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</si>
  <si>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</si>
  <si>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</si>
  <si>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</si>
  <si>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</si>
  <si>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</si>
  <si>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</si>
  <si>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</si>
  <si>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</si>
  <si>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</si>
  <si>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</si>
  <si>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</si>
  <si>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</si>
  <si>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</si>
  <si>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</si>
  <si>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</si>
  <si>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</si>
  <si>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</si>
  <si>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</si>
  <si>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</si>
  <si>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</si>
  <si>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</si>
  <si>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</si>
  <si>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</si>
  <si>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</si>
  <si>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</si>
  <si>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</si>
  <si>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</si>
  <si>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</si>
  <si>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</si>
  <si>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</si>
  <si>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</si>
  <si>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</si>
  <si>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</si>
  <si>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</si>
  <si>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</si>
  <si>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</si>
  <si>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</si>
  <si>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</si>
  <si>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</si>
  <si>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</si>
  <si>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</si>
  <si>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</si>
  <si>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</si>
  <si>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</si>
  <si>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</si>
  <si>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</si>
  <si>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</si>
  <si>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</si>
  <si>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</si>
  <si>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</si>
  <si>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</si>
  <si>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</si>
  <si>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</si>
  <si>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</si>
  <si>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</si>
  <si>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</si>
  <si>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</si>
  <si>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</si>
  <si>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</si>
  <si>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</si>
  <si>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</si>
  <si>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</si>
  <si>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</si>
  <si>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</si>
  <si>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</si>
  <si>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</si>
  <si>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</si>
  <si>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0287+18</t>
  </si>
  <si>
    <t>0285+37</t>
  </si>
  <si>
    <t>0284+22.3</t>
  </si>
  <si>
    <t>0283+03,8</t>
  </si>
  <si>
    <t>0282+24,0</t>
  </si>
  <si>
    <t>0281+02,8</t>
  </si>
  <si>
    <t>0278+25,3</t>
  </si>
  <si>
    <t>0276+66,0</t>
  </si>
  <si>
    <t>0276+46,1</t>
  </si>
  <si>
    <t>sok242,dat</t>
  </si>
  <si>
    <t>2024,05,29   0</t>
  </si>
  <si>
    <t>2024,05,31   0</t>
  </si>
  <si>
    <t>2024,06,04   0</t>
  </si>
  <si>
    <t>0276+46,2</t>
  </si>
  <si>
    <t>1й путь</t>
  </si>
  <si>
    <t>0280+00,0</t>
  </si>
  <si>
    <t>283+18,8</t>
  </si>
  <si>
    <t>0283+38,8</t>
  </si>
  <si>
    <t>0283+81,5</t>
  </si>
  <si>
    <t>2й путь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</si>
  <si>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</si>
  <si>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</si>
  <si>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</si>
  <si>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</si>
  <si>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</si>
  <si>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</si>
  <si>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</si>
  <si>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</si>
  <si>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</si>
  <si>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</si>
  <si>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</si>
  <si>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</si>
  <si>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</si>
  <si>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</si>
  <si>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</si>
  <si>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</si>
  <si>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</si>
  <si>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</si>
  <si>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</si>
  <si>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</si>
  <si>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</si>
  <si>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</si>
  <si>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0266+38</t>
  </si>
  <si>
    <t>c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</si>
  <si>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</si>
  <si>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</si>
  <si>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</si>
  <si>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</si>
  <si>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</si>
  <si>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</si>
  <si>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</si>
  <si>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</si>
  <si>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</si>
  <si>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</si>
  <si>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643|KD1</t>
  </si>
  <si>
    <t>644|KD1</t>
  </si>
  <si>
    <t>04:13:063</t>
  </si>
  <si>
    <t>645|KD1</t>
  </si>
  <si>
    <t>04:14:093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</si>
  <si>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</si>
  <si>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</si>
  <si>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</si>
  <si>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</si>
  <si>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</si>
  <si>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</si>
  <si>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</si>
  <si>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</si>
  <si>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2024,06,07   0</t>
  </si>
  <si>
    <t>0284+43,2</t>
  </si>
  <si>
    <t>0265+00,9 1</t>
  </si>
  <si>
    <t>0265+00,9 2</t>
  </si>
</sst>
</file>

<file path=xl/styles.xml><?xml version="1.0" encoding="utf-8"?>
<styleSheet xmlns="http://schemas.openxmlformats.org/spreadsheetml/2006/main">
  <numFmts count="1">
    <numFmt numFmtId="164" formatCode="0.0000"/>
  </numFmts>
  <fonts count="15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FF"/>
      <name val="Calibri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b/>
      <sz val="11"/>
      <color rgb="FF00008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B45F06"/>
        <bgColor rgb="FFB45F0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EA9999"/>
        <bgColor rgb="FFEA9999"/>
      </patternFill>
    </fill>
    <fill>
      <patternFill patternType="solid">
        <fgColor rgb="FFCC99FF"/>
        <bgColor rgb="FFCC99FF"/>
      </patternFill>
    </fill>
    <fill>
      <patternFill patternType="solid">
        <fgColor rgb="FF808000"/>
        <bgColor rgb="FF808000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64" fontId="1" fillId="0" borderId="0" xfId="0" applyNumberFormat="1" applyFont="1"/>
    <xf numFmtId="0" fontId="4" fillId="0" borderId="0" xfId="0" applyFont="1" applyAlignment="1">
      <alignment horizontal="center" readingOrder="1"/>
    </xf>
    <xf numFmtId="0" fontId="4" fillId="0" borderId="0" xfId="0" applyFont="1"/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164" fontId="1" fillId="3" borderId="0" xfId="0" applyNumberFormat="1" applyFont="1" applyFill="1" applyAlignment="1"/>
    <xf numFmtId="164" fontId="1" fillId="4" borderId="0" xfId="0" applyNumberFormat="1" applyFont="1" applyFill="1" applyAlignment="1"/>
    <xf numFmtId="164" fontId="1" fillId="5" borderId="0" xfId="0" applyNumberFormat="1" applyFont="1" applyFill="1" applyAlignment="1"/>
    <xf numFmtId="0" fontId="1" fillId="0" borderId="6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164" fontId="6" fillId="0" borderId="0" xfId="0" applyNumberFormat="1" applyFont="1" applyAlignment="1">
      <alignment horizontal="right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8" xfId="0" applyFont="1" applyBorder="1"/>
    <xf numFmtId="0" fontId="9" fillId="6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6" borderId="10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8" borderId="6" xfId="0" applyFont="1" applyFill="1" applyBorder="1" applyAlignment="1">
      <alignment wrapText="1"/>
    </xf>
    <xf numFmtId="164" fontId="1" fillId="9" borderId="1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wrapText="1"/>
    </xf>
    <xf numFmtId="164" fontId="1" fillId="10" borderId="2" xfId="0" applyNumberFormat="1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1" fillId="9" borderId="2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9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2" fontId="1" fillId="3" borderId="0" xfId="0" applyNumberFormat="1" applyFont="1" applyFill="1"/>
    <xf numFmtId="2" fontId="1" fillId="4" borderId="0" xfId="0" applyNumberFormat="1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11" borderId="6" xfId="0" applyFont="1" applyFill="1" applyBorder="1" applyAlignment="1">
      <alignment horizontal="right" wrapText="1"/>
    </xf>
    <xf numFmtId="0" fontId="1" fillId="11" borderId="2" xfId="0" applyFont="1" applyFill="1" applyBorder="1"/>
    <xf numFmtId="164" fontId="1" fillId="11" borderId="2" xfId="0" applyNumberFormat="1" applyFont="1" applyFill="1" applyBorder="1"/>
    <xf numFmtId="0" fontId="1" fillId="12" borderId="6" xfId="0" applyFont="1" applyFill="1" applyBorder="1" applyAlignment="1">
      <alignment horizontal="right" wrapText="1"/>
    </xf>
    <xf numFmtId="0" fontId="1" fillId="12" borderId="2" xfId="0" applyFont="1" applyFill="1" applyBorder="1"/>
    <xf numFmtId="164" fontId="1" fillId="12" borderId="2" xfId="0" applyNumberFormat="1" applyFont="1" applyFill="1" applyBorder="1"/>
    <xf numFmtId="0" fontId="2" fillId="0" borderId="0" xfId="0" applyFont="1"/>
    <xf numFmtId="22" fontId="1" fillId="0" borderId="0" xfId="0" applyNumberFormat="1" applyFont="1"/>
    <xf numFmtId="17" fontId="1" fillId="0" borderId="0" xfId="0" applyNumberFormat="1" applyFont="1"/>
    <xf numFmtId="0" fontId="1" fillId="0" borderId="6" xfId="0" applyNumberFormat="1" applyFont="1" applyBorder="1" applyAlignment="1">
      <alignment wrapText="1"/>
    </xf>
    <xf numFmtId="0" fontId="1" fillId="11" borderId="6" xfId="0" applyNumberFormat="1" applyFont="1" applyFill="1" applyBorder="1" applyAlignment="1">
      <alignment wrapText="1"/>
    </xf>
    <xf numFmtId="0" fontId="1" fillId="12" borderId="6" xfId="0" applyNumberFormat="1" applyFont="1" applyFill="1" applyBorder="1" applyAlignment="1">
      <alignment wrapText="1"/>
    </xf>
    <xf numFmtId="0" fontId="1" fillId="0" borderId="0" xfId="0" applyNumberFormat="1" applyFont="1"/>
    <xf numFmtId="0" fontId="0" fillId="0" borderId="0" xfId="0" applyNumberFormat="1" applyFont="1" applyAlignment="1"/>
    <xf numFmtId="0" fontId="12" fillId="0" borderId="0" xfId="0" applyFont="1"/>
    <xf numFmtId="0" fontId="1" fillId="0" borderId="0" xfId="0" applyFont="1" applyAlignment="1"/>
    <xf numFmtId="164" fontId="12" fillId="0" borderId="0" xfId="0" applyNumberFormat="1" applyFont="1"/>
    <xf numFmtId="0" fontId="13" fillId="0" borderId="0" xfId="0" applyFont="1" applyAlignment="1">
      <alignment horizontal="center" vertical="top" readingOrder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readingOrder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/>
    <xf numFmtId="164" fontId="2" fillId="0" borderId="5" xfId="0" applyNumberFormat="1" applyFont="1" applyBorder="1" applyAlignment="1">
      <alignment vertical="center" wrapText="1"/>
    </xf>
    <xf numFmtId="1" fontId="2" fillId="0" borderId="5" xfId="0" applyNumberFormat="1" applyFont="1" applyBorder="1" applyAlignment="1">
      <alignment vertical="center" wrapText="1"/>
    </xf>
    <xf numFmtId="0" fontId="1" fillId="0" borderId="0" xfId="0" applyFont="1" applyAlignment="1">
      <alignment horizontal="center" readingOrder="1"/>
    </xf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0" fontId="1" fillId="0" borderId="0" xfId="0" applyFont="1" applyAlignment="1">
      <alignment horizontal="right" vertical="top" readingOrder="1"/>
    </xf>
    <xf numFmtId="0" fontId="1" fillId="0" borderId="0" xfId="0" applyFont="1" applyAlignment="1">
      <alignment horizontal="left" vertical="top" readingOrder="1"/>
    </xf>
    <xf numFmtId="0" fontId="1" fillId="0" borderId="0" xfId="0" applyFont="1" applyAlignment="1">
      <alignment horizontal="right"/>
    </xf>
    <xf numFmtId="164" fontId="0" fillId="0" borderId="0" xfId="0" applyNumberFormat="1" applyFont="1" applyAlignment="1"/>
    <xf numFmtId="0" fontId="0" fillId="0" borderId="2" xfId="0" applyBorder="1"/>
    <xf numFmtId="0" fontId="0" fillId="0" borderId="2" xfId="0" applyNumberFormat="1" applyBorder="1"/>
    <xf numFmtId="21" fontId="0" fillId="0" borderId="2" xfId="0" applyNumberFormat="1" applyBorder="1"/>
    <xf numFmtId="0" fontId="14" fillId="0" borderId="6" xfId="0" applyFont="1" applyBorder="1" applyAlignment="1">
      <alignment horizontal="right" wrapText="1"/>
    </xf>
    <xf numFmtId="0" fontId="14" fillId="0" borderId="6" xfId="0" applyFont="1" applyBorder="1" applyAlignment="1">
      <alignment wrapText="1"/>
    </xf>
    <xf numFmtId="164" fontId="1" fillId="0" borderId="0" xfId="0" applyNumberFormat="1" applyFont="1" applyFill="1"/>
    <xf numFmtId="0" fontId="14" fillId="0" borderId="12" xfId="0" applyFont="1" applyBorder="1" applyAlignment="1">
      <alignment horizontal="right" wrapText="1"/>
    </xf>
    <xf numFmtId="0" fontId="14" fillId="0" borderId="13" xfId="0" applyFont="1" applyBorder="1" applyAlignment="1">
      <alignment wrapText="1"/>
    </xf>
    <xf numFmtId="0" fontId="7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164" fontId="1" fillId="0" borderId="0" xfId="0" applyNumberFormat="1" applyFont="1" applyAlignment="1">
      <alignment horizontal="center" readingOrder="1"/>
    </xf>
    <xf numFmtId="0" fontId="0" fillId="0" borderId="0" xfId="0" applyAlignment="1"/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left" readingOrder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419600</xdr:colOff>
      <xdr:row>1</xdr:row>
      <xdr:rowOff>92765</xdr:rowOff>
    </xdr:from>
    <xdr:to>
      <xdr:col>17</xdr:col>
      <xdr:colOff>165651</xdr:colOff>
      <xdr:row>29</xdr:row>
      <xdr:rowOff>173106</xdr:rowOff>
    </xdr:to>
    <xdr:grpSp>
      <xdr:nvGrpSpPr>
        <xdr:cNvPr id="52" name="Shape 2"/>
        <xdr:cNvGrpSpPr/>
      </xdr:nvGrpSpPr>
      <xdr:grpSpPr>
        <a:xfrm>
          <a:off x="5692640" y="283265"/>
          <a:ext cx="5148631" cy="5635321"/>
          <a:chOff x="2176072" y="784388"/>
          <a:chExt cx="6375090" cy="5991222"/>
        </a:xfrm>
      </xdr:grpSpPr>
      <xdr:grpSp>
        <xdr:nvGrpSpPr>
          <xdr:cNvPr id="54" name="Shape 3"/>
          <xdr:cNvGrpSpPr/>
        </xdr:nvGrpSpPr>
        <xdr:grpSpPr>
          <a:xfrm>
            <a:off x="2176072" y="784388"/>
            <a:ext cx="6375090" cy="5991222"/>
            <a:chOff x="7052526" y="470129"/>
            <a:chExt cx="6561535" cy="5871800"/>
          </a:xfrm>
        </xdr:grpSpPr>
        <xdr:sp macro="" textlink="">
          <xdr:nvSpPr>
            <xdr:cNvPr id="55" name="Shape 4"/>
            <xdr:cNvSpPr/>
          </xdr:nvSpPr>
          <xdr:spPr>
            <a:xfrm>
              <a:off x="7052526" y="470129"/>
              <a:ext cx="6561535" cy="5871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6" name="Shape 5"/>
            <xdr:cNvSpPr/>
          </xdr:nvSpPr>
          <xdr:spPr>
            <a:xfrm>
              <a:off x="8188571" y="5592849"/>
              <a:ext cx="102333" cy="111293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7" name="Shape 6"/>
            <xdr:cNvSpPr/>
          </xdr:nvSpPr>
          <xdr:spPr>
            <a:xfrm>
              <a:off x="12337309" y="5591348"/>
              <a:ext cx="102047" cy="112661"/>
            </a:xfrm>
            <a:prstGeom prst="ellipse">
              <a:avLst/>
            </a:prstGeom>
            <a:solidFill>
              <a:schemeClr val="dk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58" name="Shape 7"/>
            <xdr:cNvCxnSpPr>
              <a:endCxn id="57" idx="2"/>
            </xdr:cNvCxnSpPr>
          </xdr:nvCxnSpPr>
          <xdr:spPr>
            <a:xfrm flipV="1">
              <a:off x="8290903" y="5647679"/>
              <a:ext cx="4046406" cy="817"/>
            </a:xfrm>
            <a:prstGeom prst="straightConnector1">
              <a:avLst/>
            </a:prstGeom>
            <a:noFill/>
            <a:ln w="15875" cap="rnd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grpSp>
          <xdr:nvGrpSpPr>
            <xdr:cNvPr id="59" name="Shape 8"/>
            <xdr:cNvGrpSpPr/>
          </xdr:nvGrpSpPr>
          <xdr:grpSpPr>
            <a:xfrm>
              <a:off x="8179814" y="740758"/>
              <a:ext cx="4261707" cy="4852091"/>
              <a:chOff x="8179814" y="740758"/>
              <a:chExt cx="4261707" cy="4852091"/>
            </a:xfrm>
          </xdr:grpSpPr>
          <xdr:grpSp>
            <xdr:nvGrpSpPr>
              <xdr:cNvPr id="83" name="Shape 24"/>
              <xdr:cNvGrpSpPr/>
            </xdr:nvGrpSpPr>
            <xdr:grpSpPr>
              <a:xfrm>
                <a:off x="8179814" y="740758"/>
                <a:ext cx="4261707" cy="3321831"/>
                <a:chOff x="6256249" y="772774"/>
                <a:chExt cx="4087966" cy="2965479"/>
              </a:xfrm>
            </xdr:grpSpPr>
            <xdr:cxnSp macro="">
              <xdr:nvCxnSpPr>
                <xdr:cNvPr id="86" name="Shape 25"/>
                <xdr:cNvCxnSpPr>
                  <a:stCxn id="89" idx="6"/>
                  <a:endCxn id="95" idx="2"/>
                </xdr:cNvCxnSpPr>
              </xdr:nvCxnSpPr>
              <xdr:spPr>
                <a:xfrm>
                  <a:off x="6354410" y="3686577"/>
                  <a:ext cx="3891918" cy="1400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87" name="Shape 27"/>
                <xdr:cNvCxnSpPr>
                  <a:endCxn id="89" idx="0"/>
                </xdr:cNvCxnSpPr>
              </xdr:nvCxnSpPr>
              <xdr:spPr>
                <a:xfrm>
                  <a:off x="6302330" y="2270711"/>
                  <a:ext cx="3000" cy="1366200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sp macro="" textlink="">
              <xdr:nvSpPr>
                <xdr:cNvPr id="88" name="Shape 29"/>
                <xdr:cNvSpPr/>
              </xdr:nvSpPr>
              <xdr:spPr>
                <a:xfrm>
                  <a:off x="6259203" y="772774"/>
                  <a:ext cx="98161" cy="94992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89" name="Shape 28"/>
                <xdr:cNvSpPr/>
              </xdr:nvSpPr>
              <xdr:spPr>
                <a:xfrm>
                  <a:off x="6256249" y="3636912"/>
                  <a:ext cx="98161" cy="99330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90" name="Shape 30"/>
                <xdr:cNvSpPr/>
              </xdr:nvSpPr>
              <xdr:spPr>
                <a:xfrm>
                  <a:off x="6259203" y="2177839"/>
                  <a:ext cx="98161" cy="99808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cxnSp macro="">
              <xdr:nvCxnSpPr>
                <xdr:cNvPr id="91" name="Shape 31"/>
                <xdr:cNvCxnSpPr>
                  <a:stCxn id="94" idx="0"/>
                  <a:endCxn id="93" idx="4"/>
                </xdr:cNvCxnSpPr>
              </xdr:nvCxnSpPr>
              <xdr:spPr>
                <a:xfrm rot="5400000" flipH="1" flipV="1">
                  <a:off x="9632816" y="1523693"/>
                  <a:ext cx="1316867" cy="6432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92" name="Shape 34"/>
                <xdr:cNvCxnSpPr>
                  <a:stCxn id="93" idx="2"/>
                  <a:endCxn id="88" idx="6"/>
                </xdr:cNvCxnSpPr>
              </xdr:nvCxnSpPr>
              <xdr:spPr>
                <a:xfrm rot="10800000">
                  <a:off x="6357364" y="820270"/>
                  <a:ext cx="3888158" cy="710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sp macro="" textlink="">
              <xdr:nvSpPr>
                <xdr:cNvPr id="93" name="Shape 33"/>
                <xdr:cNvSpPr/>
              </xdr:nvSpPr>
              <xdr:spPr>
                <a:xfrm>
                  <a:off x="10245522" y="773484"/>
                  <a:ext cx="97887" cy="94992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94" name="Shape 32"/>
                <xdr:cNvSpPr/>
              </xdr:nvSpPr>
              <xdr:spPr>
                <a:xfrm>
                  <a:off x="10239089" y="2185343"/>
                  <a:ext cx="97887" cy="100551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95" name="Shape 26"/>
                <xdr:cNvSpPr/>
              </xdr:nvSpPr>
              <xdr:spPr>
                <a:xfrm>
                  <a:off x="10246328" y="3637702"/>
                  <a:ext cx="97887" cy="100551"/>
                </a:xfrm>
                <a:prstGeom prst="ellipse">
                  <a:avLst/>
                </a:prstGeom>
                <a:solidFill>
                  <a:schemeClr val="dk1"/>
                </a:solidFill>
                <a:ln w="12700" cap="flat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cxnSp macro="">
              <xdr:nvCxnSpPr>
                <xdr:cNvPr id="96" name="Shape 35"/>
                <xdr:cNvCxnSpPr>
                  <a:endCxn id="90" idx="0"/>
                </xdr:cNvCxnSpPr>
              </xdr:nvCxnSpPr>
              <xdr:spPr>
                <a:xfrm>
                  <a:off x="6304984" y="836539"/>
                  <a:ext cx="3300" cy="1341300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97" name="Shape 36"/>
                <xdr:cNvCxnSpPr>
                  <a:stCxn id="95" idx="0"/>
                  <a:endCxn id="94" idx="4"/>
                </xdr:cNvCxnSpPr>
              </xdr:nvCxnSpPr>
              <xdr:spPr>
                <a:xfrm rot="16200000" flipV="1">
                  <a:off x="9615748" y="2958179"/>
                  <a:ext cx="1351809" cy="7238"/>
                </a:xfrm>
                <a:prstGeom prst="straightConnector1">
                  <a:avLst/>
                </a:prstGeom>
                <a:noFill/>
                <a:ln w="952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  <xdr:cxnSp macro="">
              <xdr:nvCxnSpPr>
                <xdr:cNvPr id="98" name="Shape 37"/>
                <xdr:cNvCxnSpPr>
                  <a:stCxn id="90" idx="6"/>
                  <a:endCxn id="94" idx="2"/>
                </xdr:cNvCxnSpPr>
              </xdr:nvCxnSpPr>
              <xdr:spPr>
                <a:xfrm>
                  <a:off x="6357364" y="2227744"/>
                  <a:ext cx="3881726" cy="7875"/>
                </a:xfrm>
                <a:prstGeom prst="straightConnector1">
                  <a:avLst/>
                </a:prstGeom>
                <a:noFill/>
                <a:ln w="15875" cap="rnd" cmpd="sng">
                  <a:solidFill>
                    <a:schemeClr val="dk1"/>
                  </a:solidFill>
                  <a:prstDash val="solid"/>
                  <a:miter lim="800000"/>
                  <a:headEnd type="none" w="sm" len="sm"/>
                  <a:tailEnd type="triangle" w="med" len="med"/>
                </a:ln>
              </xdr:spPr>
            </xdr:cxnSp>
          </xdr:grpSp>
          <xdr:cxnSp macro="">
            <xdr:nvCxnSpPr>
              <xdr:cNvPr id="61" name="Shape 40"/>
              <xdr:cNvCxnSpPr>
                <a:stCxn id="89" idx="4"/>
              </xdr:cNvCxnSpPr>
            </xdr:nvCxnSpPr>
            <xdr:spPr>
              <a:xfrm rot="16200000" flipH="1">
                <a:off x="7469596" y="4822706"/>
                <a:ext cx="1531526" cy="8759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  <xdr:cxnSp macro="">
            <xdr:nvCxnSpPr>
              <xdr:cNvPr id="62" name="Shape 41"/>
              <xdr:cNvCxnSpPr>
                <a:stCxn id="57" idx="0"/>
                <a:endCxn id="95" idx="4"/>
              </xdr:cNvCxnSpPr>
            </xdr:nvCxnSpPr>
            <xdr:spPr>
              <a:xfrm rot="5400000" flipH="1" flipV="1">
                <a:off x="11625035" y="4825886"/>
                <a:ext cx="1528759" cy="2165"/>
              </a:xfrm>
              <a:prstGeom prst="straightConnector1">
                <a:avLst/>
              </a:prstGeom>
              <a:noFill/>
              <a:ln w="9525" cap="rnd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1000"/>
  <sheetViews>
    <sheetView tabSelected="1" zoomScaleNormal="100" workbookViewId="0">
      <selection activeCell="Q23" sqref="Q23"/>
    </sheetView>
  </sheetViews>
  <sheetFormatPr defaultColWidth="12.6640625" defaultRowHeight="15" customHeight="1"/>
  <cols>
    <col min="1" max="1" width="5.6640625" style="73" customWidth="1"/>
    <col min="2" max="2" width="11.77734375" style="73" customWidth="1"/>
    <col min="3" max="5" width="8.109375" style="73" customWidth="1"/>
    <col min="6" max="6" width="5" style="73" customWidth="1"/>
    <col min="7" max="7" width="12" style="73" customWidth="1"/>
    <col min="8" max="8" width="8.44140625" style="73" customWidth="1"/>
    <col min="9" max="10" width="9.6640625" style="73" customWidth="1"/>
    <col min="11" max="11" width="9.109375" style="73" customWidth="1"/>
    <col min="12" max="13" width="9.6640625" style="73" customWidth="1"/>
    <col min="14" max="14" width="9.77734375" style="73" customWidth="1"/>
    <col min="15" max="15" width="9" style="73" customWidth="1"/>
    <col min="16" max="16" width="10.77734375" style="73" customWidth="1"/>
    <col min="17" max="18" width="11.109375" style="73" customWidth="1"/>
    <col min="19" max="19" width="10" style="73" bestFit="1" customWidth="1"/>
    <col min="20" max="24" width="11.109375" style="73" customWidth="1"/>
    <col min="25" max="16384" width="12.6640625" style="73"/>
  </cols>
  <sheetData>
    <row r="1" spans="1:24" ht="15" customHeight="1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64"/>
      <c r="K1" s="64"/>
      <c r="L1" s="64"/>
      <c r="N1" s="64"/>
      <c r="O1" s="64"/>
      <c r="P1" s="64"/>
      <c r="Q1" s="64"/>
      <c r="R1" s="64"/>
      <c r="S1" s="74"/>
      <c r="T1" s="72"/>
      <c r="U1" s="72"/>
      <c r="V1" s="72"/>
      <c r="W1" s="72"/>
      <c r="X1" s="72"/>
    </row>
    <row r="2" spans="1:24" ht="15" customHeight="1">
      <c r="A2" s="78" t="s">
        <v>1</v>
      </c>
      <c r="B2" s="8" t="s">
        <v>2</v>
      </c>
      <c r="C2" s="109" t="s">
        <v>3</v>
      </c>
      <c r="D2" s="110"/>
      <c r="E2" s="110"/>
      <c r="F2" s="110"/>
      <c r="G2" s="110"/>
      <c r="H2" s="110"/>
      <c r="I2" s="78"/>
      <c r="J2" s="64"/>
      <c r="K2" s="64"/>
      <c r="L2" s="64"/>
      <c r="N2" s="90">
        <v>8.0000000000000004E-4</v>
      </c>
      <c r="O2" s="64"/>
      <c r="P2" s="1"/>
      <c r="Q2" s="1"/>
      <c r="R2" s="64"/>
      <c r="S2" s="74"/>
      <c r="T2" s="72"/>
      <c r="U2" s="72"/>
      <c r="V2" s="72"/>
      <c r="W2" s="72"/>
      <c r="X2" s="72"/>
    </row>
    <row r="3" spans="1:24" ht="13.8">
      <c r="A3" s="78"/>
      <c r="B3" s="78" t="s">
        <v>4</v>
      </c>
      <c r="C3" s="78"/>
      <c r="D3" s="78"/>
      <c r="E3" s="78"/>
      <c r="F3" s="78"/>
      <c r="G3" s="78" t="s">
        <v>5</v>
      </c>
      <c r="H3" s="78"/>
      <c r="I3" s="8"/>
      <c r="J3" s="64"/>
      <c r="K3" s="91" t="s">
        <v>1138</v>
      </c>
      <c r="L3" s="64"/>
      <c r="M3" s="64"/>
      <c r="N3" s="90" t="s">
        <v>1127</v>
      </c>
      <c r="O3" s="8"/>
      <c r="P3" s="1"/>
      <c r="Q3" s="92" t="s">
        <v>1139</v>
      </c>
      <c r="R3" s="64"/>
      <c r="S3" s="74"/>
      <c r="T3" s="72"/>
      <c r="U3" s="72"/>
      <c r="V3" s="72"/>
      <c r="W3" s="72"/>
      <c r="X3" s="72"/>
    </row>
    <row r="4" spans="1:24" ht="39.6">
      <c r="A4" s="79" t="s">
        <v>6</v>
      </c>
      <c r="B4" s="79" t="s">
        <v>7</v>
      </c>
      <c r="C4" s="79" t="s">
        <v>8</v>
      </c>
      <c r="D4" s="2" t="s">
        <v>9</v>
      </c>
      <c r="E4" s="8"/>
      <c r="F4" s="79" t="s">
        <v>6</v>
      </c>
      <c r="G4" s="79" t="s">
        <v>7</v>
      </c>
      <c r="H4" s="79" t="s">
        <v>8</v>
      </c>
      <c r="I4" s="2" t="s">
        <v>9</v>
      </c>
      <c r="J4" s="64"/>
      <c r="K4" s="93" t="s">
        <v>1140</v>
      </c>
      <c r="L4" s="64"/>
      <c r="M4" s="64"/>
      <c r="N4" s="75" t="s">
        <v>1129</v>
      </c>
      <c r="O4" s="64"/>
      <c r="P4" s="1"/>
      <c r="Q4" s="94" t="s">
        <v>1140</v>
      </c>
      <c r="R4" s="64"/>
      <c r="V4" s="72"/>
      <c r="W4" s="72"/>
      <c r="X4" s="72"/>
    </row>
    <row r="5" spans="1:24" ht="26.4">
      <c r="A5" s="80" t="s">
        <v>10</v>
      </c>
      <c r="B5" s="81">
        <v>45014</v>
      </c>
      <c r="C5" s="64"/>
      <c r="D5" s="82"/>
      <c r="E5" s="82"/>
      <c r="F5" s="80" t="s">
        <v>10</v>
      </c>
      <c r="G5" s="81">
        <v>45381</v>
      </c>
      <c r="H5" s="64"/>
      <c r="I5" s="83"/>
      <c r="K5" s="91">
        <v>1.9251</v>
      </c>
      <c r="L5" s="64"/>
      <c r="M5" s="64"/>
      <c r="N5" s="90" t="s">
        <v>1130</v>
      </c>
      <c r="O5" s="64"/>
      <c r="P5" s="1"/>
      <c r="Q5" s="115">
        <f>SUM(H7:H24)</f>
        <v>1.91605</v>
      </c>
      <c r="R5" s="64"/>
      <c r="V5" s="72"/>
      <c r="W5" s="72"/>
      <c r="X5" s="72"/>
    </row>
    <row r="6" spans="1:24" ht="13.8">
      <c r="A6" s="2">
        <v>1</v>
      </c>
      <c r="B6" s="84" t="s">
        <v>13</v>
      </c>
      <c r="C6" s="85"/>
      <c r="D6" s="86">
        <v>1</v>
      </c>
      <c r="E6" s="82"/>
      <c r="F6" s="2">
        <v>1</v>
      </c>
      <c r="G6" s="84" t="s">
        <v>13</v>
      </c>
      <c r="H6" s="85"/>
      <c r="I6" s="86">
        <v>1</v>
      </c>
      <c r="K6" s="91" t="s">
        <v>1128</v>
      </c>
      <c r="L6" s="64"/>
      <c r="M6" s="64"/>
      <c r="N6" s="107">
        <f>K5+N10-Q5+N2</f>
        <v>8.5000000000010555E-4</v>
      </c>
      <c r="O6" s="64"/>
      <c r="P6" s="1"/>
      <c r="Q6" s="92" t="s">
        <v>1128</v>
      </c>
      <c r="R6" s="64"/>
      <c r="V6" s="72"/>
      <c r="W6" s="72"/>
      <c r="X6" s="72"/>
    </row>
    <row r="7" spans="1:24" ht="13.8">
      <c r="A7" s="2">
        <f>A6+1</f>
        <v>2</v>
      </c>
      <c r="B7" s="84" t="s">
        <v>30</v>
      </c>
      <c r="C7" s="85">
        <v>9.1409999999999991E-2</v>
      </c>
      <c r="D7" s="86"/>
      <c r="E7" s="82"/>
      <c r="F7" s="2">
        <v>2</v>
      </c>
      <c r="G7" s="84" t="s">
        <v>223</v>
      </c>
      <c r="H7" s="85">
        <v>0.10034999999999994</v>
      </c>
      <c r="I7" s="86" t="s">
        <v>11</v>
      </c>
      <c r="J7" s="64"/>
      <c r="K7" s="64"/>
      <c r="L7" s="64"/>
      <c r="M7" s="64"/>
      <c r="N7" s="64"/>
      <c r="O7" s="64"/>
      <c r="P7" s="1"/>
      <c r="Q7" s="1"/>
      <c r="R7" s="64"/>
      <c r="V7" s="72"/>
      <c r="W7" s="72"/>
      <c r="X7" s="72"/>
    </row>
    <row r="8" spans="1:24" ht="13.8">
      <c r="A8" s="2">
        <f t="shared" ref="A8:A18" si="0">A7+1</f>
        <v>3</v>
      </c>
      <c r="B8" s="84" t="s">
        <v>31</v>
      </c>
      <c r="C8" s="85">
        <v>0.11297000000000001</v>
      </c>
      <c r="D8" s="86"/>
      <c r="E8" s="82"/>
      <c r="F8" s="2">
        <v>3</v>
      </c>
      <c r="G8" s="84" t="s">
        <v>1265</v>
      </c>
      <c r="H8" s="85">
        <v>0.11254999999999993</v>
      </c>
      <c r="I8" s="86" t="s">
        <v>11</v>
      </c>
      <c r="J8" s="64"/>
      <c r="K8" s="64"/>
      <c r="L8" s="64"/>
      <c r="M8" s="64"/>
      <c r="N8" s="64"/>
      <c r="O8" s="64"/>
      <c r="P8" s="1"/>
      <c r="Q8" s="1"/>
      <c r="R8" s="64"/>
      <c r="V8" s="72"/>
      <c r="W8" s="72"/>
      <c r="X8" s="72"/>
    </row>
    <row r="9" spans="1:24" ht="15" customHeight="1">
      <c r="A9" s="2">
        <f t="shared" si="0"/>
        <v>4</v>
      </c>
      <c r="B9" s="84" t="s">
        <v>32</v>
      </c>
      <c r="C9" s="85">
        <v>0.11844999999999994</v>
      </c>
      <c r="D9" s="86">
        <v>1</v>
      </c>
      <c r="E9" s="82"/>
      <c r="F9" s="2">
        <v>4</v>
      </c>
      <c r="G9" s="84" t="s">
        <v>225</v>
      </c>
      <c r="H9" s="85">
        <v>9.3990000000000018E-2</v>
      </c>
      <c r="I9" s="86">
        <v>1</v>
      </c>
      <c r="J9" s="64"/>
      <c r="K9" s="91" t="s">
        <v>1141</v>
      </c>
      <c r="L9" s="64"/>
      <c r="M9" s="64"/>
      <c r="N9" s="64"/>
      <c r="O9" s="64"/>
      <c r="P9" s="1"/>
      <c r="Q9" s="92" t="s">
        <v>1142</v>
      </c>
      <c r="R9" s="64"/>
      <c r="V9" s="72"/>
      <c r="W9" s="72"/>
      <c r="X9" s="72"/>
    </row>
    <row r="10" spans="1:24" ht="13.8">
      <c r="A10" s="2">
        <f t="shared" si="0"/>
        <v>5</v>
      </c>
      <c r="B10" s="84" t="s">
        <v>33</v>
      </c>
      <c r="C10" s="85">
        <v>0.10302999999999995</v>
      </c>
      <c r="D10" s="86" t="s">
        <v>11</v>
      </c>
      <c r="E10" s="82"/>
      <c r="F10" s="2">
        <v>5</v>
      </c>
      <c r="G10" s="84" t="s">
        <v>226</v>
      </c>
      <c r="H10" s="85">
        <v>0.10829</v>
      </c>
      <c r="I10" s="86" t="s">
        <v>11</v>
      </c>
      <c r="J10" s="64"/>
      <c r="K10" s="64"/>
      <c r="L10" s="64"/>
      <c r="M10" s="64"/>
      <c r="N10" s="90">
        <v>-8.9999999999999993E-3</v>
      </c>
      <c r="O10" s="64"/>
      <c r="P10" s="1"/>
      <c r="Q10" s="1"/>
      <c r="R10" s="64"/>
      <c r="V10" s="72"/>
      <c r="W10" s="72"/>
      <c r="X10" s="72"/>
    </row>
    <row r="11" spans="1:24" ht="14.25" customHeight="1">
      <c r="A11" s="2">
        <f t="shared" si="0"/>
        <v>6</v>
      </c>
      <c r="B11" s="84" t="s">
        <v>34</v>
      </c>
      <c r="C11" s="85">
        <v>0.19636000000000009</v>
      </c>
      <c r="D11" s="86" t="s">
        <v>11</v>
      </c>
      <c r="E11" s="1"/>
      <c r="F11" s="2">
        <v>6</v>
      </c>
      <c r="G11" s="84" t="s">
        <v>227</v>
      </c>
      <c r="H11" s="85">
        <v>0.10099999999999998</v>
      </c>
      <c r="I11" s="86" t="s">
        <v>11</v>
      </c>
      <c r="J11" s="64"/>
      <c r="K11" s="64"/>
      <c r="L11" s="64"/>
      <c r="M11" s="64"/>
      <c r="N11" s="26" t="s">
        <v>1127</v>
      </c>
      <c r="O11" s="64"/>
      <c r="P11" s="1"/>
      <c r="Q11" s="1"/>
      <c r="R11" s="64"/>
    </row>
    <row r="12" spans="1:24" ht="13.2">
      <c r="A12" s="2">
        <f t="shared" si="0"/>
        <v>7</v>
      </c>
      <c r="B12" s="84" t="s">
        <v>35</v>
      </c>
      <c r="C12" s="85">
        <v>8.7919999999999998E-2</v>
      </c>
      <c r="D12" s="86">
        <v>1</v>
      </c>
      <c r="E12" s="1"/>
      <c r="F12" s="2">
        <v>7</v>
      </c>
      <c r="G12" s="84" t="s">
        <v>228</v>
      </c>
      <c r="H12" s="85">
        <v>9.2850000000000099E-2</v>
      </c>
      <c r="I12" s="86" t="s">
        <v>11</v>
      </c>
      <c r="J12" s="64"/>
      <c r="L12" s="64"/>
      <c r="M12" s="64"/>
      <c r="N12" s="64"/>
      <c r="O12" s="64"/>
      <c r="P12" s="1"/>
      <c r="R12" s="64"/>
    </row>
    <row r="13" spans="1:24" ht="13.2">
      <c r="A13" s="2">
        <f t="shared" si="0"/>
        <v>8</v>
      </c>
      <c r="B13" s="84" t="s">
        <v>36</v>
      </c>
      <c r="C13" s="85">
        <v>9.9580000000000002E-2</v>
      </c>
      <c r="D13" s="86" t="s">
        <v>11</v>
      </c>
      <c r="E13" s="1"/>
      <c r="F13" s="2">
        <v>8</v>
      </c>
      <c r="G13" s="84" t="s">
        <v>229</v>
      </c>
      <c r="H13" s="85">
        <v>0.10246</v>
      </c>
      <c r="I13" s="86" t="s">
        <v>11</v>
      </c>
      <c r="J13" s="64"/>
      <c r="K13" s="64">
        <v>15.492699999999999</v>
      </c>
      <c r="L13" s="64"/>
      <c r="M13" s="64"/>
      <c r="N13" s="90" t="s">
        <v>1133</v>
      </c>
      <c r="O13" s="64"/>
      <c r="P13" s="1"/>
      <c r="Q13" s="1">
        <v>-15.5016</v>
      </c>
      <c r="R13" s="64"/>
    </row>
    <row r="14" spans="1:24" ht="13.2">
      <c r="A14" s="2">
        <f t="shared" si="0"/>
        <v>9</v>
      </c>
      <c r="B14" s="84" t="s">
        <v>37</v>
      </c>
      <c r="C14" s="85">
        <v>0.19445999999999986</v>
      </c>
      <c r="D14" s="86">
        <v>1</v>
      </c>
      <c r="E14" s="82"/>
      <c r="F14" s="2">
        <v>9</v>
      </c>
      <c r="G14" s="84" t="s">
        <v>36</v>
      </c>
      <c r="H14" s="85">
        <v>0.10101000000000004</v>
      </c>
      <c r="I14" s="86">
        <v>1</v>
      </c>
      <c r="J14" s="64"/>
      <c r="K14" s="95" t="s">
        <v>1131</v>
      </c>
      <c r="L14" s="64"/>
      <c r="M14" s="64"/>
      <c r="N14" s="107">
        <f>K13+N19+Q13-N10</f>
        <v>6.0000000000003627E-4</v>
      </c>
      <c r="O14" s="64"/>
      <c r="P14" s="1"/>
      <c r="Q14" s="73" t="s">
        <v>1132</v>
      </c>
      <c r="R14" s="64"/>
    </row>
    <row r="15" spans="1:24" ht="12.6" customHeight="1">
      <c r="A15" s="2">
        <f t="shared" si="0"/>
        <v>10</v>
      </c>
      <c r="B15" s="84" t="s">
        <v>38</v>
      </c>
      <c r="C15" s="85">
        <v>0.11924000000000001</v>
      </c>
      <c r="D15" s="86" t="s">
        <v>11</v>
      </c>
      <c r="E15" s="1"/>
      <c r="F15" s="2">
        <v>10</v>
      </c>
      <c r="G15" s="84" t="s">
        <v>230</v>
      </c>
      <c r="H15" s="85">
        <v>9.8130000000000051E-2</v>
      </c>
      <c r="I15" s="86" t="s">
        <v>11</v>
      </c>
      <c r="J15" s="64"/>
      <c r="K15" s="64"/>
      <c r="L15" s="64"/>
      <c r="M15" s="64"/>
      <c r="N15" s="64"/>
      <c r="O15" s="64"/>
      <c r="P15" s="1"/>
      <c r="Q15" s="1"/>
      <c r="R15" s="64"/>
    </row>
    <row r="16" spans="1:24" ht="13.2">
      <c r="A16" s="2">
        <f t="shared" si="0"/>
        <v>11</v>
      </c>
      <c r="B16" s="84" t="s">
        <v>39</v>
      </c>
      <c r="C16" s="85">
        <v>0.11359000000000008</v>
      </c>
      <c r="D16" s="86"/>
      <c r="E16" s="1"/>
      <c r="F16" s="2">
        <v>11</v>
      </c>
      <c r="G16" s="84" t="s">
        <v>231</v>
      </c>
      <c r="H16" s="85">
        <v>0.10150999999999999</v>
      </c>
      <c r="I16" s="86" t="s">
        <v>11</v>
      </c>
      <c r="J16" s="64"/>
      <c r="K16" s="64"/>
      <c r="L16" s="64"/>
      <c r="M16" s="64"/>
      <c r="N16" s="64"/>
      <c r="O16" s="64"/>
      <c r="P16" s="1"/>
      <c r="Q16" s="1"/>
      <c r="R16" s="64"/>
    </row>
    <row r="17" spans="1:24" ht="13.2">
      <c r="A17" s="2">
        <f t="shared" si="0"/>
        <v>12</v>
      </c>
      <c r="B17" s="84" t="s">
        <v>12</v>
      </c>
      <c r="C17" s="85">
        <v>0.12783999999999995</v>
      </c>
      <c r="D17" s="86">
        <v>1</v>
      </c>
      <c r="E17" s="1"/>
      <c r="F17" s="2">
        <v>12</v>
      </c>
      <c r="G17" s="84" t="s">
        <v>1266</v>
      </c>
      <c r="H17" s="85">
        <v>0.12334000000000001</v>
      </c>
      <c r="I17" s="86" t="s">
        <v>11</v>
      </c>
      <c r="K17" s="64"/>
      <c r="L17" s="64"/>
      <c r="M17" s="64"/>
      <c r="N17" s="64"/>
      <c r="O17" s="64"/>
      <c r="P17" s="1"/>
      <c r="Q17" s="1"/>
      <c r="R17" s="64"/>
    </row>
    <row r="18" spans="1:24" ht="13.2">
      <c r="A18" s="2">
        <f t="shared" si="0"/>
        <v>13</v>
      </c>
      <c r="B18" s="84" t="s">
        <v>40</v>
      </c>
      <c r="C18" s="85">
        <v>9.5849999999999991E-2</v>
      </c>
      <c r="D18" s="86" t="s">
        <v>11</v>
      </c>
      <c r="E18" s="1"/>
      <c r="F18" s="2">
        <v>13</v>
      </c>
      <c r="G18" s="84" t="s">
        <v>233</v>
      </c>
      <c r="H18" s="85">
        <v>0.11295999999999995</v>
      </c>
      <c r="I18" s="86">
        <v>1</v>
      </c>
      <c r="J18" s="64"/>
      <c r="K18" s="91" t="s">
        <v>1134</v>
      </c>
      <c r="L18" s="64"/>
      <c r="M18" s="64"/>
      <c r="N18" s="64"/>
      <c r="O18" s="64"/>
      <c r="P18" s="1"/>
      <c r="Q18" s="92" t="s">
        <v>1134</v>
      </c>
      <c r="R18" s="64"/>
    </row>
    <row r="19" spans="1:24" ht="13.2">
      <c r="A19" s="80" t="s">
        <v>10</v>
      </c>
      <c r="B19" s="81">
        <v>45018</v>
      </c>
      <c r="C19" s="64"/>
      <c r="D19" s="82"/>
      <c r="E19" s="64"/>
      <c r="F19" s="2">
        <v>14</v>
      </c>
      <c r="G19" s="84" t="s">
        <v>12</v>
      </c>
      <c r="H19" s="85">
        <v>9.9199999999999955E-2</v>
      </c>
      <c r="I19" s="86" t="s">
        <v>11</v>
      </c>
      <c r="J19" s="64"/>
      <c r="K19" s="64"/>
      <c r="L19" s="64"/>
      <c r="M19" s="64"/>
      <c r="N19" s="90">
        <v>5.0000000000000001E-4</v>
      </c>
      <c r="O19" s="64"/>
      <c r="P19" s="1"/>
      <c r="Q19" s="1"/>
      <c r="R19" s="64"/>
    </row>
    <row r="20" spans="1:24" ht="13.2">
      <c r="A20" s="2">
        <f>A18+1</f>
        <v>14</v>
      </c>
      <c r="B20" s="84" t="s">
        <v>41</v>
      </c>
      <c r="C20" s="85">
        <v>9.9539999999999962E-2</v>
      </c>
      <c r="D20" s="86">
        <v>1</v>
      </c>
      <c r="E20" s="64"/>
      <c r="F20" s="2">
        <v>15</v>
      </c>
      <c r="G20" s="84" t="s">
        <v>234</v>
      </c>
      <c r="H20" s="85">
        <v>0.1017300000000001</v>
      </c>
      <c r="I20" s="86" t="s">
        <v>11</v>
      </c>
      <c r="J20" s="64"/>
      <c r="K20" s="64"/>
      <c r="L20" s="64"/>
      <c r="M20" s="64"/>
      <c r="N20" s="90" t="s">
        <v>1127</v>
      </c>
      <c r="O20" s="64"/>
      <c r="P20" s="1"/>
      <c r="Q20" s="1"/>
      <c r="R20" s="64"/>
    </row>
    <row r="21" spans="1:24" ht="15.75" customHeight="1">
      <c r="A21" s="2">
        <f t="shared" ref="A21:A80" si="1">A20+1</f>
        <v>15</v>
      </c>
      <c r="B21" s="84" t="s">
        <v>42</v>
      </c>
      <c r="C21" s="85">
        <v>0.12536000000000014</v>
      </c>
      <c r="D21" s="86" t="s">
        <v>11</v>
      </c>
      <c r="E21" s="64"/>
      <c r="F21" s="80" t="s">
        <v>10</v>
      </c>
      <c r="G21" s="81">
        <v>45386</v>
      </c>
      <c r="H21" s="64"/>
      <c r="I21" s="82" t="s">
        <v>11</v>
      </c>
      <c r="J21" s="87"/>
      <c r="L21" s="64"/>
      <c r="M21" s="64"/>
      <c r="N21" s="64"/>
      <c r="O21" s="64"/>
      <c r="P21" s="1"/>
      <c r="Q21" s="1"/>
      <c r="R21" s="64"/>
    </row>
    <row r="22" spans="1:24" ht="15.75" customHeight="1">
      <c r="A22" s="2">
        <f t="shared" si="1"/>
        <v>16</v>
      </c>
      <c r="B22" s="84" t="s">
        <v>43</v>
      </c>
      <c r="C22" s="85">
        <v>0.23947999999999992</v>
      </c>
      <c r="D22" s="86">
        <v>1</v>
      </c>
      <c r="E22" s="64"/>
      <c r="F22" s="2">
        <v>16</v>
      </c>
      <c r="G22" s="84" t="s">
        <v>235</v>
      </c>
      <c r="H22" s="85">
        <v>0.11345999999999989</v>
      </c>
      <c r="I22" s="86" t="s">
        <v>11</v>
      </c>
      <c r="J22" s="87"/>
      <c r="K22" s="91">
        <v>6.4593999999999996</v>
      </c>
      <c r="L22" s="64"/>
      <c r="M22" s="64"/>
      <c r="N22" s="90" t="s">
        <v>1133</v>
      </c>
      <c r="O22" s="64"/>
      <c r="P22" s="1"/>
      <c r="Q22" s="73">
        <v>-6.4504999999999999</v>
      </c>
      <c r="R22" s="64"/>
    </row>
    <row r="23" spans="1:24" ht="15.75" customHeight="1">
      <c r="A23" s="2">
        <f t="shared" si="1"/>
        <v>17</v>
      </c>
      <c r="B23" s="84" t="s">
        <v>101</v>
      </c>
      <c r="C23" s="85">
        <v>0.12570999999999999</v>
      </c>
      <c r="D23" s="86" t="s">
        <v>11</v>
      </c>
      <c r="E23" s="64"/>
      <c r="F23" s="2">
        <v>17</v>
      </c>
      <c r="G23" s="84" t="s">
        <v>1333</v>
      </c>
      <c r="H23" s="85">
        <v>0.10874000000000006</v>
      </c>
      <c r="I23" s="86">
        <v>1</v>
      </c>
      <c r="J23" s="64"/>
      <c r="K23" s="91" t="s">
        <v>1135</v>
      </c>
      <c r="L23" s="64"/>
      <c r="M23" s="64"/>
      <c r="N23" s="90">
        <f>K22+N28+Q22-N19</f>
        <v>1.9999999999925676E-4</v>
      </c>
      <c r="O23" s="64"/>
      <c r="P23" s="1"/>
      <c r="Q23" s="73" t="s">
        <v>1135</v>
      </c>
      <c r="R23" s="64"/>
    </row>
    <row r="24" spans="1:24" ht="15.75" customHeight="1">
      <c r="A24" s="2">
        <f t="shared" si="1"/>
        <v>18</v>
      </c>
      <c r="B24" s="84" t="s">
        <v>44</v>
      </c>
      <c r="C24" s="85">
        <v>0.27707000000000004</v>
      </c>
      <c r="D24" s="86">
        <v>1</v>
      </c>
      <c r="E24" s="64"/>
      <c r="F24" s="2">
        <v>18</v>
      </c>
      <c r="G24" s="84" t="s">
        <v>237</v>
      </c>
      <c r="H24" s="85">
        <v>0.24448000000000003</v>
      </c>
      <c r="I24" s="86" t="s">
        <v>11</v>
      </c>
      <c r="J24" s="87"/>
      <c r="K24" s="87"/>
      <c r="L24" s="64"/>
      <c r="M24" s="64"/>
      <c r="N24" s="64"/>
      <c r="O24" s="64"/>
      <c r="P24" s="1"/>
      <c r="Q24" s="1"/>
      <c r="R24" s="64"/>
    </row>
    <row r="25" spans="1:24" ht="15.75" customHeight="1">
      <c r="A25" s="2">
        <f t="shared" si="1"/>
        <v>19</v>
      </c>
      <c r="B25" s="84" t="s">
        <v>1283</v>
      </c>
      <c r="C25" s="85">
        <v>0.46394000000000002</v>
      </c>
      <c r="D25" s="86" t="s">
        <v>11</v>
      </c>
      <c r="E25" s="64"/>
      <c r="F25" s="2">
        <v>19</v>
      </c>
      <c r="G25" s="84" t="s">
        <v>44</v>
      </c>
      <c r="H25" s="85">
        <v>0.44386999999999999</v>
      </c>
      <c r="I25" s="86" t="s">
        <v>11</v>
      </c>
      <c r="J25" s="64"/>
      <c r="K25" s="87"/>
      <c r="L25" s="64"/>
      <c r="M25" s="64"/>
      <c r="N25" s="64"/>
      <c r="O25" s="64"/>
      <c r="P25" s="1"/>
      <c r="Q25" s="1"/>
      <c r="R25" s="64"/>
    </row>
    <row r="26" spans="1:24" ht="15.75" customHeight="1">
      <c r="A26" s="2">
        <f t="shared" si="1"/>
        <v>20</v>
      </c>
      <c r="B26" s="84" t="s">
        <v>46</v>
      </c>
      <c r="C26" s="85">
        <v>0.62982000000000016</v>
      </c>
      <c r="D26" s="86" t="s">
        <v>11</v>
      </c>
      <c r="E26" s="64"/>
      <c r="F26" s="2">
        <v>20</v>
      </c>
      <c r="G26" s="84" t="s">
        <v>238</v>
      </c>
      <c r="H26" s="85">
        <v>0.51685000000000003</v>
      </c>
      <c r="I26" s="86" t="s">
        <v>11</v>
      </c>
      <c r="J26" s="64"/>
      <c r="K26" s="64"/>
      <c r="L26" s="64"/>
      <c r="M26" s="64"/>
      <c r="N26" s="77" t="s">
        <v>1136</v>
      </c>
      <c r="O26" s="64"/>
      <c r="P26" s="1"/>
      <c r="Q26" s="1"/>
      <c r="R26" s="64"/>
    </row>
    <row r="27" spans="1:24" ht="15.75" customHeight="1">
      <c r="A27" s="2">
        <f t="shared" si="1"/>
        <v>21</v>
      </c>
      <c r="B27" s="84" t="s">
        <v>1282</v>
      </c>
      <c r="C27" s="85">
        <v>0.79771000000000003</v>
      </c>
      <c r="D27" s="86" t="s">
        <v>11</v>
      </c>
      <c r="E27" s="64"/>
      <c r="F27" s="2">
        <v>21</v>
      </c>
      <c r="G27" s="84" t="s">
        <v>239</v>
      </c>
      <c r="H27" s="85">
        <v>0.52122999999999986</v>
      </c>
      <c r="I27" s="86">
        <v>1</v>
      </c>
      <c r="J27" s="64"/>
      <c r="K27" s="91" t="s">
        <v>1137</v>
      </c>
      <c r="L27" s="64"/>
      <c r="M27" s="64"/>
      <c r="N27" s="64"/>
      <c r="O27" s="64"/>
      <c r="P27" s="1"/>
      <c r="Q27" s="73" t="s">
        <v>1137</v>
      </c>
      <c r="R27" s="64"/>
    </row>
    <row r="28" spans="1:24" ht="15.75" customHeight="1">
      <c r="A28" s="2">
        <f t="shared" si="1"/>
        <v>22</v>
      </c>
      <c r="B28" s="84" t="s">
        <v>1281</v>
      </c>
      <c r="C28" s="85">
        <v>0.72114999999999996</v>
      </c>
      <c r="D28" s="86">
        <v>1</v>
      </c>
      <c r="E28" s="64"/>
      <c r="F28" s="2">
        <v>22</v>
      </c>
      <c r="G28" s="84" t="s">
        <v>240</v>
      </c>
      <c r="H28" s="85">
        <v>0.71132000000000006</v>
      </c>
      <c r="I28" s="86" t="s">
        <v>11</v>
      </c>
      <c r="J28" s="64"/>
      <c r="K28" s="64"/>
      <c r="L28" s="64"/>
      <c r="M28" s="64"/>
      <c r="N28" s="90">
        <v>-8.2000000000000007E-3</v>
      </c>
      <c r="O28" s="64"/>
      <c r="P28" s="1"/>
      <c r="Q28" s="1"/>
      <c r="R28" s="64"/>
    </row>
    <row r="29" spans="1:24" ht="15.75" customHeight="1">
      <c r="A29" s="2">
        <f t="shared" si="1"/>
        <v>23</v>
      </c>
      <c r="B29" s="84" t="s">
        <v>50</v>
      </c>
      <c r="C29" s="85">
        <v>0.67391000000000001</v>
      </c>
      <c r="D29" s="86">
        <v>1</v>
      </c>
      <c r="E29" s="64"/>
      <c r="F29" s="2">
        <v>23</v>
      </c>
      <c r="G29" s="84" t="s">
        <v>241</v>
      </c>
      <c r="H29" s="85">
        <v>0.47050999999999998</v>
      </c>
      <c r="I29" s="86" t="s">
        <v>11</v>
      </c>
      <c r="J29" s="64"/>
      <c r="K29" s="64"/>
      <c r="L29" s="64"/>
      <c r="M29" s="64"/>
      <c r="N29" s="90" t="s">
        <v>1127</v>
      </c>
      <c r="O29" s="64"/>
      <c r="P29" s="1"/>
      <c r="Q29" s="1"/>
      <c r="R29" s="64"/>
    </row>
    <row r="30" spans="1:24" ht="15.75" customHeight="1">
      <c r="A30" s="2">
        <f t="shared" si="1"/>
        <v>24</v>
      </c>
      <c r="B30" s="84" t="s">
        <v>51</v>
      </c>
      <c r="C30" s="85">
        <v>0.68530000000000002</v>
      </c>
      <c r="D30" s="86" t="s">
        <v>11</v>
      </c>
      <c r="E30" s="64"/>
      <c r="F30" s="2">
        <v>24</v>
      </c>
      <c r="G30" s="84" t="s">
        <v>1268</v>
      </c>
      <c r="H30" s="85">
        <v>0.90246999999999999</v>
      </c>
      <c r="I30" s="86" t="s">
        <v>11</v>
      </c>
      <c r="J30" s="64"/>
      <c r="K30" s="92"/>
      <c r="L30" s="64"/>
      <c r="M30" s="64"/>
      <c r="N30" s="64"/>
      <c r="O30" s="64"/>
      <c r="P30" s="1"/>
      <c r="Q30" s="1"/>
      <c r="R30" s="64"/>
    </row>
    <row r="31" spans="1:24" ht="15.75" customHeight="1">
      <c r="A31" s="2">
        <f t="shared" si="1"/>
        <v>25</v>
      </c>
      <c r="B31" s="84" t="s">
        <v>52</v>
      </c>
      <c r="C31" s="85">
        <v>0.60204999999999997</v>
      </c>
      <c r="D31" s="86" t="s">
        <v>11</v>
      </c>
      <c r="E31" s="64"/>
      <c r="F31" s="2">
        <v>25</v>
      </c>
      <c r="G31" s="84" t="s">
        <v>243</v>
      </c>
      <c r="H31" s="85">
        <v>2.1077500000000002</v>
      </c>
      <c r="I31" s="86">
        <v>2</v>
      </c>
      <c r="J31" s="72"/>
      <c r="K31" s="4"/>
      <c r="L31" s="72"/>
      <c r="M31" s="72"/>
      <c r="N31" s="72"/>
      <c r="O31" s="72"/>
      <c r="P31" s="1"/>
      <c r="Q31" s="1"/>
      <c r="R31" s="64"/>
      <c r="S31" s="102"/>
    </row>
    <row r="32" spans="1:24" ht="15.75" customHeight="1">
      <c r="A32" s="2">
        <f t="shared" si="1"/>
        <v>26</v>
      </c>
      <c r="B32" s="84" t="s">
        <v>53</v>
      </c>
      <c r="C32" s="85">
        <v>0.6982799999999999</v>
      </c>
      <c r="D32" s="86" t="s">
        <v>11</v>
      </c>
      <c r="E32" s="64"/>
      <c r="F32" s="2">
        <v>26</v>
      </c>
      <c r="G32" s="84" t="s">
        <v>1269</v>
      </c>
      <c r="H32" s="85">
        <v>0.69359999999999999</v>
      </c>
      <c r="I32" s="86" t="s">
        <v>11</v>
      </c>
      <c r="J32" s="72"/>
      <c r="K32" s="5"/>
      <c r="L32" s="72"/>
      <c r="M32" s="72"/>
      <c r="N32" s="72"/>
      <c r="O32" s="72"/>
      <c r="P32" s="1"/>
      <c r="Q32" s="1"/>
      <c r="R32" s="64"/>
      <c r="S32" s="102"/>
      <c r="V32" s="72"/>
      <c r="W32" s="72"/>
      <c r="X32" s="72"/>
    </row>
    <row r="33" spans="1:24" ht="15.75" customHeight="1">
      <c r="A33" s="2">
        <f t="shared" si="1"/>
        <v>27</v>
      </c>
      <c r="B33" s="84" t="s">
        <v>107</v>
      </c>
      <c r="C33" s="85">
        <v>0.68498999999999999</v>
      </c>
      <c r="D33" s="86">
        <v>1</v>
      </c>
      <c r="E33" s="64"/>
      <c r="F33" s="2">
        <v>27</v>
      </c>
      <c r="G33" s="84" t="s">
        <v>54</v>
      </c>
      <c r="H33" s="85">
        <v>0.80598999999999998</v>
      </c>
      <c r="I33" s="86">
        <v>1</v>
      </c>
      <c r="J33" s="72"/>
      <c r="K33" s="72"/>
      <c r="L33" s="72"/>
      <c r="M33" s="72"/>
      <c r="N33" s="72"/>
      <c r="O33" s="72"/>
      <c r="P33" s="1"/>
      <c r="Q33" s="1"/>
      <c r="R33" s="64"/>
      <c r="S33" s="102"/>
      <c r="V33" s="72"/>
      <c r="W33" s="72"/>
      <c r="X33" s="72"/>
    </row>
    <row r="34" spans="1:24" ht="15.75" customHeight="1">
      <c r="A34" s="2">
        <f t="shared" si="1"/>
        <v>28</v>
      </c>
      <c r="B34" s="84" t="s">
        <v>54</v>
      </c>
      <c r="C34" s="85">
        <v>0.80668999999999991</v>
      </c>
      <c r="D34" s="86" t="s">
        <v>11</v>
      </c>
      <c r="E34" s="64"/>
      <c r="F34" s="2">
        <v>28</v>
      </c>
      <c r="G34" s="84" t="s">
        <v>55</v>
      </c>
      <c r="H34" s="85">
        <v>0.55081000000000002</v>
      </c>
      <c r="I34" s="86" t="s">
        <v>11</v>
      </c>
      <c r="J34" s="72"/>
      <c r="K34" s="3"/>
      <c r="N34" s="64"/>
      <c r="O34" s="83"/>
      <c r="P34" s="1"/>
      <c r="Q34" s="1"/>
      <c r="R34" s="64"/>
      <c r="S34" s="102"/>
      <c r="V34" s="72"/>
      <c r="W34" s="72"/>
      <c r="X34" s="72"/>
    </row>
    <row r="35" spans="1:24" ht="15.75" customHeight="1">
      <c r="A35" s="2">
        <f t="shared" si="1"/>
        <v>29</v>
      </c>
      <c r="B35" s="84" t="s">
        <v>55</v>
      </c>
      <c r="C35" s="85">
        <v>0.55087000000000008</v>
      </c>
      <c r="D35" s="86" t="s">
        <v>11</v>
      </c>
      <c r="E35" s="64"/>
      <c r="F35" s="2">
        <v>29</v>
      </c>
      <c r="G35" s="84" t="s">
        <v>56</v>
      </c>
      <c r="H35" s="85">
        <v>0.69069000000000003</v>
      </c>
      <c r="I35" s="86">
        <v>1</v>
      </c>
      <c r="J35" s="72"/>
      <c r="K35" s="72"/>
      <c r="L35" s="72"/>
      <c r="M35" s="72"/>
      <c r="N35" s="72"/>
      <c r="O35" s="72"/>
      <c r="P35" s="1"/>
      <c r="Q35" s="1"/>
      <c r="R35" s="64"/>
      <c r="S35" s="102"/>
      <c r="V35" s="72"/>
      <c r="W35" s="72"/>
      <c r="X35" s="72"/>
    </row>
    <row r="36" spans="1:24" ht="15.75" customHeight="1">
      <c r="A36" s="2">
        <f t="shared" si="1"/>
        <v>30</v>
      </c>
      <c r="B36" s="84" t="s">
        <v>56</v>
      </c>
      <c r="C36" s="85">
        <v>0.6892299999999999</v>
      </c>
      <c r="D36" s="86" t="s">
        <v>11</v>
      </c>
      <c r="E36" s="64"/>
      <c r="F36" s="2">
        <v>30</v>
      </c>
      <c r="G36" s="84" t="s">
        <v>57</v>
      </c>
      <c r="H36" s="85">
        <v>0.72375000000000012</v>
      </c>
      <c r="I36" s="86" t="s">
        <v>11</v>
      </c>
      <c r="J36" s="72"/>
      <c r="K36" s="72"/>
      <c r="L36" s="72"/>
      <c r="M36" s="72"/>
      <c r="N36" s="72"/>
      <c r="O36" s="72"/>
      <c r="P36" s="1"/>
      <c r="Q36" s="1"/>
      <c r="R36" s="64"/>
      <c r="S36" s="102"/>
      <c r="V36" s="72"/>
      <c r="W36" s="72"/>
      <c r="X36" s="72"/>
    </row>
    <row r="37" spans="1:24" ht="15.75" customHeight="1">
      <c r="A37" s="2">
        <f t="shared" si="1"/>
        <v>31</v>
      </c>
      <c r="B37" s="84" t="s">
        <v>57</v>
      </c>
      <c r="C37" s="85">
        <v>0.72083000000000008</v>
      </c>
      <c r="D37" s="86">
        <v>1</v>
      </c>
      <c r="E37" s="64"/>
      <c r="F37" s="2">
        <v>31</v>
      </c>
      <c r="G37" s="84" t="s">
        <v>58</v>
      </c>
      <c r="H37" s="85">
        <v>0.61671999999999993</v>
      </c>
      <c r="I37" s="86">
        <v>1</v>
      </c>
      <c r="J37" s="72"/>
      <c r="K37" s="72"/>
      <c r="L37" s="72"/>
      <c r="M37" s="72"/>
      <c r="N37" s="72"/>
      <c r="O37" s="72"/>
      <c r="P37" s="1"/>
      <c r="Q37" s="1"/>
      <c r="R37" s="64"/>
      <c r="S37" s="102"/>
      <c r="V37" s="72"/>
      <c r="W37" s="72"/>
      <c r="X37" s="72"/>
    </row>
    <row r="38" spans="1:24" ht="15.75" customHeight="1">
      <c r="A38" s="2">
        <f t="shared" si="1"/>
        <v>32</v>
      </c>
      <c r="B38" s="84" t="s">
        <v>58</v>
      </c>
      <c r="C38" s="85">
        <v>0.6169</v>
      </c>
      <c r="D38" s="86" t="s">
        <v>11</v>
      </c>
      <c r="E38" s="64"/>
      <c r="F38" s="2">
        <v>32</v>
      </c>
      <c r="G38" s="84" t="s">
        <v>1270</v>
      </c>
      <c r="H38" s="85">
        <v>0.54126999999999992</v>
      </c>
      <c r="I38" s="86" t="s">
        <v>11</v>
      </c>
      <c r="J38" s="72"/>
      <c r="K38" s="72"/>
      <c r="L38" s="72"/>
      <c r="M38" s="72"/>
      <c r="N38" s="72"/>
      <c r="O38" s="72"/>
      <c r="P38" s="1"/>
      <c r="Q38" s="1"/>
      <c r="R38" s="64"/>
      <c r="S38" s="102"/>
      <c r="V38" s="72"/>
      <c r="W38" s="72"/>
      <c r="X38" s="72"/>
    </row>
    <row r="39" spans="1:24" ht="15.75" customHeight="1">
      <c r="A39" s="2">
        <f t="shared" si="1"/>
        <v>33</v>
      </c>
      <c r="B39" s="84" t="s">
        <v>59</v>
      </c>
      <c r="C39" s="85">
        <v>0.60424</v>
      </c>
      <c r="D39" s="86" t="s">
        <v>11</v>
      </c>
      <c r="E39" s="64"/>
      <c r="F39" s="2">
        <v>33</v>
      </c>
      <c r="G39" s="84" t="s">
        <v>60</v>
      </c>
      <c r="H39" s="85">
        <v>0.45959000000000005</v>
      </c>
      <c r="I39" s="86" t="s">
        <v>11</v>
      </c>
      <c r="J39" s="72"/>
      <c r="K39" s="72"/>
      <c r="L39" s="72"/>
      <c r="M39" s="72"/>
      <c r="N39" s="72"/>
      <c r="O39" s="72"/>
      <c r="P39" s="1"/>
      <c r="Q39" s="1"/>
      <c r="R39" s="64"/>
      <c r="S39" s="102"/>
      <c r="V39" s="72"/>
      <c r="W39" s="72"/>
      <c r="X39" s="72"/>
    </row>
    <row r="40" spans="1:24" ht="15.75" customHeight="1">
      <c r="A40" s="2">
        <f t="shared" si="1"/>
        <v>34</v>
      </c>
      <c r="B40" s="84" t="s">
        <v>60</v>
      </c>
      <c r="C40" s="85">
        <v>0.39234999999999998</v>
      </c>
      <c r="D40" s="86">
        <v>1</v>
      </c>
      <c r="E40" s="64"/>
      <c r="F40" s="2">
        <v>34</v>
      </c>
      <c r="G40" s="84" t="s">
        <v>61</v>
      </c>
      <c r="H40" s="85">
        <v>0.38613000000000008</v>
      </c>
      <c r="I40" s="86">
        <v>2</v>
      </c>
      <c r="J40" s="72"/>
      <c r="K40" s="72"/>
      <c r="L40" s="72"/>
      <c r="M40" s="72"/>
      <c r="N40" s="72"/>
      <c r="O40" s="72"/>
      <c r="P40" s="1"/>
      <c r="Q40" s="1"/>
      <c r="R40" s="64"/>
      <c r="S40" s="102"/>
      <c r="V40" s="72"/>
      <c r="W40" s="72"/>
      <c r="X40" s="72"/>
    </row>
    <row r="41" spans="1:24" ht="15.75" customHeight="1">
      <c r="A41" s="2">
        <f t="shared" si="1"/>
        <v>35</v>
      </c>
      <c r="B41" s="84" t="s">
        <v>61</v>
      </c>
      <c r="C41" s="85">
        <v>0.38494000000000006</v>
      </c>
      <c r="D41" s="86">
        <v>1</v>
      </c>
      <c r="E41" s="64"/>
      <c r="F41" s="2">
        <v>35</v>
      </c>
      <c r="G41" s="84" t="s">
        <v>62</v>
      </c>
      <c r="H41" s="85">
        <v>0.29821999999999993</v>
      </c>
      <c r="I41" s="86" t="s">
        <v>11</v>
      </c>
      <c r="J41" s="72"/>
      <c r="K41" s="72"/>
      <c r="L41" s="72"/>
      <c r="M41" s="72"/>
      <c r="N41" s="72"/>
      <c r="O41" s="72"/>
      <c r="P41" s="1"/>
      <c r="Q41" s="1"/>
      <c r="R41" s="64"/>
      <c r="S41" s="102"/>
      <c r="V41" s="72"/>
      <c r="W41" s="72"/>
      <c r="X41" s="72"/>
    </row>
    <row r="42" spans="1:24" ht="15.75" customHeight="1">
      <c r="A42" s="2">
        <f t="shared" si="1"/>
        <v>36</v>
      </c>
      <c r="B42" s="84" t="s">
        <v>62</v>
      </c>
      <c r="C42" s="85">
        <v>0.29630000000000001</v>
      </c>
      <c r="D42" s="86" t="s">
        <v>11</v>
      </c>
      <c r="E42" s="64"/>
      <c r="F42" s="2">
        <v>36</v>
      </c>
      <c r="G42" s="84" t="s">
        <v>63</v>
      </c>
      <c r="H42" s="85">
        <v>0.23929</v>
      </c>
      <c r="I42" s="86" t="s">
        <v>11</v>
      </c>
      <c r="J42" s="72"/>
      <c r="K42" s="72"/>
      <c r="L42" s="72"/>
      <c r="M42" s="72"/>
      <c r="N42" s="72"/>
      <c r="O42" s="72"/>
      <c r="P42" s="1"/>
      <c r="Q42" s="1"/>
      <c r="R42" s="64"/>
      <c r="S42" s="102"/>
      <c r="V42" s="72"/>
      <c r="W42" s="72"/>
      <c r="X42" s="72"/>
    </row>
    <row r="43" spans="1:24" ht="15.75" customHeight="1">
      <c r="A43" s="2">
        <f t="shared" si="1"/>
        <v>37</v>
      </c>
      <c r="B43" s="84" t="s">
        <v>63</v>
      </c>
      <c r="C43" s="85">
        <v>0.2389699999999999</v>
      </c>
      <c r="D43" s="86" t="s">
        <v>11</v>
      </c>
      <c r="E43" s="64"/>
      <c r="F43" s="2">
        <v>37</v>
      </c>
      <c r="G43" s="84" t="s">
        <v>64</v>
      </c>
      <c r="H43" s="85">
        <v>0.17294999999999994</v>
      </c>
      <c r="I43" s="86">
        <v>1</v>
      </c>
      <c r="J43" s="72"/>
      <c r="K43" s="72"/>
      <c r="L43" s="72"/>
      <c r="M43" s="72"/>
      <c r="N43" s="72"/>
      <c r="O43" s="72"/>
      <c r="P43" s="1"/>
      <c r="Q43" s="1"/>
      <c r="R43" s="64"/>
      <c r="S43" s="102"/>
      <c r="V43" s="72"/>
      <c r="W43" s="72"/>
      <c r="X43" s="72"/>
    </row>
    <row r="44" spans="1:24" ht="15.75" customHeight="1">
      <c r="A44" s="2">
        <f t="shared" si="1"/>
        <v>38</v>
      </c>
      <c r="B44" s="84" t="s">
        <v>1280</v>
      </c>
      <c r="C44" s="85">
        <v>0.16820000000000013</v>
      </c>
      <c r="D44" s="86" t="s">
        <v>11</v>
      </c>
      <c r="E44" s="64"/>
      <c r="F44" s="2">
        <v>38</v>
      </c>
      <c r="G44" s="84" t="s">
        <v>65</v>
      </c>
      <c r="H44" s="85">
        <v>6.633E-2</v>
      </c>
      <c r="I44" s="86" t="s">
        <v>11</v>
      </c>
      <c r="J44" s="72"/>
      <c r="K44" s="72"/>
      <c r="L44" s="72"/>
      <c r="M44" s="72"/>
      <c r="N44" s="72"/>
      <c r="O44" s="72"/>
      <c r="P44" s="1"/>
      <c r="Q44" s="1"/>
      <c r="R44" s="64"/>
      <c r="S44" s="102"/>
      <c r="V44" s="72"/>
      <c r="W44" s="72"/>
      <c r="X44" s="72"/>
    </row>
    <row r="45" spans="1:24" ht="15.75" customHeight="1">
      <c r="A45" s="2">
        <f t="shared" si="1"/>
        <v>39</v>
      </c>
      <c r="B45" s="84" t="s">
        <v>65</v>
      </c>
      <c r="C45" s="85">
        <v>7.3569999999999913E-2</v>
      </c>
      <c r="D45" s="86" t="s">
        <v>11</v>
      </c>
      <c r="E45" s="64"/>
      <c r="F45" s="2">
        <v>39</v>
      </c>
      <c r="G45" s="84" t="s">
        <v>247</v>
      </c>
      <c r="H45" s="85">
        <v>0.16869999999999985</v>
      </c>
      <c r="I45" s="86" t="s">
        <v>11</v>
      </c>
      <c r="J45" s="72"/>
      <c r="K45" s="72"/>
      <c r="L45" s="72"/>
      <c r="M45" s="72"/>
      <c r="N45" s="72"/>
      <c r="O45" s="72"/>
      <c r="P45" s="1"/>
      <c r="Q45" s="1"/>
      <c r="R45" s="64"/>
      <c r="V45" s="72"/>
      <c r="W45" s="72"/>
      <c r="X45" s="72"/>
    </row>
    <row r="46" spans="1:24" ht="15.75" customHeight="1">
      <c r="A46" s="2">
        <f t="shared" si="1"/>
        <v>40</v>
      </c>
      <c r="B46" s="84" t="s">
        <v>66</v>
      </c>
      <c r="C46" s="85">
        <v>0.16677000000000008</v>
      </c>
      <c r="D46" s="86">
        <v>1</v>
      </c>
      <c r="E46" s="64"/>
      <c r="F46" s="2">
        <v>40</v>
      </c>
      <c r="G46" s="84" t="s">
        <v>116</v>
      </c>
      <c r="H46" s="85">
        <v>0.1046600000000002</v>
      </c>
      <c r="I46" s="86" t="s">
        <v>11</v>
      </c>
      <c r="J46" s="72"/>
      <c r="O46" s="72"/>
      <c r="P46" s="1"/>
      <c r="Q46" s="1"/>
      <c r="R46" s="64"/>
      <c r="S46" s="102"/>
      <c r="V46" s="72"/>
      <c r="W46" s="72"/>
      <c r="X46" s="72"/>
    </row>
    <row r="47" spans="1:24" ht="15.75" customHeight="1">
      <c r="A47" s="2">
        <f t="shared" si="1"/>
        <v>41</v>
      </c>
      <c r="B47" s="84" t="s">
        <v>116</v>
      </c>
      <c r="C47" s="85">
        <v>0.10337999999999981</v>
      </c>
      <c r="D47" s="86" t="s">
        <v>11</v>
      </c>
      <c r="E47" s="64"/>
      <c r="F47" s="2">
        <v>41</v>
      </c>
      <c r="G47" s="84" t="s">
        <v>118</v>
      </c>
      <c r="H47" s="85">
        <v>9.4979999999999842E-2</v>
      </c>
      <c r="I47" s="86" t="s">
        <v>11</v>
      </c>
      <c r="J47" s="72"/>
      <c r="K47" s="72"/>
      <c r="L47" s="72"/>
      <c r="M47" s="72"/>
      <c r="N47" s="72"/>
      <c r="O47" s="72"/>
      <c r="P47" s="1"/>
      <c r="Q47" s="1"/>
      <c r="R47" s="64"/>
      <c r="S47" s="102"/>
      <c r="V47" s="72"/>
      <c r="W47" s="72"/>
      <c r="X47" s="72"/>
    </row>
    <row r="48" spans="1:24" ht="15.75" customHeight="1">
      <c r="A48" s="2">
        <f t="shared" si="1"/>
        <v>42</v>
      </c>
      <c r="B48" s="84" t="s">
        <v>118</v>
      </c>
      <c r="C48" s="85">
        <v>9.3940000000000135E-2</v>
      </c>
      <c r="D48" s="86" t="s">
        <v>11</v>
      </c>
      <c r="E48" s="64"/>
      <c r="F48" s="2">
        <v>42</v>
      </c>
      <c r="G48" s="84" t="s">
        <v>120</v>
      </c>
      <c r="H48" s="85">
        <v>8.7349999999999817E-2</v>
      </c>
      <c r="I48" s="86">
        <v>1</v>
      </c>
      <c r="J48" s="72"/>
      <c r="K48" s="72"/>
      <c r="L48" s="72"/>
      <c r="M48" s="72"/>
      <c r="N48" s="72"/>
      <c r="O48" s="72"/>
      <c r="P48" s="1"/>
      <c r="Q48" s="1"/>
      <c r="R48" s="64"/>
      <c r="S48" s="102"/>
      <c r="V48" s="72"/>
      <c r="W48" s="72"/>
      <c r="X48" s="72"/>
    </row>
    <row r="49" spans="1:24" ht="15.75" customHeight="1">
      <c r="A49" s="2">
        <f t="shared" si="1"/>
        <v>43</v>
      </c>
      <c r="B49" s="84" t="s">
        <v>120</v>
      </c>
      <c r="C49" s="85">
        <v>8.8179999999999925E-2</v>
      </c>
      <c r="D49" s="86">
        <v>1</v>
      </c>
      <c r="E49" s="64"/>
      <c r="F49" s="2">
        <v>43</v>
      </c>
      <c r="G49" s="84" t="s">
        <v>250</v>
      </c>
      <c r="H49" s="85">
        <v>6.4890000000000114E-2</v>
      </c>
      <c r="I49" s="86" t="s">
        <v>11</v>
      </c>
      <c r="J49" s="72"/>
      <c r="K49" s="72"/>
      <c r="L49" s="72"/>
      <c r="M49" s="72"/>
      <c r="N49" s="72"/>
      <c r="O49" s="72"/>
      <c r="P49" s="1"/>
      <c r="Q49" s="1"/>
      <c r="R49" s="64"/>
      <c r="S49" s="102"/>
      <c r="V49" s="72"/>
      <c r="W49" s="72"/>
      <c r="X49" s="72"/>
    </row>
    <row r="50" spans="1:24" ht="15.75" customHeight="1">
      <c r="A50" s="2">
        <f t="shared" si="1"/>
        <v>44</v>
      </c>
      <c r="B50" s="84" t="s">
        <v>70</v>
      </c>
      <c r="C50" s="85">
        <v>6.8699999999999983E-2</v>
      </c>
      <c r="D50" s="86"/>
      <c r="E50" s="64"/>
      <c r="F50" s="2">
        <v>44</v>
      </c>
      <c r="G50" s="84" t="s">
        <v>251</v>
      </c>
      <c r="H50" s="85">
        <v>9.9339999999999984E-2</v>
      </c>
      <c r="I50" s="86" t="s">
        <v>11</v>
      </c>
      <c r="J50" s="72"/>
      <c r="R50" s="64"/>
      <c r="S50" s="102"/>
      <c r="V50" s="72"/>
      <c r="W50" s="72"/>
      <c r="X50" s="72"/>
    </row>
    <row r="51" spans="1:24" ht="15.75" customHeight="1">
      <c r="A51" s="2">
        <f t="shared" si="1"/>
        <v>45</v>
      </c>
      <c r="B51" s="84" t="s">
        <v>71</v>
      </c>
      <c r="C51" s="85">
        <v>9.878000000000009E-2</v>
      </c>
      <c r="D51" s="86"/>
      <c r="E51" s="64"/>
      <c r="F51" s="2">
        <v>45</v>
      </c>
      <c r="G51" s="84" t="s">
        <v>252</v>
      </c>
      <c r="H51" s="85">
        <v>0.10821999999999998</v>
      </c>
      <c r="I51" s="86">
        <v>1</v>
      </c>
      <c r="J51" s="72"/>
      <c r="R51" s="64"/>
      <c r="S51" s="102"/>
      <c r="V51" s="72"/>
      <c r="W51" s="72"/>
      <c r="X51" s="72"/>
    </row>
    <row r="52" spans="1:24" ht="15.75" customHeight="1">
      <c r="A52" s="2">
        <f t="shared" si="1"/>
        <v>46</v>
      </c>
      <c r="B52" s="84" t="s">
        <v>72</v>
      </c>
      <c r="C52" s="85">
        <v>0.10604999999999998</v>
      </c>
      <c r="D52" s="86">
        <v>1</v>
      </c>
      <c r="E52" s="64"/>
      <c r="F52" s="2">
        <v>46</v>
      </c>
      <c r="G52" s="84" t="s">
        <v>1271</v>
      </c>
      <c r="H52" s="85">
        <v>9.831000000000012E-2</v>
      </c>
      <c r="I52" s="86" t="s">
        <v>11</v>
      </c>
      <c r="J52" s="74"/>
      <c r="R52" s="64"/>
      <c r="S52" s="102"/>
      <c r="V52" s="72"/>
      <c r="W52" s="72"/>
      <c r="X52" s="72"/>
    </row>
    <row r="53" spans="1:24" ht="15.75" customHeight="1">
      <c r="A53" s="2">
        <f t="shared" si="1"/>
        <v>47</v>
      </c>
      <c r="B53" s="84" t="s">
        <v>73</v>
      </c>
      <c r="C53" s="85">
        <v>9.9550000000000027E-2</v>
      </c>
      <c r="D53" s="86"/>
      <c r="E53" s="64"/>
      <c r="F53" s="2">
        <v>47</v>
      </c>
      <c r="G53" s="84" t="s">
        <v>254</v>
      </c>
      <c r="H53" s="85">
        <v>0.1240699999999999</v>
      </c>
      <c r="I53" s="86">
        <v>1</v>
      </c>
      <c r="J53" s="74"/>
      <c r="K53" s="72"/>
      <c r="L53" s="72"/>
      <c r="M53" s="72"/>
      <c r="N53" s="72"/>
      <c r="O53" s="72"/>
      <c r="P53" s="1"/>
      <c r="Q53" s="1"/>
      <c r="R53" s="64"/>
      <c r="S53" s="102"/>
      <c r="V53" s="72"/>
      <c r="W53" s="72"/>
      <c r="X53" s="72"/>
    </row>
    <row r="54" spans="1:24" ht="15.75" customHeight="1">
      <c r="A54" s="80" t="s">
        <v>10</v>
      </c>
      <c r="B54" s="81">
        <v>45022</v>
      </c>
      <c r="C54" s="64"/>
      <c r="D54" s="82"/>
      <c r="E54" s="64"/>
      <c r="F54" s="80" t="s">
        <v>10</v>
      </c>
      <c r="G54" s="81">
        <v>45391</v>
      </c>
      <c r="H54" s="64"/>
      <c r="I54" s="82"/>
      <c r="J54" s="74"/>
      <c r="M54" s="64"/>
      <c r="N54" s="83"/>
      <c r="O54" s="72"/>
      <c r="P54" s="1"/>
      <c r="Q54" s="1"/>
      <c r="R54" s="72"/>
      <c r="S54" s="72"/>
      <c r="T54" s="72"/>
    </row>
    <row r="55" spans="1:24" ht="15.75" customHeight="1">
      <c r="A55" s="2">
        <f>A53+1</f>
        <v>48</v>
      </c>
      <c r="B55" s="84" t="s">
        <v>74</v>
      </c>
      <c r="C55" s="85">
        <v>0.12973999999999997</v>
      </c>
      <c r="D55" s="86">
        <v>1</v>
      </c>
      <c r="E55" s="64"/>
      <c r="F55" s="2">
        <v>48</v>
      </c>
      <c r="G55" s="84" t="s">
        <v>255</v>
      </c>
      <c r="H55" s="85">
        <v>7.068999999999992E-2</v>
      </c>
      <c r="I55" s="86">
        <v>1</v>
      </c>
      <c r="J55" s="74"/>
      <c r="K55" s="72"/>
      <c r="L55" s="72"/>
      <c r="M55" s="72"/>
      <c r="N55" s="72"/>
      <c r="O55" s="72"/>
      <c r="P55" s="1"/>
      <c r="Q55" s="1"/>
      <c r="R55" s="72"/>
      <c r="S55" s="72"/>
      <c r="T55" s="72"/>
    </row>
    <row r="56" spans="1:24" ht="15.75" customHeight="1">
      <c r="A56" s="2">
        <f t="shared" si="1"/>
        <v>49</v>
      </c>
      <c r="B56" s="84" t="s">
        <v>75</v>
      </c>
      <c r="C56" s="85">
        <v>6.6449999999999898E-2</v>
      </c>
      <c r="D56" s="86"/>
      <c r="E56" s="64"/>
      <c r="F56" s="2">
        <v>49</v>
      </c>
      <c r="G56" s="84" t="s">
        <v>256</v>
      </c>
      <c r="H56" s="85">
        <v>9.8049999999999971E-2</v>
      </c>
      <c r="I56" s="86" t="s">
        <v>11</v>
      </c>
      <c r="J56" s="72"/>
      <c r="K56" s="72"/>
      <c r="L56" s="72"/>
      <c r="M56" s="72"/>
      <c r="N56" s="74"/>
      <c r="O56" s="72"/>
      <c r="P56" s="1"/>
      <c r="Q56" s="1"/>
      <c r="R56" s="72"/>
      <c r="S56" s="72"/>
      <c r="T56" s="72"/>
    </row>
    <row r="57" spans="1:24" ht="15.75" customHeight="1">
      <c r="A57" s="2">
        <f t="shared" si="1"/>
        <v>50</v>
      </c>
      <c r="B57" s="84" t="s">
        <v>125</v>
      </c>
      <c r="C57" s="85">
        <v>9.9190000000000111E-2</v>
      </c>
      <c r="D57" s="86"/>
      <c r="E57" s="64"/>
      <c r="F57" s="2">
        <v>50</v>
      </c>
      <c r="G57" s="84" t="s">
        <v>257</v>
      </c>
      <c r="H57" s="85">
        <v>0.14504000000000006</v>
      </c>
      <c r="I57" s="86" t="s">
        <v>11</v>
      </c>
      <c r="J57" s="74"/>
      <c r="K57" s="72"/>
      <c r="L57" s="72"/>
      <c r="M57" s="72"/>
      <c r="N57" s="72"/>
      <c r="O57" s="72"/>
      <c r="P57" s="1"/>
      <c r="Q57" s="1"/>
      <c r="R57" s="72"/>
      <c r="S57" s="72"/>
      <c r="T57" s="72"/>
    </row>
    <row r="58" spans="1:24" ht="15.75" customHeight="1">
      <c r="A58" s="2">
        <f t="shared" si="1"/>
        <v>51</v>
      </c>
      <c r="B58" s="84" t="s">
        <v>77</v>
      </c>
      <c r="C58" s="85">
        <v>0.14674999999999994</v>
      </c>
      <c r="D58" s="86"/>
      <c r="E58" s="64"/>
      <c r="F58" s="2">
        <v>51</v>
      </c>
      <c r="G58" s="84" t="s">
        <v>258</v>
      </c>
      <c r="H58" s="85">
        <v>0.22581000000000007</v>
      </c>
      <c r="I58" s="86" t="s">
        <v>11</v>
      </c>
      <c r="J58" s="1"/>
      <c r="K58" s="1"/>
      <c r="L58" s="1"/>
      <c r="M58" s="1"/>
      <c r="N58" s="1"/>
      <c r="O58" s="1"/>
      <c r="P58" s="1"/>
      <c r="Q58" s="1"/>
      <c r="R58" s="72"/>
      <c r="S58" s="72"/>
      <c r="T58" s="72"/>
    </row>
    <row r="59" spans="1:24" ht="15.75" customHeight="1">
      <c r="A59" s="2">
        <f t="shared" si="1"/>
        <v>52</v>
      </c>
      <c r="B59" s="84" t="s">
        <v>78</v>
      </c>
      <c r="C59" s="85">
        <v>0.22336</v>
      </c>
      <c r="D59" s="86"/>
      <c r="E59" s="64"/>
      <c r="F59" s="2">
        <v>52</v>
      </c>
      <c r="G59" s="84" t="s">
        <v>263</v>
      </c>
      <c r="H59" s="85">
        <v>0.15903999999999996</v>
      </c>
      <c r="I59" s="86">
        <v>1</v>
      </c>
      <c r="J59" s="1"/>
      <c r="O59" s="1"/>
      <c r="P59" s="1"/>
      <c r="Q59" s="1"/>
      <c r="R59" s="72"/>
      <c r="S59" s="72"/>
      <c r="T59" s="72"/>
    </row>
    <row r="60" spans="1:24" ht="15.75" customHeight="1">
      <c r="A60" s="2">
        <f t="shared" si="1"/>
        <v>53</v>
      </c>
      <c r="B60" s="84" t="s">
        <v>79</v>
      </c>
      <c r="C60" s="85">
        <v>0.16105000000000003</v>
      </c>
      <c r="D60" s="86">
        <v>1</v>
      </c>
      <c r="E60" s="64"/>
      <c r="F60" s="2">
        <v>53</v>
      </c>
      <c r="G60" s="84" t="s">
        <v>266</v>
      </c>
      <c r="H60" s="85">
        <v>0.13748000000000005</v>
      </c>
      <c r="I60" s="86" t="s">
        <v>11</v>
      </c>
      <c r="J60" s="1"/>
      <c r="K60" s="1"/>
      <c r="L60" s="1"/>
      <c r="M60" s="1"/>
      <c r="N60" s="1"/>
      <c r="O60" s="1"/>
      <c r="P60" s="1"/>
      <c r="Q60" s="1"/>
      <c r="R60" s="72"/>
      <c r="S60" s="72"/>
      <c r="T60" s="72"/>
    </row>
    <row r="61" spans="1:24" ht="15.75" customHeight="1">
      <c r="A61" s="2">
        <f t="shared" si="1"/>
        <v>54</v>
      </c>
      <c r="B61" s="84" t="s">
        <v>80</v>
      </c>
      <c r="C61" s="85">
        <v>0.13879999999999981</v>
      </c>
      <c r="D61" s="86"/>
      <c r="E61" s="64"/>
      <c r="F61" s="2">
        <v>54</v>
      </c>
      <c r="G61" s="84" t="s">
        <v>1272</v>
      </c>
      <c r="H61" s="85">
        <v>0.20040000000000013</v>
      </c>
      <c r="I61" s="86" t="s">
        <v>11</v>
      </c>
      <c r="J61" s="72"/>
      <c r="K61" s="72"/>
      <c r="L61" s="72"/>
      <c r="M61" s="72"/>
      <c r="N61" s="72"/>
      <c r="O61" s="72"/>
      <c r="P61" s="1"/>
      <c r="Q61" s="1"/>
      <c r="R61" s="72"/>
      <c r="S61" s="72"/>
      <c r="T61" s="72"/>
    </row>
    <row r="62" spans="1:24" ht="15.75" customHeight="1">
      <c r="A62" s="2">
        <f t="shared" si="1"/>
        <v>55</v>
      </c>
      <c r="B62" s="84" t="s">
        <v>82</v>
      </c>
      <c r="C62" s="85">
        <v>0.19981000000000004</v>
      </c>
      <c r="D62" s="86"/>
      <c r="E62" s="1"/>
      <c r="F62" s="2">
        <v>55</v>
      </c>
      <c r="G62" s="84" t="s">
        <v>1273</v>
      </c>
      <c r="H62" s="85">
        <v>0.19513999999999987</v>
      </c>
      <c r="I62" s="86" t="s">
        <v>11</v>
      </c>
      <c r="J62" s="72"/>
      <c r="K62" s="72"/>
      <c r="L62" s="72"/>
      <c r="M62" s="72"/>
      <c r="N62" s="72"/>
      <c r="O62" s="72"/>
      <c r="P62" s="1"/>
      <c r="Q62" s="1"/>
      <c r="R62" s="72"/>
      <c r="S62" s="72"/>
      <c r="T62" s="72"/>
    </row>
    <row r="63" spans="1:24" ht="15.75" customHeight="1">
      <c r="A63" s="2">
        <f t="shared" si="1"/>
        <v>56</v>
      </c>
      <c r="B63" s="84" t="s">
        <v>1278</v>
      </c>
      <c r="C63" s="85">
        <v>0.19937000000000005</v>
      </c>
      <c r="D63" s="86">
        <v>1</v>
      </c>
      <c r="E63" s="64"/>
      <c r="F63" s="2">
        <v>56</v>
      </c>
      <c r="G63" s="84" t="s">
        <v>259</v>
      </c>
      <c r="H63" s="85">
        <v>0.10322000000000009</v>
      </c>
      <c r="I63" s="86">
        <v>1</v>
      </c>
      <c r="J63" s="72"/>
      <c r="K63" s="72"/>
      <c r="L63" s="72"/>
      <c r="M63" s="72"/>
      <c r="N63" s="72"/>
      <c r="O63" s="72"/>
      <c r="P63" s="1"/>
      <c r="Q63" s="1"/>
      <c r="R63" s="72"/>
      <c r="S63" s="72"/>
      <c r="T63" s="72"/>
    </row>
    <row r="64" spans="1:24" ht="15.75" customHeight="1">
      <c r="A64" s="2">
        <f t="shared" si="1"/>
        <v>57</v>
      </c>
      <c r="B64" s="84" t="s">
        <v>83</v>
      </c>
      <c r="C64" s="85">
        <v>9.8139999999999894E-2</v>
      </c>
      <c r="D64" s="86"/>
      <c r="F64" s="2">
        <v>57</v>
      </c>
      <c r="G64" s="84" t="s">
        <v>84</v>
      </c>
      <c r="H64" s="85">
        <v>0.18098999999999998</v>
      </c>
      <c r="I64" s="86" t="s">
        <v>11</v>
      </c>
      <c r="J64" s="74"/>
      <c r="K64" s="72"/>
      <c r="L64" s="74"/>
      <c r="M64" s="74"/>
      <c r="N64" s="72"/>
      <c r="O64" s="72"/>
      <c r="P64" s="1"/>
      <c r="Q64" s="1"/>
      <c r="R64" s="72"/>
      <c r="S64" s="72"/>
      <c r="T64" s="72"/>
    </row>
    <row r="65" spans="1:20" ht="15.75" customHeight="1">
      <c r="A65" s="2">
        <f t="shared" si="1"/>
        <v>58</v>
      </c>
      <c r="B65" s="84" t="s">
        <v>84</v>
      </c>
      <c r="C65" s="85">
        <v>0.18462000000000001</v>
      </c>
      <c r="D65" s="86">
        <v>1</v>
      </c>
      <c r="F65" s="2">
        <v>58</v>
      </c>
      <c r="G65" s="84" t="s">
        <v>85</v>
      </c>
      <c r="H65" s="85">
        <v>0.14244999999999997</v>
      </c>
      <c r="I65" s="86" t="s">
        <v>11</v>
      </c>
      <c r="J65" s="72"/>
      <c r="K65" s="72"/>
      <c r="L65" s="72"/>
      <c r="M65" s="72"/>
      <c r="N65" s="72"/>
      <c r="O65" s="72"/>
      <c r="P65" s="1"/>
      <c r="Q65" s="1"/>
      <c r="R65" s="72"/>
      <c r="S65" s="72"/>
      <c r="T65" s="72"/>
    </row>
    <row r="66" spans="1:20" ht="15.75" customHeight="1">
      <c r="A66" s="2">
        <f t="shared" si="1"/>
        <v>59</v>
      </c>
      <c r="B66" s="84" t="s">
        <v>85</v>
      </c>
      <c r="C66" s="85">
        <v>0.14988000000000001</v>
      </c>
      <c r="D66" s="86"/>
      <c r="F66" s="2">
        <v>59</v>
      </c>
      <c r="G66" s="84" t="s">
        <v>131</v>
      </c>
      <c r="H66" s="85">
        <v>0.12682000000000015</v>
      </c>
      <c r="I66" s="86">
        <v>1</v>
      </c>
      <c r="J66" s="72"/>
      <c r="K66" s="72"/>
      <c r="L66" s="72"/>
      <c r="M66" s="72"/>
      <c r="N66" s="72"/>
      <c r="O66" s="72"/>
      <c r="P66" s="1"/>
      <c r="Q66" s="1"/>
      <c r="R66" s="72"/>
      <c r="S66" s="72"/>
      <c r="T66" s="72"/>
    </row>
    <row r="67" spans="1:20" ht="15.75" customHeight="1">
      <c r="A67" s="2">
        <f t="shared" si="1"/>
        <v>60</v>
      </c>
      <c r="B67" s="84" t="s">
        <v>86</v>
      </c>
      <c r="C67" s="85">
        <v>0.12447999999999992</v>
      </c>
      <c r="D67" s="86"/>
      <c r="E67" s="64"/>
      <c r="F67" s="2">
        <v>60</v>
      </c>
      <c r="G67" s="84" t="s">
        <v>87</v>
      </c>
      <c r="H67" s="85">
        <v>0.18706</v>
      </c>
      <c r="I67" s="86" t="s">
        <v>11</v>
      </c>
      <c r="J67" s="72"/>
      <c r="K67" s="72"/>
      <c r="L67" s="72"/>
      <c r="M67" s="72"/>
      <c r="N67" s="72"/>
      <c r="O67" s="72"/>
      <c r="P67" s="1"/>
      <c r="Q67" s="1"/>
      <c r="R67" s="72"/>
      <c r="S67" s="72"/>
      <c r="T67" s="72"/>
    </row>
    <row r="68" spans="1:20" ht="15.75" customHeight="1">
      <c r="A68" s="2">
        <f t="shared" si="1"/>
        <v>61</v>
      </c>
      <c r="B68" s="84" t="s">
        <v>87</v>
      </c>
      <c r="C68" s="85">
        <v>0.18147000000000002</v>
      </c>
      <c r="D68" s="86"/>
      <c r="E68" s="64"/>
      <c r="F68" s="2">
        <v>61</v>
      </c>
      <c r="G68" s="84" t="s">
        <v>88</v>
      </c>
      <c r="H68" s="85">
        <v>0.19842999999999988</v>
      </c>
      <c r="I68" s="86" t="s">
        <v>11</v>
      </c>
      <c r="J68" s="74">
        <f>SUM(H25:H68)</f>
        <v>15.040480000000008</v>
      </c>
      <c r="K68" s="72"/>
      <c r="L68" s="72"/>
      <c r="M68" s="72"/>
      <c r="N68" s="72"/>
      <c r="O68" s="72"/>
      <c r="P68" s="1"/>
      <c r="Q68" s="1"/>
      <c r="R68" s="72"/>
      <c r="S68" s="72"/>
      <c r="T68" s="72"/>
    </row>
    <row r="69" spans="1:20" ht="15.75" customHeight="1">
      <c r="A69" s="2">
        <f t="shared" si="1"/>
        <v>62</v>
      </c>
      <c r="B69" s="84" t="s">
        <v>88</v>
      </c>
      <c r="C69" s="85">
        <v>0.20035000000000003</v>
      </c>
      <c r="D69" s="86">
        <v>1</v>
      </c>
      <c r="E69" s="64"/>
      <c r="F69" s="2">
        <v>62</v>
      </c>
      <c r="G69" s="84" t="s">
        <v>89</v>
      </c>
      <c r="H69" s="85">
        <v>0.46092999999999984</v>
      </c>
      <c r="I69" s="86">
        <v>2</v>
      </c>
      <c r="J69" s="72"/>
      <c r="K69" s="72"/>
      <c r="L69" s="74"/>
      <c r="M69" s="74"/>
      <c r="N69" s="72"/>
      <c r="O69" s="72"/>
      <c r="P69" s="1"/>
      <c r="Q69" s="1"/>
      <c r="R69" s="72"/>
      <c r="S69" s="72"/>
      <c r="T69" s="72"/>
    </row>
    <row r="70" spans="1:20" ht="15.75" customHeight="1">
      <c r="A70" s="2">
        <f t="shared" si="1"/>
        <v>63</v>
      </c>
      <c r="B70" s="84" t="s">
        <v>89</v>
      </c>
      <c r="C70" s="85">
        <v>0.46089000000000002</v>
      </c>
      <c r="D70" s="86"/>
      <c r="E70" s="87">
        <f>SUM(C23:C70)</f>
        <v>15.492719999999998</v>
      </c>
      <c r="F70" s="2">
        <v>63</v>
      </c>
      <c r="G70" s="84" t="s">
        <v>90</v>
      </c>
      <c r="H70" s="85">
        <v>0.49848999999999988</v>
      </c>
      <c r="I70" s="86" t="s">
        <v>11</v>
      </c>
      <c r="J70" s="72"/>
      <c r="K70" s="72"/>
      <c r="L70" s="74"/>
      <c r="M70" s="74"/>
      <c r="N70" s="72"/>
      <c r="O70" s="72"/>
      <c r="P70" s="1"/>
      <c r="Q70" s="1"/>
      <c r="R70" s="72"/>
      <c r="S70" s="72"/>
      <c r="T70" s="72"/>
    </row>
    <row r="71" spans="1:20" ht="15.75" customHeight="1">
      <c r="A71" s="2">
        <f t="shared" si="1"/>
        <v>64</v>
      </c>
      <c r="B71" s="84" t="s">
        <v>90</v>
      </c>
      <c r="C71" s="85">
        <v>0.49963000000000002</v>
      </c>
      <c r="D71" s="86">
        <v>1</v>
      </c>
      <c r="E71" s="64"/>
      <c r="F71" s="2">
        <v>64</v>
      </c>
      <c r="G71" s="84" t="s">
        <v>91</v>
      </c>
      <c r="H71" s="85">
        <v>0.50540000000000007</v>
      </c>
      <c r="I71" s="86" t="s">
        <v>11</v>
      </c>
      <c r="J71" s="72"/>
      <c r="K71" s="72"/>
      <c r="L71" s="74"/>
      <c r="M71" s="74"/>
      <c r="N71" s="72"/>
      <c r="O71" s="72"/>
      <c r="P71" s="1"/>
      <c r="Q71" s="1"/>
      <c r="R71" s="72"/>
      <c r="S71" s="72"/>
      <c r="T71" s="72"/>
    </row>
    <row r="72" spans="1:20" ht="15.75" customHeight="1">
      <c r="A72" s="2">
        <f t="shared" si="1"/>
        <v>65</v>
      </c>
      <c r="B72" s="84" t="s">
        <v>91</v>
      </c>
      <c r="C72" s="85">
        <v>0.50377000000000005</v>
      </c>
      <c r="D72" s="86"/>
      <c r="E72" s="64"/>
      <c r="F72" s="2">
        <v>65</v>
      </c>
      <c r="G72" s="84" t="s">
        <v>92</v>
      </c>
      <c r="H72" s="85">
        <v>0.13087000000000004</v>
      </c>
      <c r="I72" s="86">
        <v>1</v>
      </c>
      <c r="J72" s="72"/>
      <c r="K72" s="72"/>
      <c r="L72" s="74"/>
      <c r="M72" s="74"/>
      <c r="N72" s="72"/>
      <c r="O72" s="72"/>
      <c r="P72" s="1"/>
      <c r="Q72" s="1"/>
      <c r="R72" s="72"/>
      <c r="S72" s="72"/>
      <c r="T72" s="72"/>
    </row>
    <row r="73" spans="1:20" ht="15.75" customHeight="1">
      <c r="A73" s="2">
        <f t="shared" si="1"/>
        <v>66</v>
      </c>
      <c r="B73" s="84" t="s">
        <v>92</v>
      </c>
      <c r="C73" s="85">
        <v>0.13186999999999993</v>
      </c>
      <c r="D73" s="86">
        <v>1</v>
      </c>
      <c r="E73" s="64"/>
      <c r="F73" s="2">
        <v>66</v>
      </c>
      <c r="G73" s="84" t="s">
        <v>93</v>
      </c>
      <c r="H73" s="85">
        <v>0.24643999999999999</v>
      </c>
      <c r="I73" s="86" t="s">
        <v>11</v>
      </c>
      <c r="J73" s="72"/>
      <c r="K73" s="72"/>
      <c r="L73" s="74"/>
      <c r="M73" s="74"/>
      <c r="N73" s="72"/>
      <c r="O73" s="72"/>
      <c r="P73" s="1"/>
      <c r="Q73" s="1"/>
      <c r="R73" s="72"/>
      <c r="S73" s="72"/>
      <c r="T73" s="72"/>
    </row>
    <row r="74" spans="1:20" ht="15.75" customHeight="1">
      <c r="A74" s="2">
        <f t="shared" si="1"/>
        <v>67</v>
      </c>
      <c r="B74" s="84" t="s">
        <v>93</v>
      </c>
      <c r="C74" s="85">
        <v>0.24550000000000005</v>
      </c>
      <c r="D74" s="86"/>
      <c r="E74" s="64"/>
      <c r="F74" s="2">
        <v>67</v>
      </c>
      <c r="G74" s="84" t="s">
        <v>96</v>
      </c>
      <c r="H74" s="85">
        <v>0.15951999999999988</v>
      </c>
      <c r="I74" s="86" t="s">
        <v>11</v>
      </c>
      <c r="J74" s="72"/>
      <c r="K74" s="72"/>
      <c r="L74" s="74"/>
      <c r="M74" s="74"/>
      <c r="N74" s="72"/>
      <c r="O74" s="72"/>
      <c r="P74" s="1"/>
      <c r="Q74" s="1"/>
      <c r="R74" s="72"/>
      <c r="S74" s="72"/>
      <c r="T74" s="72"/>
    </row>
    <row r="75" spans="1:20" ht="15.75" customHeight="1">
      <c r="A75" s="2">
        <f t="shared" si="1"/>
        <v>68</v>
      </c>
      <c r="B75" s="84" t="s">
        <v>96</v>
      </c>
      <c r="C75" s="85">
        <v>0.15991</v>
      </c>
      <c r="D75" s="86"/>
      <c r="E75" s="64"/>
      <c r="F75" s="2">
        <v>68</v>
      </c>
      <c r="G75" s="84" t="s">
        <v>97</v>
      </c>
      <c r="H75" s="85">
        <v>0.2797400000000001</v>
      </c>
      <c r="I75" s="86" t="s">
        <v>11</v>
      </c>
      <c r="J75" s="72"/>
      <c r="K75" s="72"/>
      <c r="L75" s="74"/>
      <c r="M75" s="74"/>
      <c r="N75" s="72"/>
      <c r="O75" s="72"/>
      <c r="P75" s="1"/>
      <c r="Q75" s="1"/>
      <c r="R75" s="72"/>
      <c r="S75" s="72"/>
      <c r="T75" s="72"/>
    </row>
    <row r="76" spans="1:20" ht="15.75" customHeight="1">
      <c r="A76" s="2">
        <f t="shared" si="1"/>
        <v>69</v>
      </c>
      <c r="B76" s="84" t="s">
        <v>97</v>
      </c>
      <c r="C76" s="85">
        <v>0.27872000000000008</v>
      </c>
      <c r="D76" s="86">
        <v>1</v>
      </c>
      <c r="E76" s="64"/>
      <c r="F76" s="2">
        <v>69</v>
      </c>
      <c r="G76" s="84" t="s">
        <v>260</v>
      </c>
      <c r="H76" s="85">
        <v>0.24156999999999984</v>
      </c>
      <c r="I76" s="86" t="s">
        <v>11</v>
      </c>
      <c r="J76" s="72"/>
      <c r="K76" s="72"/>
      <c r="L76" s="72"/>
      <c r="M76" s="72"/>
      <c r="N76" s="72"/>
      <c r="O76" s="72"/>
      <c r="P76" s="1"/>
      <c r="Q76" s="1"/>
      <c r="R76" s="72"/>
      <c r="S76" s="72"/>
      <c r="T76" s="72"/>
    </row>
    <row r="77" spans="1:20" ht="15.75" customHeight="1">
      <c r="A77" s="2">
        <f t="shared" si="1"/>
        <v>70</v>
      </c>
      <c r="B77" s="84" t="s">
        <v>98</v>
      </c>
      <c r="C77" s="85">
        <v>0.23973</v>
      </c>
      <c r="D77" s="86"/>
      <c r="E77" s="64"/>
      <c r="F77" s="2">
        <v>70</v>
      </c>
      <c r="G77" s="84" t="s">
        <v>261</v>
      </c>
      <c r="H77" s="85">
        <v>0.19984000000000002</v>
      </c>
      <c r="I77" s="86">
        <v>1</v>
      </c>
      <c r="J77" s="72"/>
      <c r="K77" s="72"/>
      <c r="L77" s="72"/>
      <c r="M77" s="72"/>
      <c r="N77" s="72"/>
      <c r="O77" s="72"/>
      <c r="P77" s="1"/>
      <c r="Q77" s="1"/>
      <c r="R77" s="72"/>
      <c r="S77" s="72"/>
      <c r="T77" s="72"/>
    </row>
    <row r="78" spans="1:20" ht="15.75" customHeight="1">
      <c r="A78" s="2">
        <f t="shared" si="1"/>
        <v>71</v>
      </c>
      <c r="B78" s="84" t="s">
        <v>99</v>
      </c>
      <c r="C78" s="85">
        <v>0.19951999999999992</v>
      </c>
      <c r="D78" s="86"/>
      <c r="E78" s="64"/>
      <c r="F78" s="2">
        <v>71</v>
      </c>
      <c r="G78" s="84" t="s">
        <v>262</v>
      </c>
      <c r="H78" s="85">
        <v>0.15701999999999994</v>
      </c>
      <c r="I78" s="86" t="s">
        <v>11</v>
      </c>
      <c r="J78" s="72"/>
      <c r="K78" s="72"/>
      <c r="L78" s="72"/>
      <c r="M78" s="72"/>
      <c r="N78" s="72"/>
      <c r="O78" s="72"/>
      <c r="P78" s="1"/>
      <c r="Q78" s="1"/>
      <c r="R78" s="72"/>
      <c r="S78" s="72"/>
      <c r="T78" s="72"/>
    </row>
    <row r="79" spans="1:20" ht="15.75" customHeight="1">
      <c r="A79" s="2">
        <f t="shared" si="1"/>
        <v>72</v>
      </c>
      <c r="B79" s="84" t="s">
        <v>100</v>
      </c>
      <c r="C79" s="85">
        <v>0.15594000000000019</v>
      </c>
      <c r="D79" s="86">
        <v>1</v>
      </c>
      <c r="E79" s="64"/>
      <c r="F79" s="2">
        <v>72</v>
      </c>
      <c r="G79" s="84" t="s">
        <v>264</v>
      </c>
      <c r="H79" s="85">
        <v>0.19823999999999997</v>
      </c>
      <c r="I79" s="86" t="s">
        <v>11</v>
      </c>
      <c r="J79" s="72"/>
      <c r="K79" s="72"/>
      <c r="L79" s="72"/>
      <c r="M79" s="72"/>
      <c r="N79" s="72"/>
      <c r="O79" s="72"/>
      <c r="P79" s="1"/>
      <c r="Q79" s="1"/>
      <c r="R79" s="72"/>
      <c r="S79" s="72"/>
      <c r="T79" s="72"/>
    </row>
    <row r="80" spans="1:20" ht="15.75" customHeight="1">
      <c r="A80" s="2">
        <f t="shared" si="1"/>
        <v>73</v>
      </c>
      <c r="B80" s="84" t="s">
        <v>102</v>
      </c>
      <c r="C80" s="85">
        <v>0.19943</v>
      </c>
      <c r="D80" s="86"/>
      <c r="E80" s="64"/>
      <c r="F80" s="2">
        <v>73</v>
      </c>
      <c r="G80" s="84" t="s">
        <v>265</v>
      </c>
      <c r="H80" s="85">
        <v>0.20073000000000008</v>
      </c>
      <c r="I80" s="86" t="s">
        <v>11</v>
      </c>
      <c r="J80" s="72"/>
      <c r="K80" s="72"/>
      <c r="L80" s="74"/>
      <c r="M80" s="74"/>
      <c r="N80" s="72"/>
      <c r="O80" s="72"/>
      <c r="P80" s="1"/>
      <c r="Q80" s="1"/>
      <c r="R80" s="72"/>
      <c r="S80" s="72"/>
      <c r="T80" s="72"/>
    </row>
    <row r="81" spans="1:24" ht="15.75" customHeight="1">
      <c r="A81" s="2">
        <f t="shared" ref="A81:A84" si="2">A80+1</f>
        <v>74</v>
      </c>
      <c r="B81" s="84" t="s">
        <v>103</v>
      </c>
      <c r="C81" s="85">
        <v>0.1915</v>
      </c>
      <c r="D81" s="86">
        <v>1</v>
      </c>
      <c r="E81" s="64"/>
      <c r="F81" s="2">
        <v>74</v>
      </c>
      <c r="G81" s="84" t="s">
        <v>267</v>
      </c>
      <c r="H81" s="85">
        <v>0.25821999999999989</v>
      </c>
      <c r="I81" s="86">
        <v>1</v>
      </c>
      <c r="J81" s="72"/>
      <c r="K81" s="72"/>
      <c r="L81" s="74"/>
      <c r="M81" s="74"/>
      <c r="N81" s="72"/>
      <c r="O81" s="72"/>
      <c r="P81" s="1"/>
      <c r="Q81" s="1"/>
      <c r="R81" s="72"/>
      <c r="S81" s="72"/>
      <c r="T81" s="72"/>
    </row>
    <row r="82" spans="1:24" ht="15.75" customHeight="1">
      <c r="A82" s="2">
        <f t="shared" si="2"/>
        <v>75</v>
      </c>
      <c r="B82" s="84" t="s">
        <v>104</v>
      </c>
      <c r="C82" s="85">
        <v>0.26308999999999982</v>
      </c>
      <c r="D82" s="86"/>
      <c r="E82" s="64"/>
      <c r="F82" s="2">
        <v>75</v>
      </c>
      <c r="G82" s="84" t="s">
        <v>269</v>
      </c>
      <c r="H82" s="85">
        <v>0.14344000000000001</v>
      </c>
      <c r="I82" s="86" t="s">
        <v>11</v>
      </c>
      <c r="J82" s="72"/>
      <c r="K82" s="72"/>
      <c r="L82" s="72"/>
      <c r="M82" s="74"/>
      <c r="N82" s="72"/>
      <c r="O82" s="72"/>
      <c r="P82" s="1"/>
      <c r="Q82" s="1"/>
      <c r="R82" s="72"/>
      <c r="S82" s="72"/>
      <c r="T82" s="72"/>
    </row>
    <row r="83" spans="1:24" ht="15.75" customHeight="1">
      <c r="A83" s="2">
        <f t="shared" si="2"/>
        <v>76</v>
      </c>
      <c r="B83" s="84" t="s">
        <v>105</v>
      </c>
      <c r="C83" s="85">
        <v>0.14231000000000016</v>
      </c>
      <c r="D83" s="86">
        <v>1</v>
      </c>
      <c r="E83" s="64"/>
      <c r="F83" s="2">
        <v>76</v>
      </c>
      <c r="G83" s="84" t="s">
        <v>270</v>
      </c>
      <c r="H83" s="85">
        <v>0.19714000000000009</v>
      </c>
      <c r="I83" s="86" t="s">
        <v>11</v>
      </c>
      <c r="J83" s="72"/>
      <c r="K83" s="72"/>
      <c r="L83" s="74"/>
      <c r="M83" s="74"/>
      <c r="N83" s="72"/>
      <c r="O83" s="72"/>
      <c r="P83" s="1"/>
      <c r="Q83" s="1"/>
      <c r="R83" s="72"/>
      <c r="S83" s="72"/>
      <c r="T83" s="72"/>
    </row>
    <row r="84" spans="1:24" ht="15.75" customHeight="1">
      <c r="A84" s="2">
        <f t="shared" si="2"/>
        <v>77</v>
      </c>
      <c r="B84" s="84" t="s">
        <v>106</v>
      </c>
      <c r="C84" s="85">
        <v>0.21302999999999983</v>
      </c>
      <c r="D84" s="86">
        <v>1</v>
      </c>
      <c r="E84" s="64"/>
      <c r="F84" s="2">
        <v>77</v>
      </c>
      <c r="G84" s="84" t="s">
        <v>271</v>
      </c>
      <c r="H84" s="85">
        <v>0.20357000000000003</v>
      </c>
      <c r="I84" s="86">
        <v>1</v>
      </c>
      <c r="J84" s="72"/>
      <c r="K84" s="72"/>
      <c r="L84" s="74"/>
      <c r="M84" s="74"/>
      <c r="N84" s="72"/>
      <c r="O84" s="72"/>
      <c r="P84" s="1"/>
      <c r="Q84" s="1"/>
      <c r="R84" s="72"/>
      <c r="S84" s="72"/>
      <c r="T84" s="72"/>
    </row>
    <row r="85" spans="1:24" ht="15.75" customHeight="1">
      <c r="A85" s="2">
        <v>78</v>
      </c>
      <c r="B85" s="84" t="s">
        <v>108</v>
      </c>
      <c r="C85" s="85">
        <v>0.1850099999999999</v>
      </c>
      <c r="D85" s="86"/>
      <c r="E85" s="64"/>
      <c r="F85" s="2">
        <v>78</v>
      </c>
      <c r="G85" s="84" t="s">
        <v>272</v>
      </c>
      <c r="H85" s="85">
        <v>0.19413999999999998</v>
      </c>
      <c r="I85" s="86" t="s">
        <v>11</v>
      </c>
      <c r="J85" s="72"/>
      <c r="K85" s="72"/>
      <c r="L85" s="72"/>
      <c r="M85" s="72"/>
      <c r="N85" s="72"/>
      <c r="O85" s="72"/>
      <c r="P85" s="1"/>
      <c r="Q85" s="1"/>
      <c r="R85" s="72"/>
      <c r="S85" s="72"/>
      <c r="T85" s="72"/>
    </row>
    <row r="86" spans="1:24" ht="15.75" customHeight="1">
      <c r="A86" s="80" t="s">
        <v>10</v>
      </c>
      <c r="B86" s="81">
        <v>45028</v>
      </c>
      <c r="C86" s="64"/>
      <c r="D86" s="64"/>
      <c r="E86" s="64"/>
      <c r="F86" s="2">
        <v>79</v>
      </c>
      <c r="G86" s="84" t="s">
        <v>273</v>
      </c>
      <c r="H86" s="85">
        <v>0.26839000000000002</v>
      </c>
      <c r="I86" s="86" t="s">
        <v>11</v>
      </c>
      <c r="J86" s="72"/>
      <c r="K86" s="72"/>
      <c r="L86" s="72"/>
      <c r="M86" s="72"/>
      <c r="N86" s="72"/>
      <c r="O86" s="72"/>
      <c r="P86" s="1"/>
      <c r="Q86" s="1"/>
      <c r="R86" s="72"/>
      <c r="S86" s="72"/>
      <c r="T86" s="72"/>
    </row>
    <row r="87" spans="1:24" ht="15.75" customHeight="1">
      <c r="A87" s="2">
        <f>A85+1</f>
        <v>79</v>
      </c>
      <c r="B87" s="84" t="s">
        <v>109</v>
      </c>
      <c r="C87" s="85">
        <v>0.19843999999999995</v>
      </c>
      <c r="D87" s="86">
        <v>1</v>
      </c>
      <c r="E87" s="64"/>
      <c r="F87" s="80" t="s">
        <v>10</v>
      </c>
      <c r="G87" s="81">
        <v>45393</v>
      </c>
      <c r="H87" s="64"/>
      <c r="I87" s="64" t="s">
        <v>11</v>
      </c>
      <c r="J87" s="72"/>
      <c r="M87" s="64"/>
      <c r="N87" s="83"/>
      <c r="O87" s="72"/>
      <c r="P87" s="1"/>
      <c r="Q87" s="1"/>
      <c r="R87" s="72"/>
      <c r="S87" s="72"/>
      <c r="T87" s="72"/>
    </row>
    <row r="88" spans="1:24" ht="15.75" customHeight="1">
      <c r="A88" s="2">
        <f t="shared" ref="A88:A111" si="3">A87+1</f>
        <v>80</v>
      </c>
      <c r="B88" s="84" t="s">
        <v>110</v>
      </c>
      <c r="C88" s="85">
        <v>0.26269000000000009</v>
      </c>
      <c r="D88" s="86"/>
      <c r="E88" s="64"/>
      <c r="F88" s="2">
        <v>80</v>
      </c>
      <c r="G88" s="84" t="s">
        <v>274</v>
      </c>
      <c r="H88" s="85">
        <v>0.18189000000000011</v>
      </c>
      <c r="I88" s="86" t="s">
        <v>11</v>
      </c>
      <c r="J88" s="72"/>
      <c r="K88" s="72"/>
      <c r="L88" s="72"/>
      <c r="M88" s="72"/>
      <c r="N88" s="72"/>
      <c r="O88" s="72"/>
      <c r="P88" s="1"/>
      <c r="Q88" s="1"/>
      <c r="R88" s="72"/>
      <c r="S88" s="72"/>
      <c r="T88" s="72"/>
    </row>
    <row r="89" spans="1:24" ht="15.75" customHeight="1">
      <c r="A89" s="2">
        <f t="shared" si="3"/>
        <v>81</v>
      </c>
      <c r="B89" s="84" t="s">
        <v>111</v>
      </c>
      <c r="C89" s="85">
        <v>0.18995000000000006</v>
      </c>
      <c r="D89" s="86">
        <v>1</v>
      </c>
      <c r="E89" s="64"/>
      <c r="F89" s="2">
        <v>81</v>
      </c>
      <c r="G89" s="84" t="s">
        <v>275</v>
      </c>
      <c r="H89" s="85">
        <v>0.44536999999999982</v>
      </c>
      <c r="I89" s="86">
        <v>1</v>
      </c>
      <c r="J89" s="72"/>
      <c r="K89" s="72"/>
      <c r="L89" s="72"/>
      <c r="M89" s="72"/>
      <c r="N89" s="72"/>
      <c r="O89" s="72"/>
      <c r="P89" s="1"/>
      <c r="Q89" s="1"/>
      <c r="R89" s="72"/>
      <c r="S89" s="72"/>
      <c r="T89" s="72"/>
    </row>
    <row r="90" spans="1:24" ht="15.75" customHeight="1">
      <c r="A90" s="2">
        <f t="shared" si="3"/>
        <v>82</v>
      </c>
      <c r="B90" s="84" t="s">
        <v>112</v>
      </c>
      <c r="C90" s="85">
        <v>0.45984999999999998</v>
      </c>
      <c r="D90" s="86"/>
      <c r="E90" s="64"/>
      <c r="F90" s="2">
        <v>82</v>
      </c>
      <c r="G90" s="84" t="s">
        <v>276</v>
      </c>
      <c r="H90" s="85">
        <v>0.44334000000000007</v>
      </c>
      <c r="I90" s="86" t="s">
        <v>11</v>
      </c>
      <c r="J90" s="72"/>
      <c r="K90" s="72"/>
      <c r="L90" s="72"/>
      <c r="M90" s="72"/>
      <c r="N90" s="72"/>
      <c r="O90" s="72"/>
      <c r="P90" s="1"/>
      <c r="Q90" s="1"/>
      <c r="R90" s="72"/>
      <c r="S90" s="72"/>
      <c r="T90" s="72"/>
    </row>
    <row r="91" spans="1:24" ht="15.75" customHeight="1">
      <c r="A91" s="2">
        <f t="shared" si="3"/>
        <v>83</v>
      </c>
      <c r="B91" s="84" t="s">
        <v>113</v>
      </c>
      <c r="C91" s="85">
        <v>0.45106000000000002</v>
      </c>
      <c r="D91" s="86"/>
      <c r="E91" s="64"/>
      <c r="F91" s="2">
        <v>83</v>
      </c>
      <c r="G91" s="84" t="s">
        <v>277</v>
      </c>
      <c r="H91" s="85">
        <v>0.6329800000000001</v>
      </c>
      <c r="I91" s="86">
        <v>1</v>
      </c>
      <c r="J91" s="72"/>
      <c r="K91" s="72"/>
      <c r="L91" s="72"/>
      <c r="M91" s="72"/>
      <c r="N91" s="72"/>
      <c r="O91" s="72"/>
      <c r="P91" s="1"/>
      <c r="Q91" s="1"/>
      <c r="R91" s="72"/>
      <c r="S91" s="102"/>
      <c r="V91" s="72"/>
      <c r="W91" s="72"/>
      <c r="X91" s="72"/>
    </row>
    <row r="92" spans="1:24" ht="15.75" customHeight="1">
      <c r="A92" s="2">
        <f t="shared" si="3"/>
        <v>84</v>
      </c>
      <c r="B92" s="84" t="s">
        <v>114</v>
      </c>
      <c r="C92" s="85">
        <v>0.6398600000000001</v>
      </c>
      <c r="D92" s="86">
        <v>1</v>
      </c>
      <c r="E92" s="64"/>
      <c r="F92" s="2">
        <v>84</v>
      </c>
      <c r="G92" s="84" t="s">
        <v>278</v>
      </c>
      <c r="H92" s="85">
        <v>0.80641999999999991</v>
      </c>
      <c r="I92" s="86" t="s">
        <v>11</v>
      </c>
      <c r="J92" s="72"/>
      <c r="K92" s="72"/>
      <c r="L92" s="72"/>
      <c r="M92" s="72"/>
      <c r="N92" s="72"/>
      <c r="O92" s="72"/>
      <c r="P92" s="1"/>
      <c r="Q92" s="1"/>
      <c r="R92" s="72"/>
      <c r="S92" s="102"/>
      <c r="V92" s="72"/>
      <c r="W92" s="72"/>
      <c r="X92" s="72"/>
    </row>
    <row r="93" spans="1:24" ht="15.75" customHeight="1">
      <c r="A93" s="2">
        <f t="shared" si="3"/>
        <v>85</v>
      </c>
      <c r="B93" s="84" t="s">
        <v>115</v>
      </c>
      <c r="C93" s="85">
        <v>0.80270000000000008</v>
      </c>
      <c r="D93" s="86"/>
      <c r="E93" s="64"/>
      <c r="F93" s="2">
        <v>85</v>
      </c>
      <c r="G93" s="84" t="s">
        <v>279</v>
      </c>
      <c r="H93" s="85">
        <v>0.82058000000000009</v>
      </c>
      <c r="I93" s="86" t="s">
        <v>11</v>
      </c>
      <c r="J93" s="72"/>
      <c r="K93" s="72"/>
      <c r="L93" s="72"/>
      <c r="M93" s="72"/>
      <c r="N93" s="72"/>
      <c r="O93" s="72"/>
      <c r="P93" s="1"/>
      <c r="Q93" s="1"/>
      <c r="R93" s="72"/>
      <c r="S93" s="102"/>
      <c r="V93" s="72"/>
      <c r="W93" s="72"/>
      <c r="X93" s="72"/>
    </row>
    <row r="94" spans="1:24" ht="15.75" customHeight="1">
      <c r="A94" s="2">
        <f t="shared" si="3"/>
        <v>86</v>
      </c>
      <c r="B94" s="84" t="s">
        <v>117</v>
      </c>
      <c r="C94" s="85">
        <v>0.81542000000000003</v>
      </c>
      <c r="D94" s="86"/>
      <c r="E94" s="64"/>
      <c r="F94" s="2">
        <v>86</v>
      </c>
      <c r="G94" s="84" t="s">
        <v>280</v>
      </c>
      <c r="H94" s="85">
        <v>0.69855</v>
      </c>
      <c r="I94" s="86">
        <v>1</v>
      </c>
      <c r="J94" s="72"/>
      <c r="K94" s="72"/>
      <c r="L94" s="72"/>
      <c r="M94" s="72"/>
      <c r="N94" s="72"/>
      <c r="O94" s="72"/>
      <c r="P94" s="1"/>
      <c r="Q94" s="1"/>
      <c r="R94" s="72"/>
      <c r="S94" s="102"/>
      <c r="V94" s="72"/>
      <c r="W94" s="72"/>
      <c r="X94" s="72"/>
    </row>
    <row r="95" spans="1:24" ht="15.75" customHeight="1">
      <c r="A95" s="2">
        <f t="shared" si="3"/>
        <v>87</v>
      </c>
      <c r="B95" s="84" t="s">
        <v>119</v>
      </c>
      <c r="C95" s="85">
        <v>0.6964100000000002</v>
      </c>
      <c r="D95" s="86">
        <v>1</v>
      </c>
      <c r="E95" s="64"/>
      <c r="F95" s="2">
        <v>87</v>
      </c>
      <c r="G95" s="84" t="s">
        <v>122</v>
      </c>
      <c r="H95" s="85">
        <v>1.1947300000000001</v>
      </c>
      <c r="I95" s="86" t="s">
        <v>11</v>
      </c>
      <c r="J95" s="72"/>
      <c r="K95" s="72"/>
      <c r="L95" s="72"/>
      <c r="M95" s="72"/>
      <c r="N95" s="72"/>
      <c r="O95" s="72"/>
      <c r="P95" s="1"/>
      <c r="Q95" s="1"/>
      <c r="R95" s="72"/>
      <c r="S95" s="102"/>
      <c r="V95" s="72"/>
      <c r="W95" s="72"/>
      <c r="X95" s="72"/>
    </row>
    <row r="96" spans="1:24" ht="15.75" customHeight="1">
      <c r="A96" s="2">
        <f t="shared" si="3"/>
        <v>88</v>
      </c>
      <c r="B96" s="84" t="s">
        <v>121</v>
      </c>
      <c r="C96" s="85">
        <v>0.67785999999999991</v>
      </c>
      <c r="D96" s="86"/>
      <c r="E96" s="64"/>
      <c r="F96" s="2">
        <v>88</v>
      </c>
      <c r="G96" s="84" t="s">
        <v>281</v>
      </c>
      <c r="H96" s="85">
        <v>0.5180499999999999</v>
      </c>
      <c r="I96" s="86" t="s">
        <v>11</v>
      </c>
      <c r="J96" s="72"/>
      <c r="K96" s="72"/>
      <c r="L96" s="72"/>
      <c r="M96" s="72"/>
      <c r="N96" s="72"/>
      <c r="O96" s="72"/>
      <c r="P96" s="1"/>
      <c r="Q96" s="1"/>
      <c r="R96" s="72"/>
      <c r="S96" s="102"/>
      <c r="V96" s="72"/>
      <c r="W96" s="72"/>
      <c r="X96" s="72"/>
    </row>
    <row r="97" spans="1:24" ht="15.75" customHeight="1">
      <c r="A97" s="2">
        <f t="shared" si="3"/>
        <v>89</v>
      </c>
      <c r="B97" s="84" t="s">
        <v>122</v>
      </c>
      <c r="C97" s="85">
        <v>0.49658999999999986</v>
      </c>
      <c r="D97" s="86">
        <v>1</v>
      </c>
      <c r="E97" s="64"/>
      <c r="F97" s="2">
        <v>89</v>
      </c>
      <c r="G97" s="84" t="s">
        <v>127</v>
      </c>
      <c r="H97" s="85">
        <v>0.70223999999999998</v>
      </c>
      <c r="I97" s="86" t="s">
        <v>11</v>
      </c>
      <c r="J97" s="72"/>
      <c r="K97" s="72"/>
      <c r="L97" s="72"/>
      <c r="M97" s="72"/>
      <c r="N97" s="72"/>
      <c r="O97" s="72"/>
      <c r="P97" s="1"/>
      <c r="Q97" s="1"/>
      <c r="R97" s="72"/>
      <c r="S97" s="102"/>
      <c r="V97" s="72"/>
      <c r="W97" s="72"/>
      <c r="X97" s="72"/>
    </row>
    <row r="98" spans="1:24" ht="15.75" customHeight="1">
      <c r="A98" s="2">
        <f t="shared" si="3"/>
        <v>90</v>
      </c>
      <c r="B98" s="84" t="s">
        <v>123</v>
      </c>
      <c r="C98" s="85">
        <v>0.55464000000000002</v>
      </c>
      <c r="D98" s="86"/>
      <c r="E98" s="64"/>
      <c r="F98" s="2">
        <v>90</v>
      </c>
      <c r="G98" s="84" t="s">
        <v>282</v>
      </c>
      <c r="H98" s="85">
        <v>5.01999999999998E-2</v>
      </c>
      <c r="I98" s="86">
        <v>2</v>
      </c>
      <c r="J98" s="72"/>
      <c r="K98" s="72"/>
      <c r="L98" s="72"/>
      <c r="M98" s="72"/>
      <c r="N98" s="72"/>
      <c r="O98" s="72"/>
      <c r="P98" s="1"/>
      <c r="Q98" s="1"/>
      <c r="R98" s="72"/>
      <c r="S98" s="102"/>
      <c r="V98" s="72"/>
      <c r="W98" s="72"/>
      <c r="X98" s="72"/>
    </row>
    <row r="99" spans="1:24" ht="15.75" customHeight="1">
      <c r="A99" s="2">
        <f t="shared" si="3"/>
        <v>91</v>
      </c>
      <c r="B99" s="84" t="s">
        <v>124</v>
      </c>
      <c r="C99" s="85">
        <v>0.33312000000000008</v>
      </c>
      <c r="D99" s="86"/>
      <c r="E99" s="64"/>
      <c r="F99" s="2">
        <v>91</v>
      </c>
      <c r="G99" s="84" t="s">
        <v>283</v>
      </c>
      <c r="H99" s="85">
        <v>0.41070000000000029</v>
      </c>
      <c r="I99" s="86" t="s">
        <v>11</v>
      </c>
      <c r="J99" s="72"/>
      <c r="K99" s="72"/>
      <c r="L99" s="72"/>
      <c r="M99" s="72"/>
      <c r="N99" s="72"/>
      <c r="O99" s="72"/>
      <c r="P99" s="1"/>
      <c r="Q99" s="1"/>
      <c r="R99" s="72"/>
      <c r="S99" s="102"/>
      <c r="V99" s="72"/>
      <c r="W99" s="72"/>
      <c r="X99" s="72"/>
    </row>
    <row r="100" spans="1:24" ht="15.75" customHeight="1">
      <c r="A100" s="2">
        <f t="shared" si="3"/>
        <v>92</v>
      </c>
      <c r="B100" s="84" t="s">
        <v>126</v>
      </c>
      <c r="C100" s="85">
        <v>0.30549000000000004</v>
      </c>
      <c r="D100" s="86"/>
      <c r="E100" s="64"/>
      <c r="F100" s="2">
        <v>92</v>
      </c>
      <c r="G100" s="84" t="s">
        <v>284</v>
      </c>
      <c r="H100" s="85">
        <v>-9.7599999999999909E-2</v>
      </c>
      <c r="I100" s="86" t="s">
        <v>11</v>
      </c>
      <c r="J100" s="72"/>
      <c r="K100" s="72"/>
      <c r="L100" s="72"/>
      <c r="M100" s="72"/>
      <c r="N100" s="72"/>
      <c r="O100" s="72"/>
      <c r="P100" s="1"/>
      <c r="Q100" s="1"/>
      <c r="R100" s="72"/>
      <c r="S100" s="102"/>
      <c r="V100" s="72"/>
      <c r="W100" s="72"/>
      <c r="X100" s="72"/>
    </row>
    <row r="101" spans="1:24" ht="15.75" customHeight="1">
      <c r="A101" s="2">
        <f t="shared" si="3"/>
        <v>93</v>
      </c>
      <c r="B101" s="84" t="s">
        <v>127</v>
      </c>
      <c r="C101" s="85">
        <v>4.0089999999999959E-2</v>
      </c>
      <c r="D101" s="86">
        <v>1</v>
      </c>
      <c r="E101" s="64"/>
      <c r="F101" s="2">
        <v>93</v>
      </c>
      <c r="G101" s="84" t="s">
        <v>1307</v>
      </c>
      <c r="H101" s="85">
        <v>-0.23059000000000007</v>
      </c>
      <c r="I101" s="86">
        <v>1</v>
      </c>
      <c r="J101" s="72"/>
      <c r="K101" s="72"/>
      <c r="L101" s="72"/>
      <c r="M101" s="72"/>
      <c r="N101" s="72"/>
      <c r="O101" s="72"/>
      <c r="P101" s="1"/>
      <c r="Q101" s="1"/>
      <c r="R101" s="72"/>
      <c r="S101" s="102"/>
      <c r="V101" s="72"/>
      <c r="W101" s="72"/>
      <c r="X101" s="72"/>
    </row>
    <row r="102" spans="1:24" ht="15.75" customHeight="1">
      <c r="A102" s="2">
        <f t="shared" si="3"/>
        <v>94</v>
      </c>
      <c r="B102" s="84" t="s">
        <v>128</v>
      </c>
      <c r="C102" s="85">
        <v>0.11838000000000015</v>
      </c>
      <c r="D102" s="86"/>
      <c r="E102" s="64"/>
      <c r="F102" s="2">
        <v>94</v>
      </c>
      <c r="G102" s="84" t="s">
        <v>293</v>
      </c>
      <c r="H102" s="85">
        <v>-2.24396</v>
      </c>
      <c r="I102" s="86" t="s">
        <v>11</v>
      </c>
      <c r="J102" s="72"/>
      <c r="K102" s="72"/>
      <c r="L102" s="72"/>
      <c r="M102" s="72"/>
      <c r="N102" s="72"/>
      <c r="O102" s="72"/>
      <c r="P102" s="1"/>
      <c r="Q102" s="1"/>
      <c r="R102" s="72"/>
      <c r="S102" s="102"/>
      <c r="V102" s="72"/>
      <c r="W102" s="72"/>
      <c r="X102" s="72"/>
    </row>
    <row r="103" spans="1:24" ht="15.75" customHeight="1">
      <c r="A103" s="2">
        <f t="shared" si="3"/>
        <v>95</v>
      </c>
      <c r="B103" s="84" t="s">
        <v>129</v>
      </c>
      <c r="C103" s="85">
        <v>0.15322999999999976</v>
      </c>
      <c r="D103" s="86">
        <v>2</v>
      </c>
      <c r="E103" s="64"/>
      <c r="F103" s="2">
        <v>95</v>
      </c>
      <c r="G103" s="84" t="s">
        <v>138</v>
      </c>
      <c r="H103" s="85">
        <v>-0.59928999999999999</v>
      </c>
      <c r="I103" s="86">
        <v>1</v>
      </c>
      <c r="J103" s="72"/>
      <c r="K103" s="72"/>
      <c r="L103" s="72"/>
      <c r="M103" s="72"/>
      <c r="N103" s="72"/>
      <c r="O103" s="72"/>
      <c r="P103" s="1"/>
      <c r="Q103" s="1"/>
      <c r="R103" s="72"/>
      <c r="S103" s="102"/>
      <c r="V103" s="72"/>
      <c r="W103" s="72"/>
      <c r="X103" s="72"/>
    </row>
    <row r="104" spans="1:24" ht="15.75" customHeight="1">
      <c r="A104" s="2">
        <f t="shared" si="3"/>
        <v>96</v>
      </c>
      <c r="B104" s="84" t="s">
        <v>132</v>
      </c>
      <c r="C104" s="85">
        <v>0.18213000000000013</v>
      </c>
      <c r="D104" s="86"/>
      <c r="E104" s="64"/>
      <c r="F104" s="2">
        <v>96</v>
      </c>
      <c r="G104" s="84" t="s">
        <v>286</v>
      </c>
      <c r="H104" s="85">
        <v>-0.70233000000000001</v>
      </c>
      <c r="I104" s="86" t="s">
        <v>11</v>
      </c>
      <c r="J104" s="72"/>
      <c r="K104" s="72"/>
      <c r="L104" s="72"/>
      <c r="M104" s="72"/>
      <c r="N104" s="72"/>
      <c r="O104" s="72"/>
      <c r="P104" s="1"/>
      <c r="Q104" s="1"/>
      <c r="R104" s="72"/>
      <c r="S104" s="102"/>
      <c r="V104" s="72"/>
      <c r="W104" s="72"/>
      <c r="X104" s="72"/>
    </row>
    <row r="105" spans="1:24" ht="15.75" customHeight="1" thickBot="1">
      <c r="A105" s="2">
        <f t="shared" si="3"/>
        <v>97</v>
      </c>
      <c r="B105" s="84" t="s">
        <v>133</v>
      </c>
      <c r="C105" s="85">
        <v>-0.10243000000000024</v>
      </c>
      <c r="D105" s="86">
        <v>1</v>
      </c>
      <c r="E105" s="64"/>
      <c r="F105" s="2">
        <v>97</v>
      </c>
      <c r="G105" s="84" t="s">
        <v>140</v>
      </c>
      <c r="H105" s="85">
        <v>-0.66349999999999998</v>
      </c>
      <c r="I105" s="86" t="s">
        <v>11</v>
      </c>
      <c r="J105" s="74">
        <f>SUM(H70:H105)</f>
        <v>6.4505400000000011</v>
      </c>
      <c r="K105" s="72"/>
      <c r="L105" s="72"/>
      <c r="M105" s="72"/>
      <c r="N105" s="72"/>
      <c r="O105" s="72"/>
      <c r="P105" s="1"/>
      <c r="Q105" s="1"/>
      <c r="R105" s="72"/>
      <c r="S105" s="102"/>
      <c r="V105" s="72"/>
      <c r="W105" s="72"/>
      <c r="X105" s="72"/>
    </row>
    <row r="106" spans="1:24" ht="15.75" customHeight="1" thickTop="1">
      <c r="A106" s="2">
        <f t="shared" si="3"/>
        <v>98</v>
      </c>
      <c r="B106" s="84" t="s">
        <v>135</v>
      </c>
      <c r="C106" s="85">
        <v>-0.39229000000000003</v>
      </c>
      <c r="D106" s="86"/>
      <c r="E106" s="64"/>
      <c r="F106" s="111" t="s">
        <v>14</v>
      </c>
      <c r="G106" s="112"/>
      <c r="H106" s="88">
        <f>SUM(H7:H105)</f>
        <v>23.868000000000009</v>
      </c>
      <c r="I106" s="89">
        <v>36</v>
      </c>
      <c r="J106" s="1"/>
      <c r="K106" s="1"/>
      <c r="L106" s="1"/>
      <c r="M106" s="1"/>
      <c r="N106" s="1"/>
      <c r="O106" s="1"/>
      <c r="P106" s="1"/>
      <c r="Q106" s="1"/>
      <c r="R106" s="72"/>
      <c r="S106" s="102"/>
      <c r="V106" s="72"/>
      <c r="W106" s="72"/>
      <c r="X106" s="72"/>
    </row>
    <row r="107" spans="1:24" ht="15.75" customHeight="1">
      <c r="A107" s="2">
        <f t="shared" si="3"/>
        <v>99</v>
      </c>
      <c r="B107" s="84" t="s">
        <v>136</v>
      </c>
      <c r="C107" s="85">
        <v>-0.66986000000000001</v>
      </c>
      <c r="D107" s="86"/>
      <c r="E107" s="64"/>
      <c r="J107" s="72"/>
      <c r="K107" s="72"/>
      <c r="L107" s="72"/>
      <c r="M107" s="72"/>
      <c r="N107" s="72"/>
      <c r="O107" s="72"/>
      <c r="P107" s="1"/>
      <c r="Q107" s="1"/>
      <c r="R107" s="72"/>
      <c r="S107" s="102"/>
      <c r="V107" s="72"/>
      <c r="W107" s="72"/>
      <c r="X107" s="72"/>
    </row>
    <row r="108" spans="1:24" ht="15.75" customHeight="1">
      <c r="A108" s="2">
        <f t="shared" si="3"/>
        <v>100</v>
      </c>
      <c r="B108" s="84" t="s">
        <v>137</v>
      </c>
      <c r="C108" s="85">
        <v>-0.65701000000000009</v>
      </c>
      <c r="D108" s="86"/>
      <c r="E108" s="1"/>
      <c r="J108" s="72"/>
      <c r="K108" s="72"/>
      <c r="L108" s="72"/>
      <c r="M108" s="72"/>
      <c r="N108" s="72"/>
      <c r="O108" s="72"/>
      <c r="P108" s="1"/>
      <c r="Q108" s="1"/>
      <c r="R108" s="72"/>
      <c r="S108" s="102"/>
      <c r="V108" s="72"/>
      <c r="W108" s="72"/>
      <c r="X108" s="72"/>
    </row>
    <row r="109" spans="1:24" ht="15.75" customHeight="1">
      <c r="A109" s="2">
        <f t="shared" si="3"/>
        <v>101</v>
      </c>
      <c r="B109" s="84" t="s">
        <v>138</v>
      </c>
      <c r="C109" s="85">
        <v>-1.3607900000000002</v>
      </c>
      <c r="D109" s="86">
        <v>1</v>
      </c>
      <c r="E109" s="64"/>
      <c r="J109" s="72"/>
      <c r="K109" s="72"/>
      <c r="L109" s="72"/>
      <c r="M109" s="72"/>
      <c r="N109" s="72"/>
      <c r="O109" s="72"/>
      <c r="P109" s="1"/>
      <c r="Q109" s="1"/>
      <c r="R109" s="72"/>
      <c r="S109" s="102"/>
      <c r="T109" s="72"/>
      <c r="U109" s="72"/>
      <c r="V109" s="72"/>
      <c r="W109" s="72"/>
      <c r="X109" s="72"/>
    </row>
    <row r="110" spans="1:24" ht="15.75" customHeight="1">
      <c r="A110" s="2">
        <f t="shared" si="3"/>
        <v>102</v>
      </c>
      <c r="B110" s="84" t="s">
        <v>139</v>
      </c>
      <c r="C110" s="85">
        <v>-0.69599000000000011</v>
      </c>
      <c r="D110" s="86"/>
      <c r="E110" s="64"/>
      <c r="J110" s="72"/>
      <c r="K110" s="72"/>
      <c r="L110" s="72"/>
      <c r="M110" s="72"/>
      <c r="N110" s="72"/>
      <c r="O110" s="72"/>
      <c r="P110" s="1"/>
      <c r="Q110" s="1"/>
      <c r="R110" s="72"/>
      <c r="S110" s="102"/>
      <c r="T110" s="72"/>
      <c r="U110" s="72"/>
      <c r="V110" s="72"/>
      <c r="W110" s="72"/>
      <c r="X110" s="72"/>
    </row>
    <row r="111" spans="1:24" ht="15.75" customHeight="1" thickBot="1">
      <c r="A111" s="2">
        <f t="shared" si="3"/>
        <v>103</v>
      </c>
      <c r="B111" s="84" t="s">
        <v>140</v>
      </c>
      <c r="C111" s="85">
        <v>-0.64912999999999998</v>
      </c>
      <c r="D111" s="86"/>
      <c r="E111" s="87">
        <f>SUM(C71:C111)</f>
        <v>6.4593700000000034</v>
      </c>
      <c r="F111" s="1"/>
      <c r="K111" s="72"/>
      <c r="L111" s="72"/>
      <c r="M111" s="72"/>
      <c r="N111" s="72"/>
      <c r="O111" s="72"/>
      <c r="P111" s="1"/>
      <c r="Q111" s="1"/>
      <c r="R111" s="72"/>
      <c r="T111" s="72"/>
      <c r="U111" s="72"/>
      <c r="V111" s="72"/>
      <c r="W111" s="72"/>
      <c r="X111" s="72"/>
    </row>
    <row r="112" spans="1:24" ht="15.75" customHeight="1" thickTop="1">
      <c r="A112" s="111" t="s">
        <v>14</v>
      </c>
      <c r="B112" s="116"/>
      <c r="C112" s="88">
        <f>SUM(C7:C111)</f>
        <v>23.877169999999985</v>
      </c>
      <c r="D112" s="89">
        <f>SUM(D5:D111)</f>
        <v>39</v>
      </c>
      <c r="E112" s="64"/>
      <c r="F112" s="1"/>
      <c r="G112" s="1"/>
      <c r="H112" s="1"/>
      <c r="I112" s="72"/>
      <c r="J112" s="72"/>
      <c r="K112" s="72"/>
      <c r="L112" s="72"/>
      <c r="M112" s="72"/>
      <c r="N112" s="72"/>
      <c r="O112" s="72"/>
      <c r="P112" s="1"/>
      <c r="Q112" s="1"/>
      <c r="R112" s="72"/>
      <c r="S112" s="102"/>
      <c r="T112" s="72"/>
      <c r="U112" s="72"/>
      <c r="V112" s="72"/>
      <c r="W112" s="72"/>
      <c r="X112" s="72"/>
    </row>
    <row r="113" spans="1:24" ht="15.75" customHeight="1">
      <c r="A113" s="1"/>
      <c r="B113" s="1"/>
      <c r="C113" s="1"/>
      <c r="D113" s="64"/>
      <c r="E113" s="64"/>
      <c r="F113" s="1"/>
      <c r="G113" s="1"/>
      <c r="H113" s="1"/>
      <c r="I113" s="72"/>
      <c r="J113" s="72"/>
      <c r="K113" s="72"/>
      <c r="L113" s="72"/>
      <c r="M113" s="72"/>
      <c r="N113" s="72"/>
      <c r="O113" s="72"/>
      <c r="P113" s="1"/>
      <c r="Q113" s="1"/>
      <c r="R113" s="72"/>
      <c r="S113" s="102"/>
      <c r="T113" s="72"/>
      <c r="U113" s="72"/>
      <c r="V113" s="72"/>
      <c r="W113" s="72"/>
      <c r="X113" s="72"/>
    </row>
    <row r="114" spans="1:24" ht="15.75" customHeight="1">
      <c r="A114" s="113" t="s">
        <v>15</v>
      </c>
      <c r="B114" s="113"/>
      <c r="C114" s="113"/>
      <c r="D114" s="113"/>
      <c r="E114" s="113"/>
      <c r="F114" s="113"/>
      <c r="G114" s="113"/>
      <c r="H114" s="113"/>
      <c r="I114" s="113"/>
      <c r="S114" s="102"/>
      <c r="T114" s="72"/>
      <c r="U114" s="72"/>
      <c r="V114" s="72"/>
      <c r="W114" s="72"/>
      <c r="X114" s="72"/>
    </row>
    <row r="115" spans="1:24" ht="15.75" customHeight="1">
      <c r="A115" s="72"/>
      <c r="B115" s="5" t="s">
        <v>16</v>
      </c>
      <c r="C115" s="72"/>
      <c r="D115" s="76"/>
      <c r="E115" s="76"/>
      <c r="F115" s="72"/>
      <c r="G115" s="72"/>
      <c r="H115" s="72"/>
      <c r="I115" s="72"/>
      <c r="S115" s="102"/>
      <c r="T115" s="72"/>
      <c r="U115" s="72"/>
      <c r="V115" s="72"/>
      <c r="W115" s="72"/>
      <c r="X115" s="72"/>
    </row>
    <row r="116" spans="1:24" ht="15.75" customHeight="1">
      <c r="A116" s="72"/>
      <c r="B116" s="5" t="s">
        <v>17</v>
      </c>
      <c r="C116" s="72"/>
      <c r="D116" s="76"/>
      <c r="E116" s="76"/>
      <c r="F116" s="72"/>
      <c r="G116" s="72"/>
      <c r="H116" s="72"/>
      <c r="I116" s="72"/>
      <c r="S116" s="102"/>
      <c r="T116" s="72"/>
      <c r="U116" s="72"/>
      <c r="V116" s="72"/>
      <c r="W116" s="72"/>
      <c r="X116" s="72"/>
    </row>
    <row r="117" spans="1:24" ht="15.75" customHeight="1">
      <c r="F117" s="1"/>
      <c r="G117" s="1"/>
      <c r="H117" s="1"/>
      <c r="I117" s="72"/>
      <c r="J117" s="72"/>
      <c r="K117" s="72"/>
      <c r="L117" s="72"/>
      <c r="M117" s="72"/>
      <c r="N117" s="72"/>
      <c r="O117" s="72"/>
      <c r="P117" s="1"/>
      <c r="Q117" s="1"/>
      <c r="R117" s="72"/>
      <c r="S117" s="102"/>
      <c r="T117" s="72"/>
      <c r="U117" s="72"/>
      <c r="V117" s="72"/>
      <c r="W117" s="72"/>
      <c r="X117" s="72"/>
    </row>
    <row r="118" spans="1:24" ht="15.75" customHeight="1">
      <c r="A118" s="1"/>
      <c r="B118" s="1"/>
      <c r="C118" s="1"/>
      <c r="D118" s="72"/>
      <c r="F118" s="1"/>
      <c r="G118" s="1"/>
      <c r="H118" s="1"/>
      <c r="I118" s="72"/>
      <c r="J118" s="72"/>
      <c r="K118" s="72"/>
      <c r="L118" s="72"/>
      <c r="M118" s="72"/>
      <c r="N118" s="72"/>
      <c r="O118" s="72"/>
      <c r="P118" s="1"/>
      <c r="Q118" s="1"/>
      <c r="R118" s="72"/>
      <c r="S118" s="102"/>
      <c r="T118" s="72"/>
      <c r="U118" s="72"/>
      <c r="V118" s="72"/>
      <c r="W118" s="72"/>
      <c r="X118" s="72"/>
    </row>
    <row r="119" spans="1:24" ht="15.75" customHeight="1">
      <c r="A119" s="1"/>
      <c r="B119" s="1"/>
      <c r="C119" s="1"/>
      <c r="D119" s="72"/>
      <c r="E119" s="72"/>
      <c r="F119" s="1"/>
      <c r="G119" s="1"/>
      <c r="H119" s="1"/>
      <c r="I119" s="72"/>
      <c r="J119" s="72"/>
      <c r="K119" s="72"/>
      <c r="L119" s="72"/>
      <c r="M119" s="72"/>
      <c r="N119" s="72"/>
      <c r="O119" s="72"/>
      <c r="P119" s="1"/>
      <c r="Q119" s="1"/>
      <c r="R119" s="72"/>
      <c r="S119" s="102"/>
      <c r="T119" s="72"/>
      <c r="U119" s="72"/>
      <c r="V119" s="72"/>
      <c r="W119" s="72"/>
      <c r="X119" s="72"/>
    </row>
    <row r="120" spans="1:24" ht="15.75" customHeight="1">
      <c r="A120" s="1"/>
      <c r="B120" s="1"/>
      <c r="C120" s="1"/>
      <c r="D120" s="72"/>
      <c r="E120" s="72"/>
      <c r="F120" s="1"/>
      <c r="G120" s="1"/>
      <c r="H120" s="1"/>
      <c r="I120" s="72"/>
      <c r="J120" s="72"/>
      <c r="K120" s="72"/>
      <c r="L120" s="72"/>
      <c r="M120" s="72"/>
      <c r="N120" s="72"/>
      <c r="O120" s="72"/>
      <c r="P120" s="1"/>
      <c r="Q120" s="1"/>
      <c r="R120" s="72"/>
      <c r="S120" s="102"/>
      <c r="T120" s="72"/>
      <c r="U120" s="72"/>
      <c r="V120" s="72"/>
      <c r="W120" s="72"/>
      <c r="X120" s="72"/>
    </row>
    <row r="121" spans="1:24" ht="15.75" customHeight="1">
      <c r="A121" s="1"/>
      <c r="B121" s="1"/>
      <c r="C121" s="1"/>
      <c r="D121" s="72"/>
      <c r="E121" s="72"/>
      <c r="F121" s="1"/>
      <c r="G121" s="1"/>
      <c r="H121" s="1"/>
      <c r="I121" s="72"/>
      <c r="J121" s="72"/>
      <c r="K121" s="72"/>
      <c r="L121" s="72"/>
      <c r="M121" s="72"/>
      <c r="N121" s="72"/>
      <c r="O121" s="72"/>
      <c r="P121" s="1"/>
      <c r="Q121" s="1"/>
      <c r="R121" s="72"/>
      <c r="S121" s="102"/>
      <c r="T121" s="72"/>
      <c r="U121" s="72"/>
      <c r="V121" s="72"/>
      <c r="W121" s="72"/>
      <c r="X121" s="72"/>
    </row>
    <row r="122" spans="1:24" ht="15.75" customHeight="1">
      <c r="A122" s="1"/>
      <c r="B122" s="1"/>
      <c r="C122" s="1"/>
      <c r="D122" s="72"/>
      <c r="E122" s="72"/>
      <c r="F122" s="1"/>
      <c r="G122" s="1"/>
      <c r="H122" s="1"/>
      <c r="I122" s="72"/>
      <c r="J122" s="72"/>
      <c r="K122" s="72"/>
      <c r="L122" s="72"/>
      <c r="M122" s="72"/>
      <c r="N122" s="72"/>
      <c r="O122" s="72"/>
      <c r="P122" s="1"/>
      <c r="Q122" s="1"/>
      <c r="R122" s="72"/>
      <c r="S122" s="102"/>
      <c r="T122" s="72"/>
      <c r="U122" s="72"/>
      <c r="V122" s="72"/>
      <c r="W122" s="72"/>
      <c r="X122" s="72"/>
    </row>
    <row r="123" spans="1:24" ht="15.75" customHeight="1">
      <c r="A123" s="1"/>
      <c r="B123" s="1"/>
      <c r="C123" s="1"/>
      <c r="D123" s="72"/>
      <c r="E123" s="72"/>
      <c r="F123" s="1"/>
      <c r="G123" s="1"/>
      <c r="H123" s="1"/>
      <c r="I123" s="72"/>
      <c r="J123" s="72"/>
      <c r="K123" s="72"/>
      <c r="L123" s="72"/>
      <c r="M123" s="72"/>
      <c r="N123" s="72"/>
      <c r="O123" s="72"/>
      <c r="P123" s="1"/>
      <c r="Q123" s="1"/>
      <c r="R123" s="72"/>
      <c r="S123" s="102"/>
      <c r="T123" s="72"/>
      <c r="U123" s="72"/>
      <c r="V123" s="72"/>
      <c r="W123" s="72"/>
      <c r="X123" s="72"/>
    </row>
    <row r="124" spans="1:24" ht="15.75" customHeight="1">
      <c r="A124" s="1"/>
      <c r="B124" s="1"/>
      <c r="C124" s="1"/>
      <c r="D124" s="72"/>
      <c r="E124" s="72"/>
      <c r="F124" s="1"/>
      <c r="G124" s="1"/>
      <c r="H124" s="1"/>
      <c r="I124" s="72"/>
      <c r="J124" s="72"/>
      <c r="K124" s="72"/>
      <c r="L124" s="72"/>
      <c r="M124" s="72"/>
      <c r="N124" s="72"/>
      <c r="O124" s="72"/>
      <c r="P124" s="1"/>
      <c r="Q124" s="1"/>
      <c r="R124" s="72"/>
      <c r="S124" s="102"/>
      <c r="T124" s="72"/>
      <c r="U124" s="72"/>
      <c r="V124" s="72"/>
      <c r="W124" s="72"/>
      <c r="X124" s="72"/>
    </row>
    <row r="125" spans="1:24" ht="15.75" customHeight="1">
      <c r="A125" s="1"/>
      <c r="B125" s="1"/>
      <c r="C125" s="1"/>
      <c r="D125" s="72"/>
      <c r="E125" s="72"/>
      <c r="F125" s="1"/>
      <c r="G125" s="1"/>
      <c r="H125" s="1"/>
      <c r="I125" s="72"/>
      <c r="J125" s="72"/>
      <c r="K125" s="72"/>
      <c r="L125" s="72"/>
      <c r="M125" s="72"/>
      <c r="N125" s="72"/>
      <c r="O125" s="72"/>
      <c r="P125" s="1"/>
      <c r="Q125" s="1"/>
      <c r="R125" s="72"/>
      <c r="S125" s="102"/>
      <c r="T125" s="72"/>
      <c r="U125" s="72"/>
      <c r="V125" s="72"/>
      <c r="W125" s="72"/>
      <c r="X125" s="72"/>
    </row>
    <row r="126" spans="1:24" ht="15.75" customHeight="1">
      <c r="A126" s="1"/>
      <c r="B126" s="1"/>
      <c r="C126" s="1"/>
      <c r="D126" s="72"/>
      <c r="E126" s="72"/>
      <c r="F126" s="1"/>
      <c r="G126" s="1"/>
      <c r="H126" s="1"/>
      <c r="I126" s="72"/>
      <c r="J126" s="72"/>
      <c r="K126" s="72"/>
      <c r="L126" s="72"/>
      <c r="M126" s="72"/>
      <c r="N126" s="72"/>
      <c r="O126" s="72"/>
      <c r="P126" s="1"/>
      <c r="Q126" s="1"/>
      <c r="R126" s="72"/>
      <c r="S126" s="102"/>
      <c r="T126" s="72"/>
      <c r="U126" s="72"/>
      <c r="V126" s="72"/>
      <c r="W126" s="72"/>
      <c r="X126" s="72"/>
    </row>
    <row r="127" spans="1:24" ht="15.75" customHeight="1">
      <c r="A127" s="1"/>
      <c r="B127" s="1"/>
      <c r="C127" s="1"/>
      <c r="D127" s="72"/>
      <c r="E127" s="72"/>
      <c r="F127" s="1"/>
      <c r="G127" s="1"/>
      <c r="H127" s="1"/>
      <c r="I127" s="72"/>
      <c r="J127" s="72"/>
      <c r="K127" s="72"/>
      <c r="L127" s="72"/>
      <c r="M127" s="72"/>
      <c r="N127" s="72"/>
      <c r="O127" s="72"/>
      <c r="P127" s="1"/>
      <c r="Q127" s="1"/>
      <c r="R127" s="72"/>
      <c r="S127" s="102"/>
      <c r="T127" s="72"/>
      <c r="U127" s="72"/>
      <c r="V127" s="72"/>
      <c r="W127" s="72"/>
      <c r="X127" s="72"/>
    </row>
    <row r="128" spans="1:24" ht="15.75" customHeight="1">
      <c r="A128" s="1"/>
      <c r="B128" s="1"/>
      <c r="C128" s="1"/>
      <c r="D128" s="72"/>
      <c r="E128" s="72"/>
      <c r="F128" s="1"/>
      <c r="G128" s="1"/>
      <c r="H128" s="1"/>
      <c r="I128" s="72"/>
      <c r="J128" s="72"/>
      <c r="K128" s="72"/>
      <c r="L128" s="72"/>
      <c r="M128" s="72"/>
      <c r="N128" s="72"/>
      <c r="O128" s="72"/>
      <c r="P128" s="1"/>
      <c r="Q128" s="1"/>
      <c r="R128" s="72"/>
      <c r="S128" s="102"/>
      <c r="T128" s="72"/>
      <c r="U128" s="72"/>
      <c r="V128" s="72"/>
      <c r="W128" s="72"/>
      <c r="X128" s="72"/>
    </row>
    <row r="129" spans="1:24" ht="15.75" customHeight="1">
      <c r="A129" s="1"/>
      <c r="B129" s="1"/>
      <c r="C129" s="1"/>
      <c r="D129" s="72"/>
      <c r="E129" s="72"/>
      <c r="F129" s="1"/>
      <c r="G129" s="1"/>
      <c r="H129" s="1"/>
      <c r="I129" s="72"/>
      <c r="J129" s="72"/>
      <c r="K129" s="72"/>
      <c r="L129" s="72"/>
      <c r="M129" s="72"/>
      <c r="N129" s="72"/>
      <c r="O129" s="72"/>
      <c r="P129" s="1"/>
      <c r="Q129" s="1"/>
      <c r="R129" s="72"/>
      <c r="S129" s="102"/>
      <c r="T129" s="72"/>
      <c r="U129" s="72"/>
      <c r="V129" s="72"/>
      <c r="W129" s="72"/>
      <c r="X129" s="72"/>
    </row>
    <row r="130" spans="1:24" ht="15.75" customHeight="1">
      <c r="A130" s="1"/>
      <c r="B130" s="1"/>
      <c r="C130" s="1"/>
      <c r="D130" s="72"/>
      <c r="E130" s="72"/>
      <c r="F130" s="1"/>
      <c r="G130" s="1"/>
      <c r="H130" s="1"/>
      <c r="I130" s="72"/>
      <c r="J130" s="72"/>
      <c r="K130" s="72"/>
      <c r="L130" s="72"/>
      <c r="M130" s="72"/>
      <c r="N130" s="72"/>
      <c r="O130" s="72"/>
      <c r="P130" s="1"/>
      <c r="Q130" s="1"/>
      <c r="R130" s="72"/>
      <c r="S130" s="74"/>
      <c r="T130" s="72"/>
      <c r="U130" s="72"/>
      <c r="V130" s="72"/>
      <c r="W130" s="72"/>
      <c r="X130" s="72"/>
    </row>
    <row r="131" spans="1:24" ht="15.75" customHeight="1">
      <c r="A131" s="1"/>
      <c r="B131" s="1"/>
      <c r="C131" s="1"/>
      <c r="D131" s="72"/>
      <c r="E131" s="72"/>
      <c r="F131" s="1"/>
      <c r="G131" s="1"/>
      <c r="H131" s="1"/>
      <c r="I131" s="72"/>
      <c r="J131" s="72"/>
      <c r="K131" s="72"/>
      <c r="L131" s="72"/>
      <c r="M131" s="72"/>
      <c r="N131" s="72"/>
      <c r="O131" s="72"/>
      <c r="P131" s="1"/>
      <c r="Q131" s="1"/>
      <c r="R131" s="72"/>
      <c r="S131" s="74"/>
      <c r="T131" s="72"/>
      <c r="U131" s="72"/>
      <c r="V131" s="72"/>
      <c r="W131" s="72"/>
      <c r="X131" s="72"/>
    </row>
    <row r="132" spans="1:24" ht="15.75" customHeight="1">
      <c r="A132" s="1"/>
      <c r="B132" s="1"/>
      <c r="C132" s="1"/>
      <c r="D132" s="72"/>
      <c r="E132" s="72"/>
      <c r="F132" s="1"/>
      <c r="G132" s="1"/>
      <c r="H132" s="1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4"/>
      <c r="T132" s="72"/>
      <c r="U132" s="72"/>
      <c r="V132" s="72"/>
      <c r="W132" s="72"/>
      <c r="X132" s="72"/>
    </row>
    <row r="133" spans="1:24" ht="15.75" customHeight="1">
      <c r="A133" s="1"/>
      <c r="B133" s="1"/>
      <c r="C133" s="1"/>
      <c r="D133" s="72"/>
      <c r="E133" s="72"/>
      <c r="F133" s="1"/>
      <c r="G133" s="1"/>
      <c r="H133" s="1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4"/>
      <c r="T133" s="72"/>
      <c r="U133" s="72"/>
      <c r="V133" s="72"/>
      <c r="W133" s="72"/>
      <c r="X133" s="72"/>
    </row>
    <row r="134" spans="1:24" ht="15.75" customHeight="1">
      <c r="A134" s="1"/>
      <c r="B134" s="1"/>
      <c r="C134" s="1"/>
      <c r="D134" s="72"/>
      <c r="E134" s="72"/>
      <c r="F134" s="1"/>
      <c r="G134" s="1"/>
      <c r="H134" s="1"/>
      <c r="I134" s="74"/>
      <c r="J134" s="72"/>
      <c r="K134" s="72"/>
      <c r="L134" s="72"/>
      <c r="M134" s="72"/>
      <c r="N134" s="72"/>
      <c r="O134" s="72"/>
      <c r="P134" s="72"/>
      <c r="Q134" s="72"/>
      <c r="R134" s="72"/>
      <c r="S134" s="74"/>
      <c r="T134" s="72"/>
      <c r="U134" s="72"/>
      <c r="V134" s="72"/>
      <c r="W134" s="72"/>
      <c r="X134" s="72"/>
    </row>
    <row r="135" spans="1:24" ht="15.75" customHeight="1">
      <c r="A135" s="1"/>
      <c r="B135" s="1"/>
      <c r="C135" s="1"/>
      <c r="D135" s="72"/>
      <c r="E135" s="72"/>
      <c r="F135" s="1"/>
      <c r="G135" s="1"/>
      <c r="H135" s="1"/>
      <c r="I135" s="74"/>
      <c r="J135" s="72"/>
      <c r="K135" s="72"/>
      <c r="L135" s="72"/>
      <c r="M135" s="72"/>
      <c r="N135" s="72"/>
      <c r="O135" s="72"/>
      <c r="P135" s="72"/>
      <c r="Q135" s="72"/>
      <c r="R135" s="72"/>
      <c r="S135" s="74"/>
      <c r="T135" s="72"/>
      <c r="U135" s="72"/>
      <c r="V135" s="72"/>
      <c r="W135" s="72"/>
      <c r="X135" s="72"/>
    </row>
    <row r="136" spans="1:24" ht="15.75" customHeight="1">
      <c r="A136" s="1"/>
      <c r="B136" s="1"/>
      <c r="C136" s="1"/>
      <c r="D136" s="72"/>
      <c r="E136" s="72"/>
      <c r="F136" s="1"/>
      <c r="G136" s="1"/>
      <c r="H136" s="1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4"/>
      <c r="T136" s="72"/>
      <c r="U136" s="72"/>
      <c r="V136" s="72"/>
      <c r="W136" s="72"/>
      <c r="X136" s="72"/>
    </row>
    <row r="137" spans="1:24" ht="15.75" customHeight="1">
      <c r="A137" s="1"/>
      <c r="B137" s="1"/>
      <c r="C137" s="1"/>
      <c r="D137" s="72"/>
      <c r="E137" s="72"/>
      <c r="F137" s="1"/>
      <c r="G137" s="1"/>
      <c r="H137" s="1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4"/>
      <c r="T137" s="72"/>
      <c r="U137" s="72"/>
      <c r="V137" s="72"/>
      <c r="W137" s="72"/>
      <c r="X137" s="72"/>
    </row>
    <row r="138" spans="1:24" ht="15" customHeight="1">
      <c r="A138" s="1"/>
      <c r="B138" s="1"/>
      <c r="C138" s="1"/>
      <c r="D138" s="72"/>
      <c r="E138" s="72"/>
      <c r="F138" s="1"/>
      <c r="G138" s="1"/>
      <c r="H138" s="1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4"/>
      <c r="T138" s="72"/>
      <c r="U138" s="72"/>
      <c r="V138" s="72"/>
      <c r="W138" s="72"/>
      <c r="X138" s="72"/>
    </row>
    <row r="139" spans="1:24" ht="15.75" customHeight="1">
      <c r="A139" s="1"/>
      <c r="B139" s="1"/>
      <c r="C139" s="1"/>
      <c r="D139" s="72"/>
      <c r="E139" s="72"/>
      <c r="F139" s="1"/>
      <c r="G139" s="1"/>
      <c r="H139" s="1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4"/>
      <c r="T139" s="72"/>
      <c r="U139" s="72"/>
      <c r="V139" s="72"/>
      <c r="W139" s="72"/>
      <c r="X139" s="72"/>
    </row>
    <row r="140" spans="1:24" ht="15.75" customHeight="1">
      <c r="A140" s="1"/>
      <c r="B140" s="1"/>
      <c r="C140" s="1"/>
      <c r="D140" s="72"/>
      <c r="E140" s="72"/>
      <c r="F140" s="1"/>
      <c r="G140" s="1"/>
      <c r="H140" s="1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4"/>
      <c r="T140" s="72"/>
      <c r="U140" s="72"/>
      <c r="V140" s="72"/>
      <c r="W140" s="72"/>
      <c r="X140" s="72"/>
    </row>
    <row r="141" spans="1:24" ht="15.75" customHeight="1">
      <c r="A141" s="1"/>
      <c r="B141" s="1"/>
      <c r="C141" s="1"/>
      <c r="D141" s="72"/>
      <c r="E141" s="72"/>
      <c r="F141" s="1"/>
      <c r="G141" s="1"/>
      <c r="H141" s="1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4"/>
      <c r="T141" s="72"/>
      <c r="U141" s="72"/>
      <c r="V141" s="72"/>
      <c r="W141" s="72"/>
      <c r="X141" s="72"/>
    </row>
    <row r="142" spans="1:24" ht="14.25" customHeight="1">
      <c r="A142" s="1"/>
      <c r="B142" s="1"/>
      <c r="C142" s="1"/>
      <c r="D142" s="72"/>
      <c r="E142" s="72"/>
      <c r="F142" s="1"/>
      <c r="G142" s="1"/>
      <c r="H142" s="1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4"/>
      <c r="T142" s="72"/>
      <c r="U142" s="72"/>
      <c r="V142" s="72"/>
      <c r="W142" s="72"/>
      <c r="X142" s="72"/>
    </row>
    <row r="143" spans="1:24" ht="15.75" customHeight="1">
      <c r="A143" s="1"/>
      <c r="B143" s="1"/>
      <c r="C143" s="1"/>
      <c r="D143" s="72"/>
      <c r="E143" s="72"/>
      <c r="F143" s="1"/>
      <c r="G143" s="1"/>
      <c r="H143" s="1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4"/>
      <c r="T143" s="72"/>
      <c r="U143" s="72"/>
      <c r="V143" s="72"/>
      <c r="W143" s="72"/>
      <c r="X143" s="72"/>
    </row>
    <row r="144" spans="1:24" ht="15.75" customHeight="1">
      <c r="A144" s="1"/>
      <c r="B144" s="1"/>
      <c r="C144" s="1"/>
      <c r="D144" s="72"/>
      <c r="E144" s="72"/>
      <c r="F144" s="1"/>
      <c r="G144" s="1"/>
      <c r="H144" s="1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4"/>
      <c r="T144" s="72"/>
      <c r="U144" s="72"/>
      <c r="V144" s="72"/>
      <c r="W144" s="72"/>
      <c r="X144" s="72"/>
    </row>
    <row r="145" spans="1:24" ht="15.75" customHeight="1">
      <c r="A145" s="1"/>
      <c r="B145" s="1"/>
      <c r="C145" s="1"/>
      <c r="D145" s="72"/>
      <c r="E145" s="72"/>
      <c r="F145" s="1"/>
      <c r="G145" s="1"/>
      <c r="H145" s="1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4"/>
      <c r="T145" s="72"/>
      <c r="U145" s="72"/>
      <c r="V145" s="72"/>
      <c r="W145" s="72"/>
      <c r="X145" s="72"/>
    </row>
    <row r="146" spans="1:24" ht="15.75" customHeight="1">
      <c r="A146" s="1"/>
      <c r="B146" s="1"/>
      <c r="C146" s="1"/>
      <c r="D146" s="72"/>
      <c r="E146" s="72"/>
      <c r="F146" s="1"/>
      <c r="G146" s="1"/>
      <c r="H146" s="1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4"/>
      <c r="T146" s="72"/>
      <c r="U146" s="72"/>
      <c r="V146" s="72"/>
      <c r="W146" s="72"/>
      <c r="X146" s="72"/>
    </row>
    <row r="147" spans="1:24" ht="15.75" customHeight="1">
      <c r="A147" s="1"/>
      <c r="B147" s="1"/>
      <c r="C147" s="1"/>
      <c r="D147" s="72"/>
      <c r="E147" s="72"/>
      <c r="F147" s="1"/>
      <c r="G147" s="1"/>
      <c r="H147" s="1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4"/>
      <c r="T147" s="72"/>
      <c r="U147" s="72"/>
      <c r="V147" s="72"/>
      <c r="W147" s="72"/>
      <c r="X147" s="72"/>
    </row>
    <row r="148" spans="1:24" ht="15.75" customHeight="1">
      <c r="A148" s="1"/>
      <c r="B148" s="1"/>
      <c r="C148" s="1"/>
      <c r="D148" s="72"/>
      <c r="E148" s="72"/>
      <c r="F148" s="1"/>
      <c r="G148" s="1"/>
      <c r="H148" s="1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4"/>
      <c r="T148" s="72"/>
      <c r="U148" s="72"/>
      <c r="V148" s="72"/>
      <c r="W148" s="72"/>
      <c r="X148" s="72"/>
    </row>
    <row r="149" spans="1:24" ht="15.75" customHeight="1">
      <c r="A149" s="1"/>
      <c r="B149" s="1"/>
      <c r="C149" s="1"/>
      <c r="D149" s="72"/>
      <c r="E149" s="72"/>
      <c r="F149" s="1"/>
      <c r="G149" s="1"/>
      <c r="H149" s="1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4"/>
      <c r="T149" s="72"/>
      <c r="U149" s="72"/>
      <c r="V149" s="72"/>
      <c r="W149" s="72"/>
      <c r="X149" s="72"/>
    </row>
    <row r="150" spans="1:24" ht="15.75" customHeight="1">
      <c r="A150" s="1"/>
      <c r="B150" s="1"/>
      <c r="C150" s="1"/>
      <c r="D150" s="72"/>
      <c r="E150" s="72"/>
      <c r="F150" s="1"/>
      <c r="G150" s="1"/>
      <c r="H150" s="1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4"/>
      <c r="T150" s="72"/>
      <c r="U150" s="72"/>
      <c r="V150" s="72"/>
      <c r="W150" s="72"/>
      <c r="X150" s="72"/>
    </row>
    <row r="151" spans="1:24" ht="15" customHeight="1">
      <c r="A151" s="1"/>
      <c r="B151" s="1"/>
      <c r="C151" s="1"/>
      <c r="D151" s="72"/>
      <c r="E151" s="72"/>
      <c r="F151" s="1"/>
      <c r="G151" s="1"/>
      <c r="H151" s="1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4"/>
      <c r="T151" s="72"/>
      <c r="U151" s="72"/>
      <c r="V151" s="72"/>
      <c r="W151" s="72"/>
      <c r="X151" s="72"/>
    </row>
    <row r="152" spans="1:24" ht="15.75" customHeight="1">
      <c r="A152" s="1"/>
      <c r="B152" s="1"/>
      <c r="C152" s="1"/>
      <c r="D152" s="72"/>
      <c r="E152" s="72"/>
      <c r="F152" s="1"/>
      <c r="G152" s="1"/>
      <c r="H152" s="1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4"/>
      <c r="T152" s="72"/>
      <c r="U152" s="72"/>
      <c r="V152" s="72"/>
      <c r="W152" s="72"/>
      <c r="X152" s="72"/>
    </row>
    <row r="153" spans="1:24" ht="15.75" customHeight="1">
      <c r="A153" s="1"/>
      <c r="B153" s="1"/>
      <c r="C153" s="1"/>
      <c r="D153" s="72"/>
      <c r="E153" s="72"/>
      <c r="F153" s="1"/>
      <c r="G153" s="1"/>
      <c r="H153" s="1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4"/>
      <c r="T153" s="72"/>
      <c r="U153" s="72"/>
      <c r="V153" s="72"/>
      <c r="W153" s="72"/>
      <c r="X153" s="72"/>
    </row>
    <row r="154" spans="1:24" ht="15.75" customHeight="1">
      <c r="A154" s="1"/>
      <c r="B154" s="1"/>
      <c r="C154" s="1"/>
      <c r="D154" s="72"/>
      <c r="E154" s="72"/>
      <c r="F154" s="1"/>
      <c r="G154" s="1"/>
      <c r="H154" s="1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4"/>
      <c r="T154" s="72"/>
      <c r="U154" s="72"/>
      <c r="V154" s="1"/>
      <c r="W154" s="1"/>
      <c r="X154" s="1"/>
    </row>
    <row r="155" spans="1:24" ht="14.25" customHeight="1">
      <c r="A155" s="1"/>
      <c r="B155" s="1"/>
      <c r="C155" s="1"/>
      <c r="D155" s="72"/>
      <c r="E155" s="72"/>
      <c r="F155" s="1"/>
      <c r="G155" s="1"/>
      <c r="H155" s="1"/>
      <c r="I155" s="1"/>
      <c r="J155" s="72"/>
      <c r="K155" s="72"/>
      <c r="L155" s="72"/>
      <c r="M155" s="72"/>
      <c r="N155" s="72"/>
      <c r="O155" s="72"/>
      <c r="P155" s="72"/>
      <c r="Q155" s="72"/>
      <c r="R155" s="72"/>
      <c r="S155" s="74"/>
      <c r="T155" s="72"/>
      <c r="U155" s="72"/>
      <c r="V155" s="1"/>
      <c r="W155" s="1"/>
      <c r="X155" s="1"/>
    </row>
    <row r="156" spans="1:24" ht="15.75" customHeight="1">
      <c r="A156" s="1"/>
      <c r="B156" s="1"/>
      <c r="C156" s="1"/>
      <c r="D156" s="72"/>
      <c r="E156" s="72"/>
      <c r="F156" s="1"/>
      <c r="G156" s="1"/>
      <c r="H156" s="1"/>
      <c r="I156" s="1"/>
      <c r="J156" s="72"/>
      <c r="K156" s="72"/>
      <c r="L156" s="72"/>
      <c r="M156" s="72"/>
      <c r="N156" s="72"/>
      <c r="O156" s="72"/>
      <c r="P156" s="72"/>
      <c r="Q156" s="72"/>
      <c r="R156" s="72"/>
      <c r="S156" s="74"/>
      <c r="T156" s="72"/>
      <c r="U156" s="72"/>
      <c r="V156" s="1"/>
      <c r="W156" s="1"/>
      <c r="X156" s="1"/>
    </row>
    <row r="157" spans="1:24" ht="15.75" customHeight="1">
      <c r="A157" s="1"/>
      <c r="B157" s="1"/>
      <c r="C157" s="1"/>
      <c r="D157" s="72"/>
      <c r="E157" s="72"/>
      <c r="F157" s="1"/>
      <c r="G157" s="1"/>
      <c r="H157" s="1"/>
      <c r="I157" s="1"/>
      <c r="J157" s="72"/>
      <c r="K157" s="72"/>
      <c r="L157" s="72"/>
      <c r="M157" s="72"/>
      <c r="N157" s="72"/>
      <c r="O157" s="72"/>
      <c r="P157" s="72"/>
      <c r="Q157" s="72"/>
      <c r="R157" s="72"/>
      <c r="S157" s="74"/>
      <c r="T157" s="72"/>
      <c r="U157" s="72"/>
      <c r="V157" s="1"/>
      <c r="W157" s="1"/>
      <c r="X157" s="1"/>
    </row>
    <row r="158" spans="1:24" ht="15.75" customHeight="1">
      <c r="A158" s="1"/>
      <c r="B158" s="1"/>
      <c r="C158" s="1"/>
      <c r="D158" s="72"/>
      <c r="E158" s="72"/>
      <c r="F158" s="1"/>
      <c r="G158" s="1"/>
      <c r="H158" s="1"/>
      <c r="I158" s="72"/>
      <c r="J158" s="1"/>
      <c r="K158" s="1"/>
      <c r="L158" s="1"/>
      <c r="M158" s="1"/>
      <c r="N158" s="1"/>
      <c r="O158" s="72"/>
      <c r="P158" s="72"/>
      <c r="Q158" s="72"/>
      <c r="R158" s="72"/>
      <c r="S158" s="74"/>
      <c r="T158" s="72"/>
      <c r="U158" s="72"/>
      <c r="V158" s="1"/>
      <c r="W158" s="1"/>
      <c r="X158" s="1"/>
    </row>
    <row r="159" spans="1:24" ht="15.75" customHeight="1">
      <c r="A159" s="1"/>
      <c r="B159" s="1"/>
      <c r="C159" s="1"/>
      <c r="D159" s="72"/>
      <c r="E159" s="72"/>
      <c r="F159" s="1"/>
      <c r="G159" s="1"/>
      <c r="H159" s="1"/>
      <c r="I159" s="72"/>
      <c r="J159" s="1"/>
      <c r="K159" s="1"/>
      <c r="L159" s="1"/>
      <c r="M159" s="1"/>
      <c r="N159" s="1"/>
      <c r="O159" s="72"/>
      <c r="P159" s="72"/>
      <c r="Q159" s="72"/>
      <c r="R159" s="72"/>
      <c r="S159" s="74"/>
      <c r="T159" s="72"/>
      <c r="U159" s="72"/>
      <c r="V159" s="1"/>
      <c r="W159" s="1"/>
      <c r="X159" s="1"/>
    </row>
    <row r="160" spans="1:24" ht="15.75" customHeight="1">
      <c r="A160" s="1"/>
      <c r="B160" s="1"/>
      <c r="C160" s="1"/>
      <c r="D160" s="72"/>
      <c r="E160" s="72"/>
      <c r="F160" s="1"/>
      <c r="G160" s="1"/>
      <c r="H160" s="1"/>
      <c r="I160" s="1"/>
      <c r="J160" s="1"/>
      <c r="K160" s="1"/>
      <c r="L160" s="1"/>
      <c r="M160" s="1"/>
      <c r="N160" s="1"/>
      <c r="O160" s="72"/>
      <c r="P160" s="72"/>
      <c r="Q160" s="72"/>
      <c r="R160" s="72"/>
      <c r="S160" s="74"/>
      <c r="T160" s="72"/>
      <c r="U160" s="72"/>
      <c r="V160" s="1"/>
      <c r="W160" s="1"/>
      <c r="X160" s="1"/>
    </row>
    <row r="161" spans="1:24" ht="15.75" customHeight="1">
      <c r="A161" s="1"/>
      <c r="B161" s="1"/>
      <c r="C161" s="1"/>
      <c r="D161" s="72"/>
      <c r="E161" s="7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72"/>
      <c r="R161" s="72"/>
      <c r="S161" s="74"/>
      <c r="T161" s="72"/>
      <c r="U161" s="72"/>
      <c r="V161" s="1"/>
      <c r="W161" s="1"/>
      <c r="X161" s="1"/>
    </row>
    <row r="162" spans="1:24" ht="15.75" customHeight="1">
      <c r="A162" s="1"/>
      <c r="B162" s="1"/>
      <c r="C162" s="1"/>
      <c r="D162" s="72"/>
      <c r="E162" s="7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72"/>
      <c r="R162" s="72"/>
      <c r="S162" s="74"/>
      <c r="T162" s="72"/>
      <c r="U162" s="72"/>
      <c r="V162" s="72"/>
      <c r="W162" s="72"/>
      <c r="X162" s="72"/>
    </row>
    <row r="163" spans="1:24" ht="15.75" customHeight="1">
      <c r="A163" s="1"/>
      <c r="B163" s="1"/>
      <c r="C163" s="1"/>
      <c r="D163" s="72"/>
      <c r="E163" s="72"/>
      <c r="F163" s="1"/>
      <c r="G163" s="1"/>
      <c r="H163" s="1"/>
      <c r="I163" s="72"/>
      <c r="J163" s="1"/>
      <c r="K163" s="1"/>
      <c r="L163" s="1"/>
      <c r="M163" s="1"/>
      <c r="N163" s="1"/>
      <c r="O163" s="1"/>
      <c r="P163" s="1"/>
      <c r="Q163" s="72"/>
      <c r="R163" s="72"/>
      <c r="S163" s="74"/>
      <c r="T163" s="72"/>
      <c r="U163" s="72"/>
      <c r="V163" s="72"/>
      <c r="W163" s="72"/>
      <c r="X163" s="72"/>
    </row>
    <row r="164" spans="1:24" ht="15.75" customHeight="1">
      <c r="A164" s="1"/>
      <c r="B164" s="1"/>
      <c r="C164" s="1"/>
      <c r="D164" s="72"/>
      <c r="E164" s="1"/>
      <c r="F164" s="1"/>
      <c r="G164" s="1"/>
      <c r="H164" s="1"/>
      <c r="I164" s="72"/>
      <c r="J164" s="1"/>
      <c r="K164" s="1"/>
      <c r="L164" s="1"/>
      <c r="M164" s="1"/>
      <c r="N164" s="1"/>
      <c r="O164" s="72"/>
      <c r="P164" s="72"/>
      <c r="Q164" s="72"/>
      <c r="R164" s="72"/>
      <c r="S164" s="74"/>
      <c r="T164" s="72"/>
      <c r="U164" s="72"/>
      <c r="V164" s="72"/>
      <c r="W164" s="72"/>
      <c r="X164" s="72"/>
    </row>
    <row r="165" spans="1:24" ht="15.75" customHeight="1">
      <c r="A165" s="1"/>
      <c r="B165" s="1"/>
      <c r="C165" s="1"/>
      <c r="D165" s="72"/>
      <c r="E165" s="1"/>
      <c r="F165" s="1"/>
      <c r="G165" s="1"/>
      <c r="H165" s="1"/>
      <c r="I165" s="72"/>
      <c r="J165" s="1"/>
      <c r="K165" s="1"/>
      <c r="L165" s="1"/>
      <c r="M165" s="1"/>
      <c r="N165" s="1"/>
      <c r="O165" s="72"/>
      <c r="P165" s="72"/>
      <c r="Q165" s="72"/>
      <c r="R165" s="72"/>
      <c r="S165" s="74"/>
      <c r="T165" s="72"/>
      <c r="U165" s="72"/>
      <c r="V165" s="72"/>
      <c r="W165" s="72"/>
      <c r="X165" s="72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4"/>
      <c r="T166" s="72"/>
      <c r="U166" s="72"/>
      <c r="V166" s="72"/>
      <c r="W166" s="72"/>
      <c r="X166" s="72"/>
    </row>
    <row r="167" spans="1:24" ht="15.75" customHeight="1">
      <c r="A167" s="1"/>
      <c r="B167" s="1"/>
      <c r="C167" s="1"/>
      <c r="D167" s="1"/>
      <c r="E167" s="72"/>
      <c r="F167" s="1"/>
      <c r="G167" s="1"/>
      <c r="H167" s="1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4"/>
      <c r="T167" s="72"/>
      <c r="U167" s="72"/>
      <c r="V167" s="72"/>
      <c r="W167" s="72"/>
      <c r="X167" s="72"/>
    </row>
    <row r="168" spans="1:24" ht="15.75" customHeight="1">
      <c r="A168" s="1"/>
      <c r="B168" s="1"/>
      <c r="C168" s="1"/>
      <c r="D168" s="1"/>
      <c r="E168" s="72"/>
      <c r="F168" s="1"/>
      <c r="G168" s="1"/>
      <c r="H168" s="1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4"/>
      <c r="T168" s="72"/>
      <c r="U168" s="72"/>
      <c r="V168" s="72"/>
      <c r="W168" s="72"/>
      <c r="X168" s="72"/>
    </row>
    <row r="169" spans="1:24" ht="15.75" customHeight="1">
      <c r="A169" s="1"/>
      <c r="B169" s="1"/>
      <c r="C169" s="1"/>
      <c r="D169" s="72"/>
      <c r="E169" s="72"/>
      <c r="F169" s="1"/>
      <c r="G169" s="1"/>
      <c r="H169" s="1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4"/>
      <c r="T169" s="72"/>
      <c r="U169" s="72"/>
      <c r="V169" s="72"/>
      <c r="W169" s="72"/>
      <c r="X169" s="72"/>
    </row>
    <row r="170" spans="1:24" ht="15.75" customHeight="1">
      <c r="A170" s="1"/>
      <c r="B170" s="1"/>
      <c r="C170" s="1"/>
      <c r="D170" s="72"/>
      <c r="E170" s="72"/>
      <c r="F170" s="1"/>
      <c r="G170" s="1"/>
      <c r="H170" s="1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4"/>
      <c r="T170" s="72"/>
      <c r="U170" s="72"/>
      <c r="V170" s="72"/>
      <c r="W170" s="72"/>
      <c r="X170" s="72"/>
    </row>
    <row r="171" spans="1:24" ht="15.75" customHeight="1">
      <c r="A171" s="1"/>
      <c r="B171" s="1"/>
      <c r="C171" s="1"/>
      <c r="D171" s="72"/>
      <c r="E171" s="72"/>
      <c r="F171" s="1"/>
      <c r="G171" s="1"/>
      <c r="H171" s="1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4"/>
      <c r="T171" s="72"/>
      <c r="U171" s="72"/>
      <c r="V171" s="72"/>
      <c r="W171" s="72"/>
      <c r="X171" s="72"/>
    </row>
    <row r="172" spans="1:24" ht="15.75" customHeight="1">
      <c r="A172" s="1"/>
      <c r="B172" s="1"/>
      <c r="C172" s="1"/>
      <c r="D172" s="72"/>
      <c r="E172" s="72"/>
      <c r="F172" s="1"/>
      <c r="G172" s="1"/>
      <c r="H172" s="1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4"/>
      <c r="T172" s="72"/>
      <c r="U172" s="72"/>
      <c r="V172" s="72"/>
      <c r="W172" s="72"/>
      <c r="X172" s="72"/>
    </row>
    <row r="173" spans="1:24" ht="15.75" customHeight="1">
      <c r="A173" s="1"/>
      <c r="B173" s="1"/>
      <c r="C173" s="1"/>
      <c r="D173" s="72"/>
      <c r="E173" s="72"/>
      <c r="F173" s="1"/>
      <c r="G173" s="1"/>
      <c r="H173" s="1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4"/>
      <c r="T173" s="72"/>
      <c r="U173" s="72"/>
      <c r="V173" s="72"/>
      <c r="W173" s="72"/>
      <c r="X173" s="72"/>
    </row>
    <row r="174" spans="1:24" ht="15.75" customHeight="1">
      <c r="A174" s="1"/>
      <c r="B174" s="1"/>
      <c r="C174" s="1"/>
      <c r="D174" s="72"/>
      <c r="E174" s="72"/>
      <c r="F174" s="1"/>
      <c r="G174" s="1"/>
      <c r="H174" s="1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4"/>
      <c r="T174" s="72"/>
      <c r="U174" s="72"/>
      <c r="V174" s="72"/>
      <c r="W174" s="72"/>
      <c r="X174" s="72"/>
    </row>
    <row r="175" spans="1:24" ht="15.75" customHeight="1">
      <c r="A175" s="1"/>
      <c r="B175" s="1"/>
      <c r="C175" s="1"/>
      <c r="D175" s="72"/>
      <c r="E175" s="72"/>
      <c r="F175" s="1"/>
      <c r="G175" s="1"/>
      <c r="H175" s="1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4"/>
      <c r="T175" s="72"/>
      <c r="U175" s="72"/>
      <c r="V175" s="72"/>
      <c r="W175" s="72"/>
      <c r="X175" s="72"/>
    </row>
    <row r="176" spans="1:24" ht="15.75" customHeight="1">
      <c r="A176" s="1"/>
      <c r="B176" s="1"/>
      <c r="C176" s="1"/>
      <c r="D176" s="72"/>
      <c r="E176" s="72"/>
      <c r="F176" s="1"/>
      <c r="G176" s="1"/>
      <c r="H176" s="1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4"/>
      <c r="T176" s="72"/>
      <c r="U176" s="72"/>
      <c r="V176" s="72"/>
      <c r="W176" s="72"/>
      <c r="X176" s="72"/>
    </row>
    <row r="177" spans="1:24" ht="15.75" customHeight="1">
      <c r="A177" s="1"/>
      <c r="B177" s="1"/>
      <c r="C177" s="1"/>
      <c r="D177" s="72"/>
      <c r="E177" s="72"/>
      <c r="F177" s="1"/>
      <c r="G177" s="1"/>
      <c r="H177" s="1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4"/>
      <c r="T177" s="72"/>
      <c r="U177" s="72"/>
      <c r="V177" s="72"/>
      <c r="W177" s="72"/>
      <c r="X177" s="72"/>
    </row>
    <row r="178" spans="1:24" ht="15.75" customHeight="1">
      <c r="A178" s="1"/>
      <c r="B178" s="1"/>
      <c r="C178" s="1"/>
      <c r="D178" s="72"/>
      <c r="E178" s="72"/>
      <c r="F178" s="1"/>
      <c r="G178" s="1"/>
      <c r="H178" s="1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4"/>
      <c r="T178" s="72"/>
      <c r="U178" s="72"/>
      <c r="V178" s="72"/>
      <c r="W178" s="72"/>
      <c r="X178" s="72"/>
    </row>
    <row r="179" spans="1:24" ht="15.75" customHeight="1">
      <c r="A179" s="1"/>
      <c r="B179" s="1"/>
      <c r="C179" s="1"/>
      <c r="D179" s="72"/>
      <c r="E179" s="72"/>
      <c r="F179" s="1"/>
      <c r="G179" s="1"/>
      <c r="H179" s="1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4"/>
      <c r="T179" s="72"/>
      <c r="U179" s="72"/>
      <c r="V179" s="72"/>
      <c r="W179" s="72"/>
      <c r="X179" s="72"/>
    </row>
    <row r="180" spans="1:24" ht="15.75" customHeight="1">
      <c r="A180" s="1"/>
      <c r="B180" s="1"/>
      <c r="C180" s="1"/>
      <c r="D180" s="72"/>
      <c r="E180" s="72"/>
      <c r="F180" s="1"/>
      <c r="G180" s="1"/>
      <c r="H180" s="1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4"/>
      <c r="T180" s="72"/>
      <c r="U180" s="72"/>
      <c r="V180" s="72"/>
      <c r="W180" s="72"/>
      <c r="X180" s="72"/>
    </row>
    <row r="181" spans="1:24" ht="15.75" customHeight="1">
      <c r="A181" s="1"/>
      <c r="B181" s="1"/>
      <c r="C181" s="1"/>
      <c r="D181" s="72"/>
      <c r="E181" s="72"/>
      <c r="F181" s="1"/>
      <c r="G181" s="1"/>
      <c r="H181" s="1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4"/>
      <c r="T181" s="72"/>
      <c r="U181" s="72"/>
      <c r="V181" s="72"/>
      <c r="W181" s="72"/>
      <c r="X181" s="72"/>
    </row>
    <row r="182" spans="1:24" ht="15.75" customHeight="1">
      <c r="A182" s="1"/>
      <c r="B182" s="1"/>
      <c r="C182" s="1"/>
      <c r="D182" s="72"/>
      <c r="E182" s="72"/>
      <c r="F182" s="1"/>
      <c r="G182" s="1"/>
      <c r="H182" s="1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4"/>
      <c r="T182" s="72"/>
      <c r="U182" s="72"/>
      <c r="V182" s="72"/>
      <c r="W182" s="72"/>
      <c r="X182" s="72"/>
    </row>
    <row r="183" spans="1:24" ht="15.75" customHeight="1">
      <c r="A183" s="1"/>
      <c r="B183" s="1"/>
      <c r="C183" s="1"/>
      <c r="D183" s="72"/>
      <c r="E183" s="72"/>
      <c r="F183" s="1"/>
      <c r="G183" s="1"/>
      <c r="H183" s="1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4"/>
      <c r="T183" s="72"/>
      <c r="U183" s="72"/>
      <c r="V183" s="72"/>
      <c r="W183" s="72"/>
      <c r="X183" s="72"/>
    </row>
    <row r="184" spans="1:24" ht="15.75" customHeight="1">
      <c r="A184" s="1"/>
      <c r="B184" s="1"/>
      <c r="C184" s="1"/>
      <c r="D184" s="72"/>
      <c r="E184" s="72"/>
      <c r="F184" s="1"/>
      <c r="G184" s="1"/>
      <c r="H184" s="1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4"/>
      <c r="T184" s="72"/>
      <c r="U184" s="72"/>
      <c r="V184" s="72"/>
      <c r="W184" s="72"/>
      <c r="X184" s="72"/>
    </row>
    <row r="185" spans="1:24" ht="15.75" customHeight="1">
      <c r="A185" s="1"/>
      <c r="B185" s="1"/>
      <c r="C185" s="1"/>
      <c r="D185" s="72"/>
      <c r="E185" s="72"/>
      <c r="F185" s="1"/>
      <c r="G185" s="1"/>
      <c r="H185" s="1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4"/>
      <c r="T185" s="72"/>
      <c r="U185" s="72"/>
      <c r="V185" s="72"/>
      <c r="W185" s="72"/>
      <c r="X185" s="72"/>
    </row>
    <row r="186" spans="1:24" ht="15.75" customHeight="1">
      <c r="A186" s="1"/>
      <c r="B186" s="1"/>
      <c r="C186" s="1"/>
      <c r="D186" s="72"/>
      <c r="E186" s="72"/>
      <c r="F186" s="1"/>
      <c r="G186" s="1"/>
      <c r="H186" s="1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4"/>
      <c r="T186" s="72"/>
      <c r="U186" s="72"/>
      <c r="V186" s="72"/>
      <c r="W186" s="72"/>
      <c r="X186" s="72"/>
    </row>
    <row r="187" spans="1:24" ht="15.75" customHeight="1">
      <c r="A187" s="1"/>
      <c r="B187" s="1"/>
      <c r="C187" s="1"/>
      <c r="D187" s="72"/>
      <c r="E187" s="72"/>
      <c r="F187" s="1"/>
      <c r="G187" s="1"/>
      <c r="H187" s="1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4"/>
      <c r="T187" s="72"/>
      <c r="U187" s="72"/>
      <c r="V187" s="72"/>
      <c r="W187" s="72"/>
      <c r="X187" s="72"/>
    </row>
    <row r="188" spans="1:24" ht="15.75" customHeight="1">
      <c r="A188" s="1"/>
      <c r="B188" s="1"/>
      <c r="C188" s="1"/>
      <c r="D188" s="72"/>
      <c r="E188" s="72"/>
      <c r="F188" s="1"/>
      <c r="G188" s="1"/>
      <c r="H188" s="1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4"/>
      <c r="T188" s="72"/>
      <c r="U188" s="72"/>
      <c r="V188" s="72"/>
      <c r="W188" s="72"/>
      <c r="X188" s="72"/>
    </row>
    <row r="189" spans="1:24" ht="15.75" customHeight="1">
      <c r="A189" s="1"/>
      <c r="B189" s="1"/>
      <c r="C189" s="1"/>
      <c r="D189" s="72"/>
      <c r="E189" s="72"/>
      <c r="F189" s="1"/>
      <c r="G189" s="1"/>
      <c r="H189" s="1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4"/>
      <c r="T189" s="72"/>
      <c r="U189" s="72"/>
      <c r="V189" s="72"/>
      <c r="W189" s="72"/>
      <c r="X189" s="72"/>
    </row>
    <row r="190" spans="1:24" ht="15.75" customHeight="1">
      <c r="A190" s="1"/>
      <c r="B190" s="1"/>
      <c r="C190" s="1"/>
      <c r="D190" s="72"/>
      <c r="E190" s="72"/>
      <c r="F190" s="1"/>
      <c r="G190" s="1"/>
      <c r="H190" s="1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4"/>
      <c r="T190" s="72"/>
      <c r="U190" s="72"/>
      <c r="V190" s="72"/>
      <c r="W190" s="72"/>
      <c r="X190" s="72"/>
    </row>
    <row r="191" spans="1:24" ht="15.75" customHeight="1">
      <c r="A191" s="1"/>
      <c r="B191" s="1"/>
      <c r="C191" s="1"/>
      <c r="D191" s="72"/>
      <c r="E191" s="72"/>
      <c r="F191" s="1"/>
      <c r="G191" s="1"/>
      <c r="H191" s="1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4"/>
      <c r="T191" s="72"/>
      <c r="U191" s="72"/>
      <c r="V191" s="72"/>
      <c r="W191" s="72"/>
      <c r="X191" s="72"/>
    </row>
    <row r="192" spans="1:24" ht="15.75" customHeight="1">
      <c r="A192" s="1"/>
      <c r="B192" s="1"/>
      <c r="C192" s="1"/>
      <c r="D192" s="72"/>
      <c r="E192" s="72"/>
      <c r="F192" s="1"/>
      <c r="G192" s="1"/>
      <c r="H192" s="1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4"/>
      <c r="T192" s="72"/>
      <c r="U192" s="72"/>
      <c r="V192" s="72"/>
      <c r="W192" s="72"/>
      <c r="X192" s="72"/>
    </row>
    <row r="193" spans="1:24" ht="15.75" customHeight="1">
      <c r="A193" s="1"/>
      <c r="B193" s="1"/>
      <c r="C193" s="1"/>
      <c r="D193" s="72"/>
      <c r="E193" s="72"/>
      <c r="F193" s="1"/>
      <c r="G193" s="1"/>
      <c r="H193" s="1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4"/>
      <c r="T193" s="72"/>
      <c r="U193" s="72"/>
      <c r="V193" s="72"/>
      <c r="W193" s="72"/>
      <c r="X193" s="72"/>
    </row>
    <row r="194" spans="1:24" ht="15.75" customHeight="1">
      <c r="A194" s="1"/>
      <c r="B194" s="1"/>
      <c r="C194" s="1"/>
      <c r="D194" s="72"/>
      <c r="E194" s="72"/>
      <c r="F194" s="1"/>
      <c r="G194" s="1"/>
      <c r="H194" s="1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4"/>
      <c r="T194" s="72"/>
      <c r="U194" s="72"/>
      <c r="V194" s="72"/>
      <c r="W194" s="72"/>
      <c r="X194" s="72"/>
    </row>
    <row r="195" spans="1:24" ht="15.75" customHeight="1">
      <c r="A195" s="1"/>
      <c r="B195" s="1"/>
      <c r="C195" s="1"/>
      <c r="D195" s="72"/>
      <c r="E195" s="72"/>
      <c r="F195" s="1"/>
      <c r="G195" s="1"/>
      <c r="H195" s="1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4"/>
      <c r="T195" s="72"/>
      <c r="U195" s="72"/>
      <c r="V195" s="72"/>
      <c r="W195" s="72"/>
      <c r="X195" s="72"/>
    </row>
    <row r="196" spans="1:24" ht="15.75" customHeight="1">
      <c r="A196" s="1"/>
      <c r="B196" s="1"/>
      <c r="C196" s="1"/>
      <c r="D196" s="72"/>
      <c r="E196" s="72"/>
      <c r="F196" s="1"/>
      <c r="G196" s="1"/>
      <c r="H196" s="1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4"/>
      <c r="T196" s="72"/>
      <c r="U196" s="72"/>
      <c r="V196" s="72"/>
      <c r="W196" s="72"/>
      <c r="X196" s="72"/>
    </row>
    <row r="197" spans="1:24" ht="15.75" customHeight="1">
      <c r="A197" s="1"/>
      <c r="B197" s="1"/>
      <c r="C197" s="1"/>
      <c r="D197" s="72"/>
      <c r="E197" s="72"/>
      <c r="F197" s="1"/>
      <c r="G197" s="1"/>
      <c r="H197" s="1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4"/>
      <c r="T197" s="72"/>
      <c r="U197" s="72"/>
      <c r="V197" s="72"/>
      <c r="W197" s="72"/>
      <c r="X197" s="72"/>
    </row>
    <row r="198" spans="1:24" ht="15.75" customHeight="1">
      <c r="A198" s="1"/>
      <c r="B198" s="1"/>
      <c r="C198" s="1"/>
      <c r="D198" s="72"/>
      <c r="E198" s="72"/>
      <c r="F198" s="1"/>
      <c r="G198" s="1"/>
      <c r="H198" s="1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4"/>
      <c r="T198" s="72"/>
      <c r="U198" s="72"/>
      <c r="V198" s="72"/>
      <c r="W198" s="72"/>
      <c r="X198" s="72"/>
    </row>
    <row r="199" spans="1:24" ht="15.75" customHeight="1">
      <c r="A199" s="1"/>
      <c r="B199" s="1"/>
      <c r="C199" s="1"/>
      <c r="D199" s="72"/>
      <c r="E199" s="72"/>
      <c r="F199" s="1"/>
      <c r="G199" s="1"/>
      <c r="H199" s="1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4"/>
      <c r="T199" s="72"/>
      <c r="U199" s="72"/>
      <c r="V199" s="72"/>
      <c r="W199" s="72"/>
      <c r="X199" s="72"/>
    </row>
    <row r="200" spans="1:24" ht="15.75" customHeight="1">
      <c r="A200" s="1"/>
      <c r="B200" s="1"/>
      <c r="C200" s="1"/>
      <c r="D200" s="72"/>
      <c r="E200" s="72"/>
      <c r="F200" s="1"/>
      <c r="G200" s="1"/>
      <c r="H200" s="1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4"/>
      <c r="T200" s="72"/>
      <c r="U200" s="72"/>
      <c r="V200" s="72"/>
      <c r="W200" s="72"/>
      <c r="X200" s="72"/>
    </row>
    <row r="201" spans="1:24" ht="15.75" customHeight="1">
      <c r="A201" s="1"/>
      <c r="B201" s="1"/>
      <c r="C201" s="1"/>
      <c r="D201" s="72"/>
      <c r="E201" s="72"/>
      <c r="F201" s="1"/>
      <c r="G201" s="1"/>
      <c r="H201" s="1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4"/>
      <c r="T201" s="72"/>
      <c r="U201" s="72"/>
      <c r="V201" s="72"/>
      <c r="W201" s="72"/>
      <c r="X201" s="72"/>
    </row>
    <row r="202" spans="1:24" ht="15.75" customHeight="1">
      <c r="A202" s="1"/>
      <c r="B202" s="1"/>
      <c r="C202" s="1"/>
      <c r="D202" s="72"/>
      <c r="E202" s="1"/>
      <c r="F202" s="1"/>
      <c r="G202" s="1"/>
      <c r="H202" s="1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4"/>
      <c r="T202" s="72"/>
      <c r="U202" s="72"/>
      <c r="V202" s="72"/>
      <c r="W202" s="72"/>
      <c r="X202" s="72"/>
    </row>
    <row r="203" spans="1:24" ht="15.75" customHeight="1">
      <c r="A203" s="1"/>
      <c r="B203" s="1"/>
      <c r="C203" s="1"/>
      <c r="D203" s="72"/>
      <c r="E203" s="1"/>
      <c r="F203" s="1"/>
      <c r="G203" s="1"/>
      <c r="H203" s="1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4"/>
      <c r="T203" s="72"/>
      <c r="U203" s="72"/>
      <c r="V203" s="72"/>
      <c r="W203" s="72"/>
      <c r="X203" s="72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4"/>
      <c r="T204" s="72"/>
      <c r="U204" s="72"/>
      <c r="V204" s="72"/>
      <c r="W204" s="72"/>
      <c r="X204" s="72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4"/>
      <c r="T205" s="72"/>
      <c r="U205" s="72"/>
      <c r="V205" s="72"/>
      <c r="W205" s="72"/>
      <c r="X205" s="72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4"/>
      <c r="T206" s="72"/>
      <c r="U206" s="72"/>
      <c r="V206" s="72"/>
      <c r="W206" s="72"/>
      <c r="X206" s="72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4"/>
      <c r="T207" s="72"/>
      <c r="U207" s="72"/>
      <c r="V207" s="72"/>
      <c r="W207" s="72"/>
      <c r="X207" s="72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4"/>
      <c r="T208" s="72"/>
      <c r="U208" s="72"/>
      <c r="V208" s="72"/>
      <c r="W208" s="72"/>
      <c r="X208" s="72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4"/>
      <c r="T209" s="72"/>
      <c r="U209" s="72"/>
      <c r="V209" s="72"/>
      <c r="W209" s="72"/>
      <c r="X209" s="72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4"/>
      <c r="T210" s="72"/>
      <c r="U210" s="72"/>
      <c r="V210" s="72"/>
      <c r="W210" s="72"/>
      <c r="X210" s="72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4"/>
      <c r="T211" s="72"/>
      <c r="U211" s="72"/>
      <c r="V211" s="72"/>
      <c r="W211" s="72"/>
      <c r="X211" s="72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4"/>
      <c r="T212" s="72"/>
      <c r="U212" s="72"/>
      <c r="V212" s="72"/>
      <c r="W212" s="72"/>
      <c r="X212" s="72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4"/>
      <c r="T213" s="72"/>
      <c r="U213" s="72"/>
      <c r="V213" s="72"/>
      <c r="W213" s="72"/>
      <c r="X213" s="72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4"/>
      <c r="T214" s="72"/>
      <c r="U214" s="72"/>
      <c r="V214" s="72"/>
      <c r="W214" s="72"/>
      <c r="X214" s="72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4"/>
      <c r="T215" s="72"/>
      <c r="U215" s="72"/>
      <c r="V215" s="72"/>
      <c r="W215" s="72"/>
      <c r="X215" s="72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4"/>
      <c r="T216" s="72"/>
      <c r="U216" s="72"/>
      <c r="V216" s="72"/>
      <c r="W216" s="72"/>
      <c r="X216" s="72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4"/>
      <c r="T217" s="72"/>
      <c r="U217" s="72"/>
      <c r="V217" s="72"/>
      <c r="W217" s="72"/>
      <c r="X217" s="72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4"/>
      <c r="T218" s="72"/>
      <c r="U218" s="72"/>
      <c r="V218" s="72"/>
      <c r="W218" s="72"/>
      <c r="X218" s="72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4"/>
      <c r="T219" s="72"/>
      <c r="U219" s="72"/>
      <c r="V219" s="72"/>
      <c r="W219" s="72"/>
      <c r="X219" s="72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4"/>
      <c r="T220" s="72"/>
      <c r="U220" s="72"/>
      <c r="V220" s="72"/>
      <c r="W220" s="72"/>
      <c r="X220" s="72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4"/>
      <c r="T221" s="72"/>
      <c r="U221" s="72"/>
      <c r="V221" s="72"/>
      <c r="W221" s="72"/>
      <c r="X221" s="72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4"/>
      <c r="T222" s="72"/>
      <c r="U222" s="72"/>
      <c r="V222" s="72"/>
      <c r="W222" s="72"/>
      <c r="X222" s="72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4"/>
      <c r="T223" s="72"/>
      <c r="U223" s="72"/>
      <c r="V223" s="72"/>
      <c r="W223" s="72"/>
      <c r="X223" s="72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4"/>
      <c r="T224" s="72"/>
      <c r="U224" s="72"/>
      <c r="V224" s="72"/>
      <c r="W224" s="72"/>
      <c r="X224" s="72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4"/>
      <c r="T225" s="72"/>
      <c r="U225" s="72"/>
      <c r="V225" s="72"/>
      <c r="W225" s="72"/>
      <c r="X225" s="72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4"/>
      <c r="T226" s="72"/>
      <c r="U226" s="72"/>
      <c r="V226" s="72"/>
      <c r="W226" s="72"/>
      <c r="X226" s="72"/>
    </row>
    <row r="227" spans="1:24" ht="15.75" customHeight="1">
      <c r="A227" s="1"/>
      <c r="B227" s="1"/>
      <c r="C227" s="1"/>
      <c r="D227" s="1"/>
      <c r="E227" s="1"/>
      <c r="F227" s="1"/>
      <c r="G227" s="1"/>
      <c r="H227" s="1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4"/>
      <c r="T227" s="72"/>
      <c r="U227" s="72"/>
      <c r="V227" s="72"/>
      <c r="W227" s="72"/>
      <c r="X227" s="72"/>
    </row>
    <row r="228" spans="1:24" ht="15.75" customHeight="1">
      <c r="A228" s="1"/>
      <c r="B228" s="1"/>
      <c r="C228" s="1"/>
      <c r="D228" s="1"/>
      <c r="E228" s="1"/>
      <c r="F228" s="1"/>
      <c r="G228" s="1"/>
      <c r="H228" s="1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4"/>
      <c r="T228" s="72"/>
      <c r="U228" s="72"/>
      <c r="V228" s="72"/>
      <c r="W228" s="72"/>
      <c r="X228" s="72"/>
    </row>
    <row r="229" spans="1:24" ht="15.75" customHeight="1">
      <c r="A229" s="1"/>
      <c r="B229" s="1"/>
      <c r="C229" s="1"/>
      <c r="D229" s="1"/>
      <c r="E229" s="1"/>
      <c r="F229" s="1"/>
      <c r="G229" s="1"/>
      <c r="H229" s="1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4"/>
      <c r="T229" s="72"/>
      <c r="U229" s="72"/>
      <c r="V229" s="72"/>
      <c r="W229" s="72"/>
      <c r="X229" s="72"/>
    </row>
    <row r="230" spans="1:24" ht="15.75" customHeight="1">
      <c r="A230" s="1"/>
      <c r="B230" s="1"/>
      <c r="C230" s="1"/>
      <c r="D230" s="1"/>
      <c r="E230" s="1"/>
      <c r="F230" s="1"/>
      <c r="G230" s="1"/>
      <c r="H230" s="1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4"/>
      <c r="T230" s="72"/>
      <c r="U230" s="72"/>
      <c r="V230" s="72"/>
      <c r="W230" s="72"/>
      <c r="X230" s="72"/>
    </row>
    <row r="231" spans="1:24" ht="15.75" customHeight="1">
      <c r="A231" s="1"/>
      <c r="B231" s="1"/>
      <c r="C231" s="1"/>
      <c r="D231" s="1"/>
      <c r="E231" s="1"/>
      <c r="F231" s="1"/>
      <c r="G231" s="1"/>
      <c r="H231" s="1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4"/>
      <c r="T231" s="72"/>
      <c r="U231" s="72"/>
      <c r="V231" s="72"/>
      <c r="W231" s="72"/>
      <c r="X231" s="72"/>
    </row>
    <row r="232" spans="1:24" ht="15.75" customHeight="1">
      <c r="A232" s="1"/>
      <c r="B232" s="1"/>
      <c r="C232" s="1"/>
      <c r="D232" s="1"/>
      <c r="E232" s="1"/>
      <c r="F232" s="1"/>
      <c r="G232" s="1"/>
      <c r="H232" s="1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4"/>
      <c r="T232" s="72"/>
      <c r="U232" s="72"/>
      <c r="V232" s="72"/>
      <c r="W232" s="72"/>
      <c r="X232" s="72"/>
    </row>
    <row r="233" spans="1:24" ht="15.75" customHeight="1">
      <c r="A233" s="1"/>
      <c r="B233" s="1"/>
      <c r="C233" s="1"/>
      <c r="D233" s="1"/>
      <c r="E233" s="1"/>
      <c r="F233" s="1"/>
      <c r="G233" s="1"/>
      <c r="H233" s="1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4"/>
      <c r="T233" s="72"/>
      <c r="U233" s="72"/>
      <c r="V233" s="72"/>
      <c r="W233" s="72"/>
      <c r="X233" s="72"/>
    </row>
    <row r="234" spans="1:24" ht="15.75" customHeight="1">
      <c r="A234" s="1"/>
      <c r="B234" s="1"/>
      <c r="C234" s="1"/>
      <c r="D234" s="1"/>
      <c r="E234" s="1"/>
      <c r="F234" s="1"/>
      <c r="G234" s="1"/>
      <c r="H234" s="1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4"/>
      <c r="T234" s="72"/>
      <c r="U234" s="72"/>
      <c r="V234" s="72"/>
      <c r="W234" s="72"/>
      <c r="X234" s="72"/>
    </row>
    <row r="235" spans="1:24" ht="15.75" customHeight="1">
      <c r="A235" s="1"/>
      <c r="B235" s="1"/>
      <c r="C235" s="1"/>
      <c r="D235" s="1"/>
      <c r="E235" s="1"/>
      <c r="F235" s="1"/>
      <c r="G235" s="1"/>
      <c r="H235" s="1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4"/>
      <c r="T235" s="72"/>
      <c r="U235" s="72"/>
      <c r="V235" s="72"/>
      <c r="W235" s="72"/>
      <c r="X235" s="72"/>
    </row>
    <row r="236" spans="1:24" ht="15.75" customHeight="1">
      <c r="A236" s="1"/>
      <c r="B236" s="1"/>
      <c r="C236" s="1"/>
      <c r="D236" s="1"/>
      <c r="E236" s="1"/>
      <c r="F236" s="1"/>
      <c r="G236" s="1"/>
      <c r="H236" s="1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4"/>
      <c r="T236" s="72"/>
      <c r="U236" s="72"/>
      <c r="V236" s="72"/>
      <c r="W236" s="72"/>
      <c r="X236" s="72"/>
    </row>
    <row r="237" spans="1:24" ht="15.75" customHeight="1">
      <c r="A237" s="1"/>
      <c r="B237" s="1"/>
      <c r="C237" s="1"/>
      <c r="D237" s="1"/>
      <c r="E237" s="1"/>
      <c r="F237" s="1"/>
      <c r="G237" s="1"/>
      <c r="H237" s="1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4"/>
      <c r="T237" s="72"/>
      <c r="U237" s="72"/>
      <c r="V237" s="72"/>
      <c r="W237" s="72"/>
      <c r="X237" s="72"/>
    </row>
    <row r="238" spans="1:24" ht="15.75" customHeight="1">
      <c r="A238" s="1"/>
      <c r="B238" s="1"/>
      <c r="C238" s="1"/>
      <c r="D238" s="1"/>
      <c r="E238" s="1"/>
      <c r="F238" s="1"/>
      <c r="G238" s="1"/>
      <c r="H238" s="1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4"/>
      <c r="T238" s="72"/>
      <c r="U238" s="72"/>
      <c r="V238" s="72"/>
      <c r="W238" s="72"/>
      <c r="X238" s="72"/>
    </row>
    <row r="239" spans="1:24" ht="15.75" customHeight="1">
      <c r="A239" s="1"/>
      <c r="B239" s="1"/>
      <c r="C239" s="1"/>
      <c r="D239" s="1"/>
      <c r="E239" s="1"/>
      <c r="F239" s="1"/>
      <c r="G239" s="1"/>
      <c r="H239" s="1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4"/>
      <c r="T239" s="72"/>
      <c r="U239" s="72"/>
      <c r="V239" s="72"/>
      <c r="W239" s="72"/>
      <c r="X239" s="72"/>
    </row>
    <row r="240" spans="1:24" ht="15.75" customHeight="1">
      <c r="A240" s="1"/>
      <c r="B240" s="1"/>
      <c r="C240" s="1"/>
      <c r="D240" s="1"/>
      <c r="E240" s="1"/>
      <c r="F240" s="1"/>
      <c r="G240" s="1"/>
      <c r="H240" s="1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4"/>
      <c r="T240" s="72"/>
      <c r="U240" s="72"/>
      <c r="V240" s="72"/>
      <c r="W240" s="72"/>
      <c r="X240" s="72"/>
    </row>
    <row r="241" spans="1:24" ht="15.75" customHeight="1">
      <c r="A241" s="1"/>
      <c r="B241" s="1"/>
      <c r="C241" s="1"/>
      <c r="D241" s="1"/>
      <c r="E241" s="1"/>
      <c r="F241" s="1"/>
      <c r="G241" s="1"/>
      <c r="H241" s="1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4"/>
      <c r="T241" s="72"/>
      <c r="U241" s="72"/>
      <c r="V241" s="72"/>
      <c r="W241" s="72"/>
      <c r="X241" s="72"/>
    </row>
    <row r="242" spans="1:24" ht="15.75" customHeight="1">
      <c r="A242" s="1"/>
      <c r="B242" s="1"/>
      <c r="C242" s="1"/>
      <c r="D242" s="1"/>
      <c r="E242" s="1"/>
      <c r="F242" s="1"/>
      <c r="G242" s="1"/>
      <c r="H242" s="1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4"/>
      <c r="T242" s="72"/>
      <c r="U242" s="72"/>
      <c r="V242" s="72"/>
      <c r="W242" s="72"/>
      <c r="X242" s="72"/>
    </row>
    <row r="243" spans="1:24" ht="15.75" customHeight="1">
      <c r="A243" s="1"/>
      <c r="B243" s="1"/>
      <c r="C243" s="1"/>
      <c r="D243" s="1"/>
      <c r="E243" s="1"/>
      <c r="F243" s="1"/>
      <c r="G243" s="1"/>
      <c r="H243" s="1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4"/>
      <c r="T243" s="72"/>
      <c r="U243" s="72"/>
      <c r="V243" s="72"/>
      <c r="W243" s="72"/>
      <c r="X243" s="72"/>
    </row>
    <row r="244" spans="1:24" ht="15.75" customHeight="1">
      <c r="A244" s="1"/>
      <c r="B244" s="1"/>
      <c r="C244" s="1"/>
      <c r="D244" s="1"/>
      <c r="E244" s="1"/>
      <c r="F244" s="1"/>
      <c r="G244" s="1"/>
      <c r="H244" s="1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4"/>
      <c r="T244" s="72"/>
      <c r="U244" s="72"/>
      <c r="V244" s="72"/>
      <c r="W244" s="72"/>
      <c r="X244" s="72"/>
    </row>
    <row r="245" spans="1:24" ht="15.75" customHeight="1">
      <c r="A245" s="1"/>
      <c r="B245" s="1"/>
      <c r="C245" s="1"/>
      <c r="D245" s="1"/>
      <c r="E245" s="1"/>
      <c r="F245" s="1"/>
      <c r="G245" s="1"/>
      <c r="H245" s="1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4"/>
      <c r="T245" s="72"/>
      <c r="U245" s="72"/>
      <c r="V245" s="72"/>
      <c r="W245" s="72"/>
      <c r="X245" s="72"/>
    </row>
    <row r="246" spans="1:24" ht="15.75" customHeight="1">
      <c r="A246" s="1"/>
      <c r="B246" s="1"/>
      <c r="C246" s="1"/>
      <c r="D246" s="1"/>
      <c r="E246" s="1"/>
      <c r="F246" s="1"/>
      <c r="G246" s="1"/>
      <c r="H246" s="1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4"/>
      <c r="T246" s="72"/>
      <c r="U246" s="72"/>
      <c r="V246" s="72"/>
      <c r="W246" s="72"/>
      <c r="X246" s="72"/>
    </row>
    <row r="247" spans="1:24" ht="15.75" customHeight="1">
      <c r="A247" s="1"/>
      <c r="B247" s="1"/>
      <c r="C247" s="1"/>
      <c r="D247" s="1"/>
      <c r="E247" s="1"/>
      <c r="F247" s="1"/>
      <c r="G247" s="1"/>
      <c r="H247" s="1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4"/>
      <c r="T247" s="72"/>
      <c r="U247" s="72"/>
      <c r="V247" s="72"/>
      <c r="W247" s="72"/>
      <c r="X247" s="72"/>
    </row>
    <row r="248" spans="1:24" ht="15.75" customHeight="1">
      <c r="A248" s="1"/>
      <c r="B248" s="1"/>
      <c r="C248" s="1"/>
      <c r="D248" s="1"/>
      <c r="E248" s="1"/>
      <c r="F248" s="1"/>
      <c r="G248" s="1"/>
      <c r="H248" s="1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4"/>
      <c r="T248" s="72"/>
      <c r="U248" s="72"/>
      <c r="V248" s="72"/>
      <c r="W248" s="72"/>
      <c r="X248" s="72"/>
    </row>
    <row r="249" spans="1:24" ht="15.75" customHeight="1">
      <c r="A249" s="1"/>
      <c r="B249" s="1"/>
      <c r="C249" s="1"/>
      <c r="D249" s="1"/>
      <c r="E249" s="1"/>
      <c r="F249" s="1"/>
      <c r="G249" s="1"/>
      <c r="H249" s="1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4"/>
      <c r="T249" s="72"/>
      <c r="U249" s="72"/>
      <c r="V249" s="72"/>
      <c r="W249" s="72"/>
      <c r="X249" s="72"/>
    </row>
    <row r="250" spans="1:24" ht="15.75" customHeight="1">
      <c r="A250" s="1"/>
      <c r="B250" s="1"/>
      <c r="C250" s="1"/>
      <c r="D250" s="1"/>
      <c r="E250" s="1"/>
      <c r="F250" s="1"/>
      <c r="G250" s="1"/>
      <c r="H250" s="1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4"/>
      <c r="T250" s="72"/>
      <c r="U250" s="72"/>
      <c r="V250" s="72"/>
      <c r="W250" s="72"/>
      <c r="X250" s="72"/>
    </row>
    <row r="251" spans="1:24" ht="15.75" customHeight="1">
      <c r="A251" s="1"/>
      <c r="B251" s="1"/>
      <c r="C251" s="1"/>
      <c r="D251" s="1"/>
      <c r="E251" s="1"/>
      <c r="F251" s="1"/>
      <c r="G251" s="1"/>
      <c r="H251" s="1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4"/>
      <c r="T251" s="72"/>
      <c r="U251" s="72"/>
      <c r="V251" s="72"/>
      <c r="W251" s="72"/>
      <c r="X251" s="72"/>
    </row>
    <row r="252" spans="1:24" ht="15.75" customHeight="1">
      <c r="A252" s="1"/>
      <c r="B252" s="1"/>
      <c r="C252" s="1"/>
      <c r="D252" s="1"/>
      <c r="E252" s="1"/>
      <c r="F252" s="1"/>
      <c r="G252" s="1"/>
      <c r="H252" s="1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4"/>
      <c r="T252" s="72"/>
      <c r="U252" s="72"/>
      <c r="V252" s="72"/>
      <c r="W252" s="72"/>
      <c r="X252" s="72"/>
    </row>
    <row r="253" spans="1:24" ht="15.75" customHeight="1">
      <c r="A253" s="1"/>
      <c r="B253" s="1"/>
      <c r="C253" s="1"/>
      <c r="D253" s="1"/>
      <c r="E253" s="1"/>
      <c r="F253" s="1"/>
      <c r="G253" s="1"/>
      <c r="H253" s="1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4"/>
      <c r="T253" s="72"/>
      <c r="U253" s="72"/>
      <c r="V253" s="72"/>
      <c r="W253" s="72"/>
      <c r="X253" s="72"/>
    </row>
    <row r="254" spans="1:24" ht="15.75" customHeight="1">
      <c r="A254" s="1"/>
      <c r="B254" s="1"/>
      <c r="C254" s="1"/>
      <c r="D254" s="1"/>
      <c r="E254" s="1"/>
      <c r="F254" s="1"/>
      <c r="G254" s="1"/>
      <c r="H254" s="1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4"/>
      <c r="T254" s="72"/>
      <c r="U254" s="72"/>
      <c r="V254" s="72"/>
      <c r="W254" s="72"/>
      <c r="X254" s="72"/>
    </row>
    <row r="255" spans="1:24" ht="15.75" customHeight="1">
      <c r="A255" s="1"/>
      <c r="B255" s="1"/>
      <c r="C255" s="1"/>
      <c r="D255" s="1"/>
      <c r="E255" s="1"/>
      <c r="F255" s="1"/>
      <c r="G255" s="1"/>
      <c r="H255" s="1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4"/>
      <c r="T255" s="72"/>
      <c r="U255" s="72"/>
      <c r="V255" s="72"/>
      <c r="W255" s="72"/>
      <c r="X255" s="72"/>
    </row>
    <row r="256" spans="1:24" ht="15.75" customHeight="1">
      <c r="A256" s="1"/>
      <c r="B256" s="1"/>
      <c r="C256" s="1"/>
      <c r="D256" s="1"/>
      <c r="E256" s="1"/>
      <c r="F256" s="1"/>
      <c r="G256" s="1"/>
      <c r="H256" s="1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4"/>
      <c r="T256" s="72"/>
      <c r="U256" s="72"/>
      <c r="V256" s="72"/>
      <c r="W256" s="72"/>
      <c r="X256" s="72"/>
    </row>
    <row r="257" spans="1:24" ht="15.75" customHeight="1">
      <c r="A257" s="1"/>
      <c r="B257" s="1"/>
      <c r="C257" s="1"/>
      <c r="D257" s="1"/>
      <c r="E257" s="1"/>
      <c r="F257" s="1"/>
      <c r="G257" s="1"/>
      <c r="H257" s="1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4"/>
      <c r="T257" s="72"/>
      <c r="U257" s="72"/>
      <c r="V257" s="72"/>
      <c r="W257" s="72"/>
      <c r="X257" s="72"/>
    </row>
    <row r="258" spans="1:24" ht="15.75" customHeight="1">
      <c r="A258" s="1"/>
      <c r="B258" s="1"/>
      <c r="C258" s="1"/>
      <c r="D258" s="1"/>
      <c r="E258" s="1"/>
      <c r="F258" s="1"/>
      <c r="G258" s="1"/>
      <c r="H258" s="1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4"/>
      <c r="T258" s="72"/>
      <c r="U258" s="72"/>
      <c r="V258" s="72"/>
      <c r="W258" s="72"/>
      <c r="X258" s="72"/>
    </row>
    <row r="259" spans="1:24" ht="15.75" customHeight="1">
      <c r="A259" s="1"/>
      <c r="B259" s="1"/>
      <c r="C259" s="1"/>
      <c r="D259" s="1"/>
      <c r="E259" s="1"/>
      <c r="F259" s="1"/>
      <c r="G259" s="1"/>
      <c r="H259" s="1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4"/>
      <c r="T259" s="72"/>
      <c r="U259" s="72"/>
      <c r="V259" s="72"/>
      <c r="W259" s="72"/>
      <c r="X259" s="72"/>
    </row>
    <row r="260" spans="1:24" ht="15.75" customHeight="1">
      <c r="A260" s="1"/>
      <c r="B260" s="1"/>
      <c r="C260" s="1"/>
      <c r="D260" s="1"/>
      <c r="E260" s="1"/>
      <c r="F260" s="1"/>
      <c r="G260" s="1"/>
      <c r="H260" s="1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4"/>
      <c r="T260" s="72"/>
      <c r="U260" s="72"/>
      <c r="V260" s="72"/>
      <c r="W260" s="72"/>
      <c r="X260" s="72"/>
    </row>
    <row r="261" spans="1:24" ht="15.75" customHeight="1">
      <c r="A261" s="1"/>
      <c r="B261" s="1"/>
      <c r="C261" s="1"/>
      <c r="D261" s="1"/>
      <c r="E261" s="1"/>
      <c r="F261" s="1"/>
      <c r="G261" s="1"/>
      <c r="H261" s="1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4"/>
      <c r="T261" s="72"/>
      <c r="U261" s="72"/>
      <c r="V261" s="72"/>
      <c r="W261" s="72"/>
      <c r="X261" s="72"/>
    </row>
    <row r="262" spans="1:24" ht="15.75" customHeight="1">
      <c r="A262" s="1"/>
      <c r="B262" s="1"/>
      <c r="C262" s="1"/>
      <c r="D262" s="1"/>
      <c r="E262" s="1"/>
      <c r="J262" s="72"/>
      <c r="K262" s="72"/>
      <c r="L262" s="72"/>
      <c r="M262" s="72"/>
      <c r="N262" s="72"/>
      <c r="O262" s="72"/>
      <c r="P262" s="72"/>
      <c r="Q262" s="72"/>
      <c r="R262" s="72"/>
      <c r="S262" s="74"/>
      <c r="T262" s="72"/>
      <c r="U262" s="72"/>
      <c r="V262" s="72"/>
      <c r="W262" s="72"/>
      <c r="X262" s="72"/>
    </row>
    <row r="263" spans="1:24" ht="15.75" customHeight="1">
      <c r="A263" s="1"/>
      <c r="B263" s="1"/>
      <c r="C263" s="1"/>
      <c r="D263" s="1"/>
      <c r="E263" s="1"/>
      <c r="J263" s="72"/>
      <c r="K263" s="72"/>
      <c r="L263" s="72"/>
      <c r="M263" s="72"/>
      <c r="N263" s="72"/>
      <c r="O263" s="72"/>
      <c r="P263" s="72"/>
      <c r="Q263" s="72"/>
      <c r="R263" s="72"/>
      <c r="S263" s="74"/>
      <c r="T263" s="72"/>
      <c r="U263" s="72"/>
      <c r="V263" s="72"/>
      <c r="W263" s="72"/>
      <c r="X263" s="72"/>
    </row>
    <row r="264" spans="1:24" ht="15.75" customHeight="1">
      <c r="A264" s="1"/>
      <c r="B264" s="1"/>
      <c r="C264" s="1"/>
      <c r="D264" s="1"/>
      <c r="E264" s="1"/>
      <c r="J264" s="72"/>
      <c r="K264" s="72"/>
      <c r="L264" s="72"/>
      <c r="M264" s="72"/>
      <c r="N264" s="72"/>
      <c r="O264" s="72"/>
      <c r="P264" s="72"/>
      <c r="Q264" s="72"/>
      <c r="R264" s="72"/>
      <c r="S264" s="74"/>
      <c r="T264" s="72"/>
      <c r="U264" s="72"/>
      <c r="V264" s="72"/>
      <c r="W264" s="72"/>
      <c r="X264" s="72"/>
    </row>
    <row r="265" spans="1:24" ht="15.75" customHeight="1">
      <c r="A265" s="1"/>
      <c r="B265" s="1"/>
      <c r="C265" s="1"/>
      <c r="D265" s="1"/>
      <c r="E265" s="1"/>
      <c r="J265" s="72"/>
      <c r="K265" s="72"/>
      <c r="L265" s="72"/>
      <c r="M265" s="72"/>
      <c r="N265" s="72"/>
      <c r="O265" s="72"/>
      <c r="P265" s="72"/>
      <c r="Q265" s="72"/>
      <c r="R265" s="72"/>
      <c r="S265" s="74"/>
      <c r="T265" s="72"/>
      <c r="U265" s="72"/>
      <c r="V265" s="72"/>
      <c r="W265" s="72"/>
      <c r="X265" s="72"/>
    </row>
    <row r="266" spans="1:24" ht="15.75" customHeight="1">
      <c r="A266" s="1"/>
      <c r="B266" s="1"/>
      <c r="C266" s="1"/>
      <c r="D266" s="1"/>
      <c r="E266" s="1"/>
      <c r="J266" s="72"/>
      <c r="K266" s="72"/>
      <c r="L266" s="72"/>
      <c r="M266" s="72"/>
      <c r="N266" s="72"/>
      <c r="O266" s="72"/>
      <c r="P266" s="72"/>
      <c r="Q266" s="72"/>
      <c r="R266" s="72"/>
      <c r="S266" s="74"/>
      <c r="T266" s="72"/>
      <c r="U266" s="72"/>
      <c r="V266" s="72"/>
      <c r="W266" s="72"/>
      <c r="X266" s="72"/>
    </row>
    <row r="267" spans="1:24" ht="15.75" customHeight="1">
      <c r="A267" s="1"/>
      <c r="B267" s="1"/>
      <c r="C267" s="1"/>
      <c r="D267" s="1"/>
      <c r="S267" s="3"/>
    </row>
    <row r="268" spans="1:24" ht="15.75" customHeight="1">
      <c r="A268" s="1"/>
      <c r="B268" s="1"/>
      <c r="C268" s="1"/>
      <c r="D268" s="1"/>
      <c r="S268" s="3"/>
    </row>
    <row r="269" spans="1:24" ht="15.75" customHeight="1">
      <c r="A269" s="1"/>
      <c r="B269" s="1"/>
      <c r="C269" s="1"/>
      <c r="S269" s="3"/>
    </row>
    <row r="270" spans="1:24" ht="15.75" customHeight="1">
      <c r="S270" s="3"/>
    </row>
    <row r="271" spans="1:24" ht="15.75" customHeight="1">
      <c r="S271" s="3"/>
    </row>
    <row r="272" spans="1:24" ht="15.75" customHeight="1">
      <c r="S272" s="3"/>
    </row>
    <row r="273" spans="19:19" ht="15.75" customHeight="1">
      <c r="S273" s="3"/>
    </row>
    <row r="274" spans="19:19" ht="15.75" customHeight="1">
      <c r="S274" s="3"/>
    </row>
    <row r="275" spans="19:19" ht="15.75" customHeight="1">
      <c r="S275" s="3"/>
    </row>
    <row r="276" spans="19:19" ht="15.75" customHeight="1">
      <c r="S276" s="3"/>
    </row>
    <row r="277" spans="19:19" ht="15.75" customHeight="1">
      <c r="S277" s="3"/>
    </row>
    <row r="278" spans="19:19" ht="15.75" customHeight="1">
      <c r="S278" s="3"/>
    </row>
    <row r="279" spans="19:19" ht="15.75" customHeight="1">
      <c r="S279" s="3"/>
    </row>
    <row r="280" spans="19:19" ht="15.75" customHeight="1">
      <c r="S280" s="3"/>
    </row>
    <row r="281" spans="19:19" ht="15.75" customHeight="1">
      <c r="S281" s="3"/>
    </row>
    <row r="282" spans="19:19" ht="15.75" customHeight="1">
      <c r="S282" s="3"/>
    </row>
    <row r="283" spans="19:19" ht="15.75" customHeight="1">
      <c r="S283" s="3"/>
    </row>
    <row r="284" spans="19:19" ht="15.75" customHeight="1">
      <c r="S284" s="3"/>
    </row>
    <row r="285" spans="19:19" ht="15.75" customHeight="1">
      <c r="S285" s="3"/>
    </row>
    <row r="286" spans="19:19" ht="15.75" customHeight="1">
      <c r="S286" s="3"/>
    </row>
    <row r="287" spans="19:19" ht="15.75" customHeight="1">
      <c r="S287" s="3"/>
    </row>
    <row r="288" spans="19:19" ht="15.75" customHeight="1">
      <c r="S288" s="3"/>
    </row>
    <row r="289" spans="19:19" ht="15.75" customHeight="1">
      <c r="S289" s="3"/>
    </row>
    <row r="290" spans="19:19" ht="15.75" customHeight="1">
      <c r="S290" s="3"/>
    </row>
    <row r="291" spans="19:19" ht="15.75" customHeight="1">
      <c r="S291" s="3"/>
    </row>
    <row r="292" spans="19:19" ht="15.75" customHeight="1">
      <c r="S292" s="3"/>
    </row>
    <row r="293" spans="19:19" ht="15.75" customHeight="1">
      <c r="S293" s="3"/>
    </row>
    <row r="294" spans="19:19" ht="15.75" customHeight="1">
      <c r="S294" s="3"/>
    </row>
    <row r="295" spans="19:19" ht="15.75" customHeight="1">
      <c r="S295" s="3"/>
    </row>
    <row r="296" spans="19:19" ht="15.75" customHeight="1">
      <c r="S296" s="3"/>
    </row>
    <row r="297" spans="19:19" ht="15.75" customHeight="1">
      <c r="S297" s="3"/>
    </row>
    <row r="298" spans="19:19" ht="15.75" customHeight="1">
      <c r="S298" s="3"/>
    </row>
    <row r="299" spans="19:19" ht="15.75" customHeight="1">
      <c r="S299" s="3"/>
    </row>
    <row r="300" spans="19:19" ht="15.75" customHeight="1">
      <c r="S300" s="3"/>
    </row>
    <row r="301" spans="19:19" ht="15.75" customHeight="1">
      <c r="S301" s="3"/>
    </row>
    <row r="302" spans="19:19" ht="15.75" customHeight="1">
      <c r="S302" s="3"/>
    </row>
    <row r="303" spans="19:19" ht="15.75" customHeight="1">
      <c r="S303" s="3"/>
    </row>
    <row r="304" spans="19:19" ht="15.75" customHeight="1">
      <c r="S304" s="3"/>
    </row>
    <row r="305" spans="19:19" ht="15.75" customHeight="1">
      <c r="S305" s="3"/>
    </row>
    <row r="306" spans="19:19" ht="15.75" customHeight="1">
      <c r="S306" s="3"/>
    </row>
    <row r="307" spans="19:19" ht="15.75" customHeight="1">
      <c r="S307" s="3"/>
    </row>
    <row r="308" spans="19:19" ht="15.75" customHeight="1">
      <c r="S308" s="3"/>
    </row>
    <row r="309" spans="19:19" ht="15.75" customHeight="1">
      <c r="S309" s="3"/>
    </row>
    <row r="310" spans="19:19" ht="15.75" customHeight="1">
      <c r="S310" s="3"/>
    </row>
    <row r="311" spans="19:19" ht="15.75" customHeight="1">
      <c r="S311" s="3"/>
    </row>
    <row r="312" spans="19:19" ht="15.75" customHeight="1">
      <c r="S312" s="3"/>
    </row>
    <row r="313" spans="19:19" ht="15.75" customHeight="1">
      <c r="S313" s="3"/>
    </row>
    <row r="314" spans="19:19" ht="15.75" customHeight="1">
      <c r="S314" s="3"/>
    </row>
    <row r="315" spans="19:19" ht="15.75" customHeight="1">
      <c r="S315" s="3"/>
    </row>
    <row r="316" spans="19:19" ht="15.75" customHeight="1">
      <c r="S316" s="3"/>
    </row>
    <row r="317" spans="19:19" ht="15.75" customHeight="1">
      <c r="S317" s="3"/>
    </row>
    <row r="318" spans="19:19" ht="15.75" customHeight="1">
      <c r="S318" s="3"/>
    </row>
    <row r="319" spans="19:19" ht="15.75" customHeight="1">
      <c r="S319" s="3"/>
    </row>
    <row r="320" spans="19:19" ht="15.75" customHeight="1">
      <c r="S320" s="3"/>
    </row>
    <row r="321" spans="19:19" ht="15.75" customHeight="1">
      <c r="S321" s="3"/>
    </row>
    <row r="322" spans="19:19" ht="15.75" customHeight="1">
      <c r="S322" s="3"/>
    </row>
    <row r="323" spans="19:19" ht="15.75" customHeight="1">
      <c r="S323" s="3"/>
    </row>
    <row r="324" spans="19:19" ht="15.75" customHeight="1">
      <c r="S324" s="3"/>
    </row>
    <row r="325" spans="19:19" ht="15.75" customHeight="1">
      <c r="S325" s="3"/>
    </row>
    <row r="326" spans="19:19" ht="15.75" customHeight="1">
      <c r="S326" s="3"/>
    </row>
    <row r="327" spans="19:19" ht="15.75" customHeight="1">
      <c r="S327" s="3"/>
    </row>
    <row r="328" spans="19:19" ht="15.75" customHeight="1">
      <c r="S328" s="3"/>
    </row>
    <row r="329" spans="19:19" ht="15.75" customHeight="1">
      <c r="S329" s="3"/>
    </row>
    <row r="330" spans="19:19" ht="15.75" customHeight="1">
      <c r="S330" s="3"/>
    </row>
    <row r="331" spans="19:19" ht="15.75" customHeight="1">
      <c r="S331" s="3"/>
    </row>
    <row r="332" spans="19:19" ht="15.75" customHeight="1">
      <c r="S332" s="3"/>
    </row>
    <row r="333" spans="19:19" ht="15.75" customHeight="1">
      <c r="S333" s="3"/>
    </row>
    <row r="334" spans="19:19" ht="15.75" customHeight="1">
      <c r="S334" s="3"/>
    </row>
    <row r="335" spans="19:19" ht="15.75" customHeight="1">
      <c r="S335" s="3"/>
    </row>
    <row r="336" spans="19:19" ht="15.75" customHeight="1">
      <c r="S336" s="3"/>
    </row>
    <row r="337" spans="19:19" ht="15.75" customHeight="1">
      <c r="S337" s="3"/>
    </row>
    <row r="338" spans="19:19" ht="15.75" customHeight="1">
      <c r="S338" s="3"/>
    </row>
    <row r="339" spans="19:19" ht="15.75" customHeight="1">
      <c r="S339" s="3"/>
    </row>
    <row r="340" spans="19:19" ht="15.75" customHeight="1">
      <c r="S340" s="3"/>
    </row>
    <row r="341" spans="19:19" ht="15.75" customHeight="1">
      <c r="S341" s="3"/>
    </row>
    <row r="342" spans="19:19" ht="15.75" customHeight="1">
      <c r="S342" s="3"/>
    </row>
    <row r="343" spans="19:19" ht="15.75" customHeight="1">
      <c r="S343" s="3"/>
    </row>
    <row r="344" spans="19:19" ht="15.75" customHeight="1">
      <c r="S344" s="3"/>
    </row>
    <row r="345" spans="19:19" ht="15.75" customHeight="1">
      <c r="S345" s="3"/>
    </row>
    <row r="346" spans="19:19" ht="15.75" customHeight="1">
      <c r="S346" s="3"/>
    </row>
    <row r="347" spans="19:19" ht="15.75" customHeight="1">
      <c r="S347" s="3"/>
    </row>
    <row r="348" spans="19:19" ht="15.75" customHeight="1">
      <c r="S348" s="3"/>
    </row>
    <row r="349" spans="19:19" ht="15.75" customHeight="1">
      <c r="S349" s="3"/>
    </row>
    <row r="350" spans="19:19" ht="15.75" customHeight="1">
      <c r="S350" s="3"/>
    </row>
    <row r="351" spans="19:19" ht="15.75" customHeight="1">
      <c r="S351" s="3"/>
    </row>
    <row r="352" spans="19:19" ht="15.75" customHeight="1">
      <c r="S352" s="3"/>
    </row>
    <row r="353" spans="19:19" ht="15.75" customHeight="1">
      <c r="S353" s="3"/>
    </row>
    <row r="354" spans="19:19" ht="15.75" customHeight="1">
      <c r="S354" s="3"/>
    </row>
    <row r="355" spans="19:19" ht="15.75" customHeight="1">
      <c r="S355" s="3"/>
    </row>
    <row r="356" spans="19:19" ht="15.75" customHeight="1">
      <c r="S356" s="3"/>
    </row>
    <row r="357" spans="19:19" ht="15.75" customHeight="1">
      <c r="S357" s="3"/>
    </row>
    <row r="358" spans="19:19" ht="15.75" customHeight="1">
      <c r="S358" s="3"/>
    </row>
    <row r="359" spans="19:19" ht="15.75" customHeight="1">
      <c r="S359" s="3"/>
    </row>
    <row r="360" spans="19:19" ht="15.75" customHeight="1">
      <c r="S360" s="3"/>
    </row>
    <row r="361" spans="19:19" ht="15.75" customHeight="1">
      <c r="S361" s="3"/>
    </row>
    <row r="362" spans="19:19" ht="15.75" customHeight="1">
      <c r="S362" s="3"/>
    </row>
    <row r="363" spans="19:19" ht="15.75" customHeight="1">
      <c r="S363" s="3"/>
    </row>
    <row r="364" spans="19:19" ht="15.75" customHeight="1">
      <c r="S364" s="3"/>
    </row>
    <row r="365" spans="19:19" ht="15.75" customHeight="1">
      <c r="S365" s="3"/>
    </row>
    <row r="366" spans="19:19" ht="15.75" customHeight="1">
      <c r="S366" s="3"/>
    </row>
    <row r="367" spans="19:19" ht="15.75" customHeight="1">
      <c r="S367" s="3"/>
    </row>
    <row r="368" spans="19:19" ht="15.75" customHeight="1">
      <c r="S368" s="3"/>
    </row>
    <row r="369" spans="19:19" ht="15.75" customHeight="1">
      <c r="S369" s="3"/>
    </row>
    <row r="370" spans="19:19" ht="15.75" customHeight="1">
      <c r="S370" s="3"/>
    </row>
    <row r="371" spans="19:19" ht="15.75" customHeight="1">
      <c r="S371" s="3"/>
    </row>
    <row r="372" spans="19:19" ht="15.75" customHeight="1">
      <c r="S372" s="3"/>
    </row>
    <row r="373" spans="19:19" ht="15.75" customHeight="1">
      <c r="S373" s="3"/>
    </row>
    <row r="374" spans="19:19" ht="15.75" customHeight="1">
      <c r="S374" s="3"/>
    </row>
    <row r="375" spans="19:19" ht="15.75" customHeight="1">
      <c r="S375" s="3"/>
    </row>
    <row r="376" spans="19:19" ht="15.75" customHeight="1">
      <c r="S376" s="3"/>
    </row>
    <row r="377" spans="19:19" ht="15.75" customHeight="1">
      <c r="S377" s="3"/>
    </row>
    <row r="378" spans="19:19" ht="15.75" customHeight="1">
      <c r="S378" s="3"/>
    </row>
    <row r="379" spans="19:19" ht="15.75" customHeight="1">
      <c r="S379" s="3"/>
    </row>
    <row r="380" spans="19:19" ht="15.75" customHeight="1">
      <c r="S380" s="3"/>
    </row>
    <row r="381" spans="19:19" ht="15.75" customHeight="1">
      <c r="S381" s="3"/>
    </row>
    <row r="382" spans="19:19" ht="15.75" customHeight="1">
      <c r="S382" s="3"/>
    </row>
    <row r="383" spans="19:19" ht="15.75" customHeight="1">
      <c r="S383" s="3"/>
    </row>
    <row r="384" spans="19:19" ht="15.75" customHeight="1">
      <c r="S384" s="3"/>
    </row>
    <row r="385" spans="19:19" ht="15.75" customHeight="1">
      <c r="S385" s="3"/>
    </row>
    <row r="386" spans="19:19" ht="15.75" customHeight="1">
      <c r="S386" s="3"/>
    </row>
    <row r="387" spans="19:19" ht="15.75" customHeight="1">
      <c r="S387" s="3"/>
    </row>
    <row r="388" spans="19:19" ht="15.75" customHeight="1">
      <c r="S388" s="3"/>
    </row>
    <row r="389" spans="19:19" ht="15.75" customHeight="1">
      <c r="S389" s="3"/>
    </row>
    <row r="390" spans="19:19" ht="15.75" customHeight="1">
      <c r="S390" s="3"/>
    </row>
    <row r="391" spans="19:19" ht="15.75" customHeight="1">
      <c r="S391" s="3"/>
    </row>
    <row r="392" spans="19:19" ht="15.75" customHeight="1">
      <c r="S392" s="3"/>
    </row>
    <row r="393" spans="19:19" ht="15.75" customHeight="1">
      <c r="S393" s="3"/>
    </row>
    <row r="394" spans="19:19" ht="15.75" customHeight="1">
      <c r="S394" s="3"/>
    </row>
    <row r="395" spans="19:19" ht="15.75" customHeight="1">
      <c r="S395" s="3"/>
    </row>
    <row r="396" spans="19:19" ht="15.75" customHeight="1">
      <c r="S396" s="3"/>
    </row>
    <row r="397" spans="19:19" ht="15.75" customHeight="1">
      <c r="S397" s="3"/>
    </row>
    <row r="398" spans="19:19" ht="15.75" customHeight="1">
      <c r="S398" s="3"/>
    </row>
    <row r="399" spans="19:19" ht="15.75" customHeight="1">
      <c r="S399" s="3"/>
    </row>
    <row r="400" spans="19:19" ht="15.75" customHeight="1">
      <c r="S400" s="3"/>
    </row>
    <row r="401" spans="19:19" ht="15.75" customHeight="1">
      <c r="S401" s="3"/>
    </row>
    <row r="402" spans="19:19" ht="15.75" customHeight="1">
      <c r="S402" s="3"/>
    </row>
    <row r="403" spans="19:19" ht="15.75" customHeight="1">
      <c r="S403" s="3"/>
    </row>
    <row r="404" spans="19:19" ht="15.75" customHeight="1">
      <c r="S404" s="3"/>
    </row>
    <row r="405" spans="19:19" ht="15.75" customHeight="1">
      <c r="S405" s="3"/>
    </row>
    <row r="406" spans="19:19" ht="15.75" customHeight="1">
      <c r="S406" s="3"/>
    </row>
    <row r="407" spans="19:19" ht="15.75" customHeight="1">
      <c r="S407" s="3"/>
    </row>
    <row r="408" spans="19:19" ht="15.75" customHeight="1">
      <c r="S408" s="3"/>
    </row>
    <row r="409" spans="19:19" ht="15.75" customHeight="1">
      <c r="S409" s="3"/>
    </row>
    <row r="410" spans="19:19" ht="15.75" customHeight="1">
      <c r="S410" s="3"/>
    </row>
    <row r="411" spans="19:19" ht="15.75" customHeight="1">
      <c r="S411" s="3"/>
    </row>
    <row r="412" spans="19:19" ht="15.75" customHeight="1">
      <c r="S412" s="3"/>
    </row>
    <row r="413" spans="19:19" ht="15.75" customHeight="1">
      <c r="S413" s="3"/>
    </row>
    <row r="414" spans="19:19" ht="15.75" customHeight="1">
      <c r="S414" s="3"/>
    </row>
    <row r="415" spans="19:19" ht="15.75" customHeight="1">
      <c r="S415" s="3"/>
    </row>
    <row r="416" spans="19:19" ht="15.75" customHeight="1">
      <c r="S416" s="3"/>
    </row>
    <row r="417" spans="19:19" ht="15.75" customHeight="1">
      <c r="S417" s="3"/>
    </row>
    <row r="418" spans="19:19" ht="15.75" customHeight="1">
      <c r="S418" s="3"/>
    </row>
    <row r="419" spans="19:19" ht="15.75" customHeight="1">
      <c r="S419" s="3"/>
    </row>
    <row r="420" spans="19:19" ht="15.75" customHeight="1">
      <c r="S420" s="3"/>
    </row>
    <row r="421" spans="19:19" ht="15.75" customHeight="1">
      <c r="S421" s="3"/>
    </row>
    <row r="422" spans="19:19" ht="15.75" customHeight="1">
      <c r="S422" s="3"/>
    </row>
    <row r="423" spans="19:19" ht="15.75" customHeight="1">
      <c r="S423" s="3"/>
    </row>
    <row r="424" spans="19:19" ht="15.75" customHeight="1">
      <c r="S424" s="3"/>
    </row>
    <row r="425" spans="19:19" ht="15.75" customHeight="1">
      <c r="S425" s="3"/>
    </row>
    <row r="426" spans="19:19" ht="15.75" customHeight="1">
      <c r="S426" s="3"/>
    </row>
    <row r="427" spans="19:19" ht="15.75" customHeight="1">
      <c r="S427" s="3"/>
    </row>
    <row r="428" spans="19:19" ht="15.75" customHeight="1">
      <c r="S428" s="3"/>
    </row>
    <row r="429" spans="19:19" ht="15.75" customHeight="1">
      <c r="S429" s="3"/>
    </row>
    <row r="430" spans="19:19" ht="15.75" customHeight="1">
      <c r="S430" s="3"/>
    </row>
    <row r="431" spans="19:19" ht="15.75" customHeight="1">
      <c r="S431" s="3"/>
    </row>
    <row r="432" spans="19:19" ht="15.75" customHeight="1">
      <c r="S432" s="3"/>
    </row>
    <row r="433" spans="19:19" ht="15.75" customHeight="1">
      <c r="S433" s="3"/>
    </row>
    <row r="434" spans="19:19" ht="15.75" customHeight="1">
      <c r="S434" s="3"/>
    </row>
    <row r="435" spans="19:19" ht="15.75" customHeight="1">
      <c r="S435" s="3"/>
    </row>
    <row r="436" spans="19:19" ht="15.75" customHeight="1">
      <c r="S436" s="3"/>
    </row>
    <row r="437" spans="19:19" ht="15.75" customHeight="1">
      <c r="S437" s="3"/>
    </row>
    <row r="438" spans="19:19" ht="15.75" customHeight="1">
      <c r="S438" s="3"/>
    </row>
    <row r="439" spans="19:19" ht="15.75" customHeight="1">
      <c r="S439" s="3"/>
    </row>
    <row r="440" spans="19:19" ht="15.75" customHeight="1">
      <c r="S440" s="3"/>
    </row>
    <row r="441" spans="19:19" ht="15.75" customHeight="1">
      <c r="S441" s="3"/>
    </row>
    <row r="442" spans="19:19" ht="15.75" customHeight="1">
      <c r="S442" s="3"/>
    </row>
    <row r="443" spans="19:19" ht="15.75" customHeight="1">
      <c r="S443" s="3"/>
    </row>
    <row r="444" spans="19:19" ht="15.75" customHeight="1">
      <c r="S444" s="3"/>
    </row>
    <row r="445" spans="19:19" ht="15.75" customHeight="1">
      <c r="S445" s="3"/>
    </row>
    <row r="446" spans="19:19" ht="15.75" customHeight="1">
      <c r="S446" s="3"/>
    </row>
    <row r="447" spans="19:19" ht="15.75" customHeight="1">
      <c r="S447" s="3"/>
    </row>
    <row r="448" spans="19:19" ht="15.75" customHeight="1">
      <c r="S448" s="3"/>
    </row>
    <row r="449" spans="19:19" ht="15.75" customHeight="1">
      <c r="S449" s="3"/>
    </row>
    <row r="450" spans="19:19" ht="15.75" customHeight="1">
      <c r="S450" s="3"/>
    </row>
    <row r="451" spans="19:19" ht="15.75" customHeight="1">
      <c r="S451" s="3"/>
    </row>
    <row r="452" spans="19:19" ht="15.75" customHeight="1">
      <c r="S452" s="3"/>
    </row>
    <row r="453" spans="19:19" ht="15.75" customHeight="1">
      <c r="S453" s="3"/>
    </row>
    <row r="454" spans="19:19" ht="15.75" customHeight="1">
      <c r="S454" s="3"/>
    </row>
    <row r="455" spans="19:19" ht="15.75" customHeight="1">
      <c r="S455" s="3"/>
    </row>
    <row r="456" spans="19:19" ht="15.75" customHeight="1">
      <c r="S456" s="3"/>
    </row>
    <row r="457" spans="19:19" ht="15.75" customHeight="1">
      <c r="S457" s="3"/>
    </row>
    <row r="458" spans="19:19" ht="15.75" customHeight="1">
      <c r="S458" s="3"/>
    </row>
    <row r="459" spans="19:19" ht="15.75" customHeight="1">
      <c r="S459" s="3"/>
    </row>
    <row r="460" spans="19:19" ht="15.75" customHeight="1">
      <c r="S460" s="3"/>
    </row>
    <row r="461" spans="19:19" ht="15.75" customHeight="1">
      <c r="S461" s="3"/>
    </row>
    <row r="462" spans="19:19" ht="15.75" customHeight="1">
      <c r="S462" s="3"/>
    </row>
    <row r="463" spans="19:19" ht="15.75" customHeight="1">
      <c r="S463" s="3"/>
    </row>
    <row r="464" spans="19:19" ht="15.75" customHeight="1">
      <c r="S464" s="3"/>
    </row>
    <row r="465" spans="19:19" ht="15.75" customHeight="1">
      <c r="S465" s="3"/>
    </row>
    <row r="466" spans="19:19" ht="15.75" customHeight="1">
      <c r="S466" s="3"/>
    </row>
    <row r="467" spans="19:19" ht="15.75" customHeight="1">
      <c r="S467" s="3"/>
    </row>
    <row r="468" spans="19:19" ht="15.75" customHeight="1">
      <c r="S468" s="3"/>
    </row>
    <row r="469" spans="19:19" ht="15.75" customHeight="1">
      <c r="S469" s="3"/>
    </row>
    <row r="470" spans="19:19" ht="15.75" customHeight="1">
      <c r="S470" s="3"/>
    </row>
    <row r="471" spans="19:19" ht="15.75" customHeight="1">
      <c r="S471" s="3"/>
    </row>
    <row r="472" spans="19:19" ht="15.75" customHeight="1">
      <c r="S472" s="3"/>
    </row>
    <row r="473" spans="19:19" ht="15.75" customHeight="1">
      <c r="S473" s="3"/>
    </row>
    <row r="474" spans="19:19" ht="15.75" customHeight="1">
      <c r="S474" s="3"/>
    </row>
    <row r="475" spans="19:19" ht="15.75" customHeight="1">
      <c r="S475" s="3"/>
    </row>
    <row r="476" spans="19:19" ht="15.75" customHeight="1">
      <c r="S476" s="3"/>
    </row>
    <row r="477" spans="19:19" ht="15.75" customHeight="1">
      <c r="S477" s="3"/>
    </row>
    <row r="478" spans="19:19" ht="15.75" customHeight="1">
      <c r="S478" s="3"/>
    </row>
    <row r="479" spans="19:19" ht="15.75" customHeight="1">
      <c r="S479" s="3"/>
    </row>
    <row r="480" spans="19:19" ht="15.75" customHeight="1">
      <c r="S480" s="3"/>
    </row>
    <row r="481" spans="19:19" ht="15.75" customHeight="1">
      <c r="S481" s="3"/>
    </row>
    <row r="482" spans="19:19" ht="15.75" customHeight="1">
      <c r="S482" s="3"/>
    </row>
    <row r="483" spans="19:19" ht="15.75" customHeight="1">
      <c r="S483" s="3"/>
    </row>
    <row r="484" spans="19:19" ht="15.75" customHeight="1">
      <c r="S484" s="3"/>
    </row>
    <row r="485" spans="19:19" ht="15.75" customHeight="1">
      <c r="S485" s="3"/>
    </row>
    <row r="486" spans="19:19" ht="15.75" customHeight="1">
      <c r="S486" s="3"/>
    </row>
    <row r="487" spans="19:19" ht="15.75" customHeight="1">
      <c r="S487" s="3"/>
    </row>
    <row r="488" spans="19:19" ht="15.75" customHeight="1">
      <c r="S488" s="3"/>
    </row>
    <row r="489" spans="19:19" ht="15.75" customHeight="1">
      <c r="S489" s="3"/>
    </row>
    <row r="490" spans="19:19" ht="15.75" customHeight="1">
      <c r="S490" s="3"/>
    </row>
    <row r="491" spans="19:19" ht="15.75" customHeight="1">
      <c r="S491" s="3"/>
    </row>
    <row r="492" spans="19:19" ht="15.75" customHeight="1">
      <c r="S492" s="3"/>
    </row>
    <row r="493" spans="19:19" ht="15.75" customHeight="1">
      <c r="S493" s="3"/>
    </row>
    <row r="494" spans="19:19" ht="15.75" customHeight="1">
      <c r="S494" s="3"/>
    </row>
    <row r="495" spans="19:19" ht="15.75" customHeight="1">
      <c r="S495" s="3"/>
    </row>
    <row r="496" spans="19:19" ht="15.75" customHeight="1">
      <c r="S496" s="3"/>
    </row>
    <row r="497" spans="19:19" ht="15.75" customHeight="1">
      <c r="S497" s="3"/>
    </row>
    <row r="498" spans="19:19" ht="15.75" customHeight="1">
      <c r="S498" s="3"/>
    </row>
    <row r="499" spans="19:19" ht="15.75" customHeight="1">
      <c r="S499" s="3"/>
    </row>
    <row r="500" spans="19:19" ht="15.75" customHeight="1">
      <c r="S500" s="3"/>
    </row>
    <row r="501" spans="19:19" ht="15.75" customHeight="1">
      <c r="S501" s="3"/>
    </row>
    <row r="502" spans="19:19" ht="15.75" customHeight="1">
      <c r="S502" s="3"/>
    </row>
    <row r="503" spans="19:19" ht="15.75" customHeight="1">
      <c r="S503" s="3"/>
    </row>
    <row r="504" spans="19:19" ht="15.75" customHeight="1">
      <c r="S504" s="3"/>
    </row>
    <row r="505" spans="19:19" ht="15.75" customHeight="1">
      <c r="S505" s="3"/>
    </row>
    <row r="506" spans="19:19" ht="15.75" customHeight="1">
      <c r="S506" s="3"/>
    </row>
    <row r="507" spans="19:19" ht="15.75" customHeight="1">
      <c r="S507" s="3"/>
    </row>
    <row r="508" spans="19:19" ht="15.75" customHeight="1">
      <c r="S508" s="3"/>
    </row>
    <row r="509" spans="19:19" ht="15.75" customHeight="1">
      <c r="S509" s="3"/>
    </row>
    <row r="510" spans="19:19" ht="15.75" customHeight="1">
      <c r="S510" s="3"/>
    </row>
    <row r="511" spans="19:19" ht="15.75" customHeight="1">
      <c r="S511" s="3"/>
    </row>
    <row r="512" spans="19:19" ht="15.75" customHeight="1">
      <c r="S512" s="3"/>
    </row>
    <row r="513" spans="19:19" ht="15.75" customHeight="1">
      <c r="S513" s="3"/>
    </row>
    <row r="514" spans="19:19" ht="15.75" customHeight="1">
      <c r="S514" s="3"/>
    </row>
    <row r="515" spans="19:19" ht="15.75" customHeight="1">
      <c r="S515" s="3"/>
    </row>
    <row r="516" spans="19:19" ht="15.75" customHeight="1">
      <c r="S516" s="3"/>
    </row>
    <row r="517" spans="19:19" ht="15.75" customHeight="1">
      <c r="S517" s="3"/>
    </row>
    <row r="518" spans="19:19" ht="15.75" customHeight="1">
      <c r="S518" s="3"/>
    </row>
    <row r="519" spans="19:19" ht="15.75" customHeight="1">
      <c r="S519" s="3"/>
    </row>
    <row r="520" spans="19:19" ht="15.75" customHeight="1">
      <c r="S520" s="3"/>
    </row>
    <row r="521" spans="19:19" ht="15.75" customHeight="1">
      <c r="S521" s="3"/>
    </row>
    <row r="522" spans="19:19" ht="15.75" customHeight="1">
      <c r="S522" s="3"/>
    </row>
    <row r="523" spans="19:19" ht="15.75" customHeight="1">
      <c r="S523" s="3"/>
    </row>
    <row r="524" spans="19:19" ht="15.75" customHeight="1">
      <c r="S524" s="3"/>
    </row>
    <row r="525" spans="19:19" ht="15.75" customHeight="1">
      <c r="S525" s="3"/>
    </row>
    <row r="526" spans="19:19" ht="15.75" customHeight="1">
      <c r="S526" s="3"/>
    </row>
    <row r="527" spans="19:19" ht="15.75" customHeight="1">
      <c r="S527" s="3"/>
    </row>
    <row r="528" spans="19:19" ht="15.75" customHeight="1">
      <c r="S528" s="3"/>
    </row>
    <row r="529" spans="19:19" ht="15.75" customHeight="1">
      <c r="S529" s="3"/>
    </row>
    <row r="530" spans="19:19" ht="15.75" customHeight="1">
      <c r="S530" s="3"/>
    </row>
    <row r="531" spans="19:19" ht="15.75" customHeight="1">
      <c r="S531" s="3"/>
    </row>
    <row r="532" spans="19:19" ht="15.75" customHeight="1">
      <c r="S532" s="3"/>
    </row>
    <row r="533" spans="19:19" ht="15.75" customHeight="1">
      <c r="S533" s="3"/>
    </row>
    <row r="534" spans="19:19" ht="15.75" customHeight="1">
      <c r="S534" s="3"/>
    </row>
    <row r="535" spans="19:19" ht="15.75" customHeight="1">
      <c r="S535" s="3"/>
    </row>
    <row r="536" spans="19:19" ht="15.75" customHeight="1">
      <c r="S536" s="3"/>
    </row>
    <row r="537" spans="19:19" ht="15.75" customHeight="1">
      <c r="S537" s="3"/>
    </row>
    <row r="538" spans="19:19" ht="15.75" customHeight="1">
      <c r="S538" s="3"/>
    </row>
    <row r="539" spans="19:19" ht="15.75" customHeight="1">
      <c r="S539" s="3"/>
    </row>
    <row r="540" spans="19:19" ht="15.75" customHeight="1">
      <c r="S540" s="3"/>
    </row>
    <row r="541" spans="19:19" ht="15.75" customHeight="1">
      <c r="S541" s="3"/>
    </row>
    <row r="542" spans="19:19" ht="15.75" customHeight="1">
      <c r="S542" s="3"/>
    </row>
    <row r="543" spans="19:19" ht="15.75" customHeight="1">
      <c r="S543" s="3"/>
    </row>
    <row r="544" spans="19:19" ht="15.75" customHeight="1">
      <c r="S544" s="3"/>
    </row>
    <row r="545" spans="19:19" ht="15.75" customHeight="1">
      <c r="S545" s="3"/>
    </row>
    <row r="546" spans="19:19" ht="15.75" customHeight="1">
      <c r="S546" s="3"/>
    </row>
    <row r="547" spans="19:19" ht="15.75" customHeight="1">
      <c r="S547" s="3"/>
    </row>
    <row r="548" spans="19:19" ht="15.75" customHeight="1">
      <c r="S548" s="3"/>
    </row>
    <row r="549" spans="19:19" ht="15.75" customHeight="1">
      <c r="S549" s="3"/>
    </row>
    <row r="550" spans="19:19" ht="15.75" customHeight="1">
      <c r="S550" s="3"/>
    </row>
    <row r="551" spans="19:19" ht="15.75" customHeight="1">
      <c r="S551" s="3"/>
    </row>
    <row r="552" spans="19:19" ht="15.75" customHeight="1">
      <c r="S552" s="3"/>
    </row>
    <row r="553" spans="19:19" ht="15.75" customHeight="1">
      <c r="S553" s="3"/>
    </row>
    <row r="554" spans="19:19" ht="15.75" customHeight="1">
      <c r="S554" s="3"/>
    </row>
    <row r="555" spans="19:19" ht="15.75" customHeight="1">
      <c r="S555" s="3"/>
    </row>
    <row r="556" spans="19:19" ht="15.75" customHeight="1">
      <c r="S556" s="3"/>
    </row>
    <row r="557" spans="19:19" ht="15.75" customHeight="1">
      <c r="S557" s="3"/>
    </row>
    <row r="558" spans="19:19" ht="15.75" customHeight="1">
      <c r="S558" s="3"/>
    </row>
    <row r="559" spans="19:19" ht="15.75" customHeight="1">
      <c r="S559" s="3"/>
    </row>
    <row r="560" spans="19:19" ht="15.75" customHeight="1">
      <c r="S560" s="3"/>
    </row>
    <row r="561" spans="19:19" ht="15.75" customHeight="1">
      <c r="S561" s="3"/>
    </row>
    <row r="562" spans="19:19" ht="15.75" customHeight="1">
      <c r="S562" s="3"/>
    </row>
    <row r="563" spans="19:19" ht="15.75" customHeight="1">
      <c r="S563" s="3"/>
    </row>
    <row r="564" spans="19:19" ht="15.75" customHeight="1">
      <c r="S564" s="3"/>
    </row>
    <row r="565" spans="19:19" ht="15.75" customHeight="1">
      <c r="S565" s="3"/>
    </row>
    <row r="566" spans="19:19" ht="15.75" customHeight="1">
      <c r="S566" s="3"/>
    </row>
    <row r="567" spans="19:19" ht="15.75" customHeight="1">
      <c r="S567" s="3"/>
    </row>
    <row r="568" spans="19:19" ht="15.75" customHeight="1">
      <c r="S568" s="3"/>
    </row>
    <row r="569" spans="19:19" ht="15.75" customHeight="1">
      <c r="S569" s="3"/>
    </row>
    <row r="570" spans="19:19" ht="15.75" customHeight="1">
      <c r="S570" s="3"/>
    </row>
    <row r="571" spans="19:19" ht="15.75" customHeight="1">
      <c r="S571" s="3"/>
    </row>
    <row r="572" spans="19:19" ht="15.75" customHeight="1">
      <c r="S572" s="3"/>
    </row>
    <row r="573" spans="19:19" ht="15.75" customHeight="1">
      <c r="S573" s="3"/>
    </row>
    <row r="574" spans="19:19" ht="15.75" customHeight="1">
      <c r="S574" s="3"/>
    </row>
    <row r="575" spans="19:19" ht="15.75" customHeight="1">
      <c r="S575" s="3"/>
    </row>
    <row r="576" spans="19:19" ht="15.75" customHeight="1">
      <c r="S576" s="3"/>
    </row>
    <row r="577" spans="19:19" ht="15.75" customHeight="1">
      <c r="S577" s="3"/>
    </row>
    <row r="578" spans="19:19" ht="15.75" customHeight="1">
      <c r="S578" s="3"/>
    </row>
    <row r="579" spans="19:19" ht="15.75" customHeight="1">
      <c r="S579" s="3"/>
    </row>
    <row r="580" spans="19:19" ht="15.75" customHeight="1">
      <c r="S580" s="3"/>
    </row>
    <row r="581" spans="19:19" ht="15.75" customHeight="1">
      <c r="S581" s="3"/>
    </row>
    <row r="582" spans="19:19" ht="15.75" customHeight="1">
      <c r="S582" s="3"/>
    </row>
    <row r="583" spans="19:19" ht="15.75" customHeight="1">
      <c r="S583" s="3"/>
    </row>
    <row r="584" spans="19:19" ht="15.75" customHeight="1">
      <c r="S584" s="3"/>
    </row>
    <row r="585" spans="19:19" ht="15.75" customHeight="1">
      <c r="S585" s="3"/>
    </row>
    <row r="586" spans="19:19" ht="15.75" customHeight="1">
      <c r="S586" s="3"/>
    </row>
    <row r="587" spans="19:19" ht="15.75" customHeight="1">
      <c r="S587" s="3"/>
    </row>
    <row r="588" spans="19:19" ht="15.75" customHeight="1">
      <c r="S588" s="3"/>
    </row>
    <row r="589" spans="19:19" ht="15.75" customHeight="1">
      <c r="S589" s="3"/>
    </row>
    <row r="590" spans="19:19" ht="15.75" customHeight="1">
      <c r="S590" s="3"/>
    </row>
    <row r="591" spans="19:19" ht="15.75" customHeight="1">
      <c r="S591" s="3"/>
    </row>
    <row r="592" spans="19:19" ht="15.75" customHeight="1">
      <c r="S592" s="3"/>
    </row>
    <row r="593" spans="19:19" ht="15.75" customHeight="1">
      <c r="S593" s="3"/>
    </row>
    <row r="594" spans="19:19" ht="15.75" customHeight="1">
      <c r="S594" s="3"/>
    </row>
    <row r="595" spans="19:19" ht="15.75" customHeight="1">
      <c r="S595" s="3"/>
    </row>
    <row r="596" spans="19:19" ht="15.75" customHeight="1">
      <c r="S596" s="3"/>
    </row>
    <row r="597" spans="19:19" ht="15.75" customHeight="1">
      <c r="S597" s="3"/>
    </row>
    <row r="598" spans="19:19" ht="15.75" customHeight="1">
      <c r="S598" s="3"/>
    </row>
    <row r="599" spans="19:19" ht="15.75" customHeight="1">
      <c r="S599" s="3"/>
    </row>
    <row r="600" spans="19:19" ht="15.75" customHeight="1">
      <c r="S600" s="3"/>
    </row>
    <row r="601" spans="19:19" ht="15.75" customHeight="1">
      <c r="S601" s="3"/>
    </row>
    <row r="602" spans="19:19" ht="15.75" customHeight="1">
      <c r="S602" s="3"/>
    </row>
    <row r="603" spans="19:19" ht="15.75" customHeight="1">
      <c r="S603" s="3"/>
    </row>
    <row r="604" spans="19:19" ht="15.75" customHeight="1">
      <c r="S604" s="3"/>
    </row>
    <row r="605" spans="19:19" ht="15.75" customHeight="1">
      <c r="S605" s="3"/>
    </row>
    <row r="606" spans="19:19" ht="15.75" customHeight="1">
      <c r="S606" s="3"/>
    </row>
    <row r="607" spans="19:19" ht="15.75" customHeight="1">
      <c r="S607" s="3"/>
    </row>
    <row r="608" spans="19:19" ht="15.75" customHeight="1">
      <c r="S608" s="3"/>
    </row>
    <row r="609" spans="19:19" ht="15.75" customHeight="1">
      <c r="S609" s="3"/>
    </row>
    <row r="610" spans="19:19" ht="15.75" customHeight="1">
      <c r="S610" s="3"/>
    </row>
    <row r="611" spans="19:19" ht="15.75" customHeight="1">
      <c r="S611" s="3"/>
    </row>
    <row r="612" spans="19:19" ht="15.75" customHeight="1">
      <c r="S612" s="3"/>
    </row>
    <row r="613" spans="19:19" ht="15.75" customHeight="1">
      <c r="S613" s="3"/>
    </row>
    <row r="614" spans="19:19" ht="15.75" customHeight="1">
      <c r="S614" s="3"/>
    </row>
    <row r="615" spans="19:19" ht="15.75" customHeight="1">
      <c r="S615" s="3"/>
    </row>
    <row r="616" spans="19:19" ht="15.75" customHeight="1">
      <c r="S616" s="3"/>
    </row>
    <row r="617" spans="19:19" ht="15.75" customHeight="1">
      <c r="S617" s="3"/>
    </row>
    <row r="618" spans="19:19" ht="15.75" customHeight="1">
      <c r="S618" s="3"/>
    </row>
    <row r="619" spans="19:19" ht="15.75" customHeight="1">
      <c r="S619" s="3"/>
    </row>
    <row r="620" spans="19:19" ht="15.75" customHeight="1">
      <c r="S620" s="3"/>
    </row>
    <row r="621" spans="19:19" ht="15.75" customHeight="1">
      <c r="S621" s="3"/>
    </row>
    <row r="622" spans="19:19" ht="15.75" customHeight="1">
      <c r="S622" s="3"/>
    </row>
    <row r="623" spans="19:19" ht="15.75" customHeight="1">
      <c r="S623" s="3"/>
    </row>
    <row r="624" spans="19:19" ht="15.75" customHeight="1">
      <c r="S624" s="3"/>
    </row>
    <row r="625" spans="19:19" ht="15.75" customHeight="1">
      <c r="S625" s="3"/>
    </row>
    <row r="626" spans="19:19" ht="15.75" customHeight="1">
      <c r="S626" s="3"/>
    </row>
    <row r="627" spans="19:19" ht="15.75" customHeight="1">
      <c r="S627" s="3"/>
    </row>
    <row r="628" spans="19:19" ht="15.75" customHeight="1">
      <c r="S628" s="3"/>
    </row>
    <row r="629" spans="19:19" ht="15.75" customHeight="1">
      <c r="S629" s="3"/>
    </row>
    <row r="630" spans="19:19" ht="15.75" customHeight="1">
      <c r="S630" s="3"/>
    </row>
    <row r="631" spans="19:19" ht="15.75" customHeight="1">
      <c r="S631" s="3"/>
    </row>
    <row r="632" spans="19:19" ht="15.75" customHeight="1">
      <c r="S632" s="3"/>
    </row>
    <row r="633" spans="19:19" ht="15.75" customHeight="1">
      <c r="S633" s="3"/>
    </row>
    <row r="634" spans="19:19" ht="15.75" customHeight="1">
      <c r="S634" s="3"/>
    </row>
    <row r="635" spans="19:19" ht="15.75" customHeight="1">
      <c r="S635" s="3"/>
    </row>
    <row r="636" spans="19:19" ht="15.75" customHeight="1">
      <c r="S636" s="3"/>
    </row>
    <row r="637" spans="19:19" ht="15.75" customHeight="1">
      <c r="S637" s="3"/>
    </row>
    <row r="638" spans="19:19" ht="15.75" customHeight="1">
      <c r="S638" s="3"/>
    </row>
    <row r="639" spans="19:19" ht="15.75" customHeight="1">
      <c r="S639" s="3"/>
    </row>
    <row r="640" spans="19:19" ht="15.75" customHeight="1">
      <c r="S640" s="3"/>
    </row>
    <row r="641" spans="19:19" ht="15.75" customHeight="1">
      <c r="S641" s="3"/>
    </row>
    <row r="642" spans="19:19" ht="15.75" customHeight="1">
      <c r="S642" s="3"/>
    </row>
    <row r="643" spans="19:19" ht="15.75" customHeight="1">
      <c r="S643" s="3"/>
    </row>
    <row r="644" spans="19:19" ht="15.75" customHeight="1">
      <c r="S644" s="3"/>
    </row>
    <row r="645" spans="19:19" ht="15.75" customHeight="1">
      <c r="S645" s="3"/>
    </row>
    <row r="646" spans="19:19" ht="15.75" customHeight="1">
      <c r="S646" s="3"/>
    </row>
    <row r="647" spans="19:19" ht="15.75" customHeight="1">
      <c r="S647" s="3"/>
    </row>
    <row r="648" spans="19:19" ht="15.75" customHeight="1">
      <c r="S648" s="3"/>
    </row>
    <row r="649" spans="19:19" ht="15.75" customHeight="1">
      <c r="S649" s="3"/>
    </row>
    <row r="650" spans="19:19" ht="15.75" customHeight="1">
      <c r="S650" s="3"/>
    </row>
    <row r="651" spans="19:19" ht="15.75" customHeight="1">
      <c r="S651" s="3"/>
    </row>
    <row r="652" spans="19:19" ht="15.75" customHeight="1">
      <c r="S652" s="3"/>
    </row>
    <row r="653" spans="19:19" ht="15.75" customHeight="1">
      <c r="S653" s="3"/>
    </row>
    <row r="654" spans="19:19" ht="15.75" customHeight="1">
      <c r="S654" s="3"/>
    </row>
    <row r="655" spans="19:19" ht="15.75" customHeight="1">
      <c r="S655" s="3"/>
    </row>
    <row r="656" spans="19:19" ht="15.75" customHeight="1">
      <c r="S656" s="3"/>
    </row>
    <row r="657" spans="19:19" ht="15.75" customHeight="1">
      <c r="S657" s="3"/>
    </row>
    <row r="658" spans="19:19" ht="15.75" customHeight="1">
      <c r="S658" s="3"/>
    </row>
    <row r="659" spans="19:19" ht="15.75" customHeight="1">
      <c r="S659" s="3"/>
    </row>
    <row r="660" spans="19:19" ht="15.75" customHeight="1">
      <c r="S660" s="3"/>
    </row>
    <row r="661" spans="19:19" ht="15.75" customHeight="1">
      <c r="S661" s="3"/>
    </row>
    <row r="662" spans="19:19" ht="15.75" customHeight="1">
      <c r="S662" s="3"/>
    </row>
    <row r="663" spans="19:19" ht="15.75" customHeight="1">
      <c r="S663" s="3"/>
    </row>
    <row r="664" spans="19:19" ht="15.75" customHeight="1">
      <c r="S664" s="3"/>
    </row>
    <row r="665" spans="19:19" ht="15.75" customHeight="1">
      <c r="S665" s="3"/>
    </row>
    <row r="666" spans="19:19" ht="15.75" customHeight="1">
      <c r="S666" s="3"/>
    </row>
    <row r="667" spans="19:19" ht="15.75" customHeight="1">
      <c r="S667" s="3"/>
    </row>
    <row r="668" spans="19:19" ht="15.75" customHeight="1">
      <c r="S668" s="3"/>
    </row>
    <row r="669" spans="19:19" ht="15.75" customHeight="1">
      <c r="S669" s="3"/>
    </row>
    <row r="670" spans="19:19" ht="15.75" customHeight="1">
      <c r="S670" s="3"/>
    </row>
    <row r="671" spans="19:19" ht="15.75" customHeight="1">
      <c r="S671" s="3"/>
    </row>
    <row r="672" spans="19:19" ht="15.75" customHeight="1">
      <c r="S672" s="3"/>
    </row>
    <row r="673" spans="19:19" ht="15.75" customHeight="1">
      <c r="S673" s="3"/>
    </row>
    <row r="674" spans="19:19" ht="15.75" customHeight="1">
      <c r="S674" s="3"/>
    </row>
    <row r="675" spans="19:19" ht="15.75" customHeight="1">
      <c r="S675" s="3"/>
    </row>
    <row r="676" spans="19:19" ht="15.75" customHeight="1">
      <c r="S676" s="3"/>
    </row>
    <row r="677" spans="19:19" ht="15.75" customHeight="1">
      <c r="S677" s="3"/>
    </row>
    <row r="678" spans="19:19" ht="15.75" customHeight="1">
      <c r="S678" s="3"/>
    </row>
    <row r="679" spans="19:19" ht="15.75" customHeight="1">
      <c r="S679" s="3"/>
    </row>
    <row r="680" spans="19:19" ht="15.75" customHeight="1">
      <c r="S680" s="3"/>
    </row>
    <row r="681" spans="19:19" ht="15.75" customHeight="1">
      <c r="S681" s="3"/>
    </row>
    <row r="682" spans="19:19" ht="15.75" customHeight="1">
      <c r="S682" s="3"/>
    </row>
    <row r="683" spans="19:19" ht="15.75" customHeight="1">
      <c r="S683" s="3"/>
    </row>
    <row r="684" spans="19:19" ht="15.75" customHeight="1">
      <c r="S684" s="3"/>
    </row>
    <row r="685" spans="19:19" ht="15.75" customHeight="1">
      <c r="S685" s="3"/>
    </row>
    <row r="686" spans="19:19" ht="15.75" customHeight="1">
      <c r="S686" s="3"/>
    </row>
    <row r="687" spans="19:19" ht="15.75" customHeight="1">
      <c r="S687" s="3"/>
    </row>
    <row r="688" spans="19:19" ht="15.75" customHeight="1">
      <c r="S688" s="3"/>
    </row>
    <row r="689" spans="19:19" ht="15.75" customHeight="1">
      <c r="S689" s="3"/>
    </row>
    <row r="690" spans="19:19" ht="15.75" customHeight="1">
      <c r="S690" s="3"/>
    </row>
    <row r="691" spans="19:19" ht="15.75" customHeight="1">
      <c r="S691" s="3"/>
    </row>
    <row r="692" spans="19:19" ht="15.75" customHeight="1">
      <c r="S692" s="3"/>
    </row>
    <row r="693" spans="19:19" ht="15.75" customHeight="1">
      <c r="S693" s="3"/>
    </row>
    <row r="694" spans="19:19" ht="15.75" customHeight="1">
      <c r="S694" s="3"/>
    </row>
    <row r="695" spans="19:19" ht="15.75" customHeight="1">
      <c r="S695" s="3"/>
    </row>
    <row r="696" spans="19:19" ht="15.75" customHeight="1">
      <c r="S696" s="3"/>
    </row>
    <row r="697" spans="19:19" ht="15.75" customHeight="1">
      <c r="S697" s="3"/>
    </row>
    <row r="698" spans="19:19" ht="15.75" customHeight="1">
      <c r="S698" s="3"/>
    </row>
    <row r="699" spans="19:19" ht="15.75" customHeight="1">
      <c r="S699" s="3"/>
    </row>
    <row r="700" spans="19:19" ht="15.75" customHeight="1">
      <c r="S700" s="3"/>
    </row>
    <row r="701" spans="19:19" ht="15.75" customHeight="1">
      <c r="S701" s="3"/>
    </row>
    <row r="702" spans="19:19" ht="15.75" customHeight="1">
      <c r="S702" s="3"/>
    </row>
    <row r="703" spans="19:19" ht="15.75" customHeight="1">
      <c r="S703" s="3"/>
    </row>
    <row r="704" spans="19:19" ht="15.75" customHeight="1">
      <c r="S704" s="3"/>
    </row>
    <row r="705" spans="19:19" ht="15.75" customHeight="1">
      <c r="S705" s="3"/>
    </row>
    <row r="706" spans="19:19" ht="15.75" customHeight="1">
      <c r="S706" s="3"/>
    </row>
    <row r="707" spans="19:19" ht="15.75" customHeight="1">
      <c r="S707" s="3"/>
    </row>
    <row r="708" spans="19:19" ht="15.75" customHeight="1">
      <c r="S708" s="3"/>
    </row>
    <row r="709" spans="19:19" ht="15.75" customHeight="1">
      <c r="S709" s="3"/>
    </row>
    <row r="710" spans="19:19" ht="15.75" customHeight="1">
      <c r="S710" s="3"/>
    </row>
    <row r="711" spans="19:19" ht="15.75" customHeight="1">
      <c r="S711" s="3"/>
    </row>
    <row r="712" spans="19:19" ht="15.75" customHeight="1">
      <c r="S712" s="3"/>
    </row>
    <row r="713" spans="19:19" ht="15.75" customHeight="1">
      <c r="S713" s="3"/>
    </row>
    <row r="714" spans="19:19" ht="15.75" customHeight="1">
      <c r="S714" s="3"/>
    </row>
    <row r="715" spans="19:19" ht="15.75" customHeight="1">
      <c r="S715" s="3"/>
    </row>
    <row r="716" spans="19:19" ht="15.75" customHeight="1">
      <c r="S716" s="3"/>
    </row>
    <row r="717" spans="19:19" ht="15.75" customHeight="1">
      <c r="S717" s="3"/>
    </row>
    <row r="718" spans="19:19" ht="15.75" customHeight="1">
      <c r="S718" s="3"/>
    </row>
    <row r="719" spans="19:19" ht="15.75" customHeight="1">
      <c r="S719" s="3"/>
    </row>
    <row r="720" spans="19:19" ht="15.75" customHeight="1">
      <c r="S720" s="3"/>
    </row>
    <row r="721" spans="19:19" ht="15.75" customHeight="1">
      <c r="S721" s="3"/>
    </row>
    <row r="722" spans="19:19" ht="15.75" customHeight="1">
      <c r="S722" s="3"/>
    </row>
    <row r="723" spans="19:19" ht="15.75" customHeight="1">
      <c r="S723" s="3"/>
    </row>
    <row r="724" spans="19:19" ht="15.75" customHeight="1">
      <c r="S724" s="3"/>
    </row>
    <row r="725" spans="19:19" ht="15.75" customHeight="1">
      <c r="S725" s="3"/>
    </row>
    <row r="726" spans="19:19" ht="15.75" customHeight="1">
      <c r="S726" s="3"/>
    </row>
    <row r="727" spans="19:19" ht="15.75" customHeight="1">
      <c r="S727" s="3"/>
    </row>
    <row r="728" spans="19:19" ht="15.75" customHeight="1">
      <c r="S728" s="3"/>
    </row>
    <row r="729" spans="19:19" ht="15.75" customHeight="1">
      <c r="S729" s="3"/>
    </row>
    <row r="730" spans="19:19" ht="15.75" customHeight="1">
      <c r="S730" s="3"/>
    </row>
    <row r="731" spans="19:19" ht="15.75" customHeight="1">
      <c r="S731" s="3"/>
    </row>
    <row r="732" spans="19:19" ht="15.75" customHeight="1">
      <c r="S732" s="3"/>
    </row>
    <row r="733" spans="19:19" ht="15.75" customHeight="1">
      <c r="S733" s="3"/>
    </row>
    <row r="734" spans="19:19" ht="15.75" customHeight="1">
      <c r="S734" s="3"/>
    </row>
    <row r="735" spans="19:19" ht="15.75" customHeight="1">
      <c r="S735" s="3"/>
    </row>
    <row r="736" spans="19:19" ht="15.75" customHeight="1">
      <c r="S736" s="3"/>
    </row>
    <row r="737" spans="19:19" ht="15.75" customHeight="1">
      <c r="S737" s="3"/>
    </row>
    <row r="738" spans="19:19" ht="15.75" customHeight="1">
      <c r="S738" s="3"/>
    </row>
    <row r="739" spans="19:19" ht="15.75" customHeight="1">
      <c r="S739" s="3"/>
    </row>
    <row r="740" spans="19:19" ht="15.75" customHeight="1">
      <c r="S740" s="3"/>
    </row>
    <row r="741" spans="19:19" ht="15.75" customHeight="1">
      <c r="S741" s="3"/>
    </row>
    <row r="742" spans="19:19" ht="15.75" customHeight="1">
      <c r="S742" s="3"/>
    </row>
    <row r="743" spans="19:19" ht="15.75" customHeight="1">
      <c r="S743" s="3"/>
    </row>
    <row r="744" spans="19:19" ht="15.75" customHeight="1">
      <c r="S744" s="3"/>
    </row>
    <row r="745" spans="19:19" ht="15.75" customHeight="1">
      <c r="S745" s="3"/>
    </row>
    <row r="746" spans="19:19" ht="15.75" customHeight="1">
      <c r="S746" s="3"/>
    </row>
    <row r="747" spans="19:19" ht="15.75" customHeight="1">
      <c r="S747" s="3"/>
    </row>
    <row r="748" spans="19:19" ht="15.75" customHeight="1">
      <c r="S748" s="3"/>
    </row>
    <row r="749" spans="19:19" ht="15.75" customHeight="1">
      <c r="S749" s="3"/>
    </row>
    <row r="750" spans="19:19" ht="15.75" customHeight="1">
      <c r="S750" s="3"/>
    </row>
    <row r="751" spans="19:19" ht="15.75" customHeight="1">
      <c r="S751" s="3"/>
    </row>
    <row r="752" spans="19:19" ht="15.75" customHeight="1">
      <c r="S752" s="3"/>
    </row>
    <row r="753" spans="19:19" ht="15.75" customHeight="1">
      <c r="S753" s="3"/>
    </row>
    <row r="754" spans="19:19" ht="15.75" customHeight="1">
      <c r="S754" s="3"/>
    </row>
    <row r="755" spans="19:19" ht="15.75" customHeight="1">
      <c r="S755" s="3"/>
    </row>
    <row r="756" spans="19:19" ht="15.75" customHeight="1">
      <c r="S756" s="3"/>
    </row>
    <row r="757" spans="19:19" ht="15.75" customHeight="1">
      <c r="S757" s="3"/>
    </row>
    <row r="758" spans="19:19" ht="15.75" customHeight="1">
      <c r="S758" s="3"/>
    </row>
    <row r="759" spans="19:19" ht="15.75" customHeight="1">
      <c r="S759" s="3"/>
    </row>
    <row r="760" spans="19:19" ht="15.75" customHeight="1">
      <c r="S760" s="3"/>
    </row>
    <row r="761" spans="19:19" ht="15.75" customHeight="1">
      <c r="S761" s="3"/>
    </row>
    <row r="762" spans="19:19" ht="15.75" customHeight="1">
      <c r="S762" s="3"/>
    </row>
    <row r="763" spans="19:19" ht="15.75" customHeight="1">
      <c r="S763" s="3"/>
    </row>
    <row r="764" spans="19:19" ht="15.75" customHeight="1">
      <c r="S764" s="3"/>
    </row>
    <row r="765" spans="19:19" ht="15.75" customHeight="1">
      <c r="S765" s="3"/>
    </row>
    <row r="766" spans="19:19" ht="15.75" customHeight="1">
      <c r="S766" s="3"/>
    </row>
    <row r="767" spans="19:19" ht="15.75" customHeight="1">
      <c r="S767" s="3"/>
    </row>
    <row r="768" spans="19:19" ht="15.75" customHeight="1">
      <c r="S768" s="3"/>
    </row>
    <row r="769" spans="19:19" ht="15.75" customHeight="1">
      <c r="S769" s="3"/>
    </row>
    <row r="770" spans="19:19" ht="15.75" customHeight="1">
      <c r="S770" s="3"/>
    </row>
    <row r="771" spans="19:19" ht="15.75" customHeight="1">
      <c r="S771" s="3"/>
    </row>
    <row r="772" spans="19:19" ht="15.75" customHeight="1">
      <c r="S772" s="3"/>
    </row>
    <row r="773" spans="19:19" ht="15.75" customHeight="1">
      <c r="S773" s="3"/>
    </row>
    <row r="774" spans="19:19" ht="15.75" customHeight="1">
      <c r="S774" s="3"/>
    </row>
    <row r="775" spans="19:19" ht="15.75" customHeight="1">
      <c r="S775" s="3"/>
    </row>
    <row r="776" spans="19:19" ht="15.75" customHeight="1">
      <c r="S776" s="3"/>
    </row>
    <row r="777" spans="19:19" ht="15.75" customHeight="1">
      <c r="S777" s="3"/>
    </row>
    <row r="778" spans="19:19" ht="15.75" customHeight="1">
      <c r="S778" s="3"/>
    </row>
    <row r="779" spans="19:19" ht="15.75" customHeight="1">
      <c r="S779" s="3"/>
    </row>
    <row r="780" spans="19:19" ht="15.75" customHeight="1">
      <c r="S780" s="3"/>
    </row>
    <row r="781" spans="19:19" ht="15.75" customHeight="1">
      <c r="S781" s="3"/>
    </row>
    <row r="782" spans="19:19" ht="15.75" customHeight="1">
      <c r="S782" s="3"/>
    </row>
    <row r="783" spans="19:19" ht="15.75" customHeight="1">
      <c r="S783" s="3"/>
    </row>
    <row r="784" spans="19:19" ht="15.75" customHeight="1">
      <c r="S784" s="3"/>
    </row>
    <row r="785" spans="19:19" ht="15.75" customHeight="1">
      <c r="S785" s="3"/>
    </row>
    <row r="786" spans="19:19" ht="15.75" customHeight="1">
      <c r="S786" s="3"/>
    </row>
    <row r="787" spans="19:19" ht="15.75" customHeight="1">
      <c r="S787" s="3"/>
    </row>
    <row r="788" spans="19:19" ht="15.75" customHeight="1">
      <c r="S788" s="3"/>
    </row>
    <row r="789" spans="19:19" ht="15.75" customHeight="1">
      <c r="S789" s="3"/>
    </row>
    <row r="790" spans="19:19" ht="15.75" customHeight="1">
      <c r="S790" s="3"/>
    </row>
    <row r="791" spans="19:19" ht="15.75" customHeight="1">
      <c r="S791" s="3"/>
    </row>
    <row r="792" spans="19:19" ht="15.75" customHeight="1">
      <c r="S792" s="3"/>
    </row>
    <row r="793" spans="19:19" ht="15.75" customHeight="1">
      <c r="S793" s="3"/>
    </row>
    <row r="794" spans="19:19" ht="15.75" customHeight="1">
      <c r="S794" s="3"/>
    </row>
    <row r="795" spans="19:19" ht="15.75" customHeight="1">
      <c r="S795" s="3"/>
    </row>
    <row r="796" spans="19:19" ht="15.75" customHeight="1">
      <c r="S796" s="3"/>
    </row>
    <row r="797" spans="19:19" ht="15.75" customHeight="1">
      <c r="S797" s="3"/>
    </row>
    <row r="798" spans="19:19" ht="15.75" customHeight="1">
      <c r="S798" s="3"/>
    </row>
    <row r="799" spans="19:19" ht="15.75" customHeight="1">
      <c r="S799" s="3"/>
    </row>
    <row r="800" spans="19:19" ht="15.75" customHeight="1">
      <c r="S800" s="3"/>
    </row>
    <row r="801" spans="19:19" ht="15.75" customHeight="1">
      <c r="S801" s="3"/>
    </row>
    <row r="802" spans="19:19" ht="15.75" customHeight="1">
      <c r="S802" s="3"/>
    </row>
    <row r="803" spans="19:19" ht="15.75" customHeight="1">
      <c r="S803" s="3"/>
    </row>
    <row r="804" spans="19:19" ht="15.75" customHeight="1">
      <c r="S804" s="3"/>
    </row>
    <row r="805" spans="19:19" ht="15.75" customHeight="1">
      <c r="S805" s="3"/>
    </row>
    <row r="806" spans="19:19" ht="15.75" customHeight="1">
      <c r="S806" s="3"/>
    </row>
    <row r="807" spans="19:19" ht="15.75" customHeight="1">
      <c r="S807" s="3"/>
    </row>
    <row r="808" spans="19:19" ht="15.75" customHeight="1">
      <c r="S808" s="3"/>
    </row>
    <row r="809" spans="19:19" ht="15.75" customHeight="1">
      <c r="S809" s="3"/>
    </row>
    <row r="810" spans="19:19" ht="15.75" customHeight="1">
      <c r="S810" s="3"/>
    </row>
    <row r="811" spans="19:19" ht="15.75" customHeight="1">
      <c r="S811" s="3"/>
    </row>
    <row r="812" spans="19:19" ht="15.75" customHeight="1">
      <c r="S812" s="3"/>
    </row>
    <row r="813" spans="19:19" ht="15.75" customHeight="1">
      <c r="S813" s="3"/>
    </row>
    <row r="814" spans="19:19" ht="15.75" customHeight="1">
      <c r="S814" s="3"/>
    </row>
    <row r="815" spans="19:19" ht="15.75" customHeight="1">
      <c r="S815" s="3"/>
    </row>
    <row r="816" spans="19:19" ht="15.75" customHeight="1">
      <c r="S816" s="3"/>
    </row>
    <row r="817" spans="19:19" ht="15.75" customHeight="1">
      <c r="S817" s="3"/>
    </row>
    <row r="818" spans="19:19" ht="15.75" customHeight="1">
      <c r="S818" s="3"/>
    </row>
    <row r="819" spans="19:19" ht="15.75" customHeight="1">
      <c r="S819" s="3"/>
    </row>
    <row r="820" spans="19:19" ht="15.75" customHeight="1">
      <c r="S820" s="3"/>
    </row>
    <row r="821" spans="19:19" ht="15.75" customHeight="1">
      <c r="S821" s="3"/>
    </row>
    <row r="822" spans="19:19" ht="15.75" customHeight="1">
      <c r="S822" s="3"/>
    </row>
    <row r="823" spans="19:19" ht="15.75" customHeight="1">
      <c r="S823" s="3"/>
    </row>
    <row r="824" spans="19:19" ht="15.75" customHeight="1">
      <c r="S824" s="3"/>
    </row>
    <row r="825" spans="19:19" ht="15.75" customHeight="1">
      <c r="S825" s="3"/>
    </row>
    <row r="826" spans="19:19" ht="15.75" customHeight="1">
      <c r="S826" s="3"/>
    </row>
    <row r="827" spans="19:19" ht="15.75" customHeight="1">
      <c r="S827" s="3"/>
    </row>
    <row r="828" spans="19:19" ht="15.75" customHeight="1">
      <c r="S828" s="3"/>
    </row>
    <row r="829" spans="19:19" ht="15.75" customHeight="1">
      <c r="S829" s="3"/>
    </row>
    <row r="830" spans="19:19" ht="15.75" customHeight="1">
      <c r="S830" s="3"/>
    </row>
    <row r="831" spans="19:19" ht="15.75" customHeight="1">
      <c r="S831" s="3"/>
    </row>
    <row r="832" spans="19:19" ht="15.75" customHeight="1">
      <c r="S832" s="3"/>
    </row>
    <row r="833" spans="19:19" ht="15.75" customHeight="1">
      <c r="S833" s="3"/>
    </row>
    <row r="834" spans="19:19" ht="15.75" customHeight="1">
      <c r="S834" s="3"/>
    </row>
    <row r="835" spans="19:19" ht="15.75" customHeight="1">
      <c r="S835" s="3"/>
    </row>
    <row r="836" spans="19:19" ht="15.75" customHeight="1">
      <c r="S836" s="3"/>
    </row>
    <row r="837" spans="19:19" ht="15.75" customHeight="1">
      <c r="S837" s="3"/>
    </row>
    <row r="838" spans="19:19" ht="15.75" customHeight="1">
      <c r="S838" s="3"/>
    </row>
    <row r="839" spans="19:19" ht="15.75" customHeight="1">
      <c r="S839" s="3"/>
    </row>
    <row r="840" spans="19:19" ht="15.75" customHeight="1">
      <c r="S840" s="3"/>
    </row>
    <row r="841" spans="19:19" ht="15.75" customHeight="1">
      <c r="S841" s="3"/>
    </row>
    <row r="842" spans="19:19" ht="15.75" customHeight="1">
      <c r="S842" s="3"/>
    </row>
    <row r="843" spans="19:19" ht="15.75" customHeight="1">
      <c r="S843" s="3"/>
    </row>
    <row r="844" spans="19:19" ht="15.75" customHeight="1">
      <c r="S844" s="3"/>
    </row>
    <row r="845" spans="19:19" ht="15.75" customHeight="1">
      <c r="S845" s="3"/>
    </row>
    <row r="846" spans="19:19" ht="15.75" customHeight="1">
      <c r="S846" s="3"/>
    </row>
    <row r="847" spans="19:19" ht="15.75" customHeight="1">
      <c r="S847" s="3"/>
    </row>
    <row r="848" spans="19:19" ht="15.75" customHeight="1">
      <c r="S848" s="3"/>
    </row>
    <row r="849" spans="19:19" ht="15.75" customHeight="1">
      <c r="S849" s="3"/>
    </row>
    <row r="850" spans="19:19" ht="15.75" customHeight="1">
      <c r="S850" s="3"/>
    </row>
    <row r="851" spans="19:19" ht="15.75" customHeight="1">
      <c r="S851" s="3"/>
    </row>
    <row r="852" spans="19:19" ht="15.75" customHeight="1">
      <c r="S852" s="3"/>
    </row>
    <row r="853" spans="19:19" ht="15.75" customHeight="1">
      <c r="S853" s="3"/>
    </row>
    <row r="854" spans="19:19" ht="15.75" customHeight="1">
      <c r="S854" s="3"/>
    </row>
    <row r="855" spans="19:19" ht="15.75" customHeight="1">
      <c r="S855" s="3"/>
    </row>
    <row r="856" spans="19:19" ht="15.75" customHeight="1">
      <c r="S856" s="3"/>
    </row>
    <row r="857" spans="19:19" ht="15.75" customHeight="1">
      <c r="S857" s="3"/>
    </row>
    <row r="858" spans="19:19" ht="15.75" customHeight="1">
      <c r="S858" s="3"/>
    </row>
    <row r="859" spans="19:19" ht="15.75" customHeight="1">
      <c r="S859" s="3"/>
    </row>
    <row r="860" spans="19:19" ht="15.75" customHeight="1">
      <c r="S860" s="3"/>
    </row>
    <row r="861" spans="19:19" ht="15.75" customHeight="1">
      <c r="S861" s="3"/>
    </row>
    <row r="862" spans="19:19" ht="15.75" customHeight="1">
      <c r="S862" s="3"/>
    </row>
    <row r="863" spans="19:19" ht="15.75" customHeight="1">
      <c r="S863" s="3"/>
    </row>
    <row r="864" spans="19:19" ht="15.75" customHeight="1">
      <c r="S864" s="3"/>
    </row>
    <row r="865" spans="19:19" ht="15.75" customHeight="1">
      <c r="S865" s="3"/>
    </row>
    <row r="866" spans="19:19" ht="15.75" customHeight="1">
      <c r="S866" s="3"/>
    </row>
    <row r="867" spans="19:19" ht="15.75" customHeight="1">
      <c r="S867" s="3"/>
    </row>
    <row r="868" spans="19:19" ht="15.75" customHeight="1">
      <c r="S868" s="3"/>
    </row>
    <row r="869" spans="19:19" ht="15.75" customHeight="1">
      <c r="S869" s="3"/>
    </row>
    <row r="870" spans="19:19" ht="15.75" customHeight="1">
      <c r="S870" s="3"/>
    </row>
    <row r="871" spans="19:19" ht="15.75" customHeight="1">
      <c r="S871" s="3"/>
    </row>
    <row r="872" spans="19:19" ht="15.75" customHeight="1">
      <c r="S872" s="3"/>
    </row>
    <row r="873" spans="19:19" ht="15.75" customHeight="1">
      <c r="S873" s="3"/>
    </row>
    <row r="874" spans="19:19" ht="15.75" customHeight="1">
      <c r="S874" s="3"/>
    </row>
    <row r="875" spans="19:19" ht="15.75" customHeight="1">
      <c r="S875" s="3"/>
    </row>
    <row r="876" spans="19:19" ht="15.75" customHeight="1">
      <c r="S876" s="3"/>
    </row>
    <row r="877" spans="19:19" ht="15.75" customHeight="1">
      <c r="S877" s="3"/>
    </row>
    <row r="878" spans="19:19" ht="15.75" customHeight="1">
      <c r="S878" s="3"/>
    </row>
    <row r="879" spans="19:19" ht="15.75" customHeight="1">
      <c r="S879" s="3"/>
    </row>
    <row r="880" spans="19:19" ht="15.75" customHeight="1">
      <c r="S880" s="3"/>
    </row>
    <row r="881" spans="19:19" ht="15.75" customHeight="1">
      <c r="S881" s="3"/>
    </row>
    <row r="882" spans="19:19" ht="15.75" customHeight="1">
      <c r="S882" s="3"/>
    </row>
    <row r="883" spans="19:19" ht="15.75" customHeight="1">
      <c r="S883" s="3"/>
    </row>
    <row r="884" spans="19:19" ht="15.75" customHeight="1">
      <c r="S884" s="3"/>
    </row>
    <row r="885" spans="19:19" ht="15.75" customHeight="1">
      <c r="S885" s="3"/>
    </row>
    <row r="886" spans="19:19" ht="15.75" customHeight="1">
      <c r="S886" s="3"/>
    </row>
    <row r="887" spans="19:19" ht="15.75" customHeight="1">
      <c r="S887" s="3"/>
    </row>
    <row r="888" spans="19:19" ht="15.75" customHeight="1">
      <c r="S888" s="3"/>
    </row>
    <row r="889" spans="19:19" ht="15.75" customHeight="1">
      <c r="S889" s="3"/>
    </row>
    <row r="890" spans="19:19" ht="15.75" customHeight="1">
      <c r="S890" s="3"/>
    </row>
    <row r="891" spans="19:19" ht="15.75" customHeight="1">
      <c r="S891" s="3"/>
    </row>
    <row r="892" spans="19:19" ht="15.75" customHeight="1">
      <c r="S892" s="3"/>
    </row>
    <row r="893" spans="19:19" ht="15.75" customHeight="1">
      <c r="S893" s="3"/>
    </row>
    <row r="894" spans="19:19" ht="15.75" customHeight="1">
      <c r="S894" s="3"/>
    </row>
    <row r="895" spans="19:19" ht="15.75" customHeight="1">
      <c r="S895" s="3"/>
    </row>
    <row r="896" spans="19:19" ht="15.75" customHeight="1">
      <c r="S896" s="3"/>
    </row>
    <row r="897" spans="19:19" ht="15.75" customHeight="1">
      <c r="S897" s="3"/>
    </row>
    <row r="898" spans="19:19" ht="15.75" customHeight="1">
      <c r="S898" s="3"/>
    </row>
    <row r="899" spans="19:19" ht="15.75" customHeight="1">
      <c r="S899" s="3"/>
    </row>
    <row r="900" spans="19:19" ht="15.75" customHeight="1">
      <c r="S900" s="3"/>
    </row>
    <row r="901" spans="19:19" ht="15.75" customHeight="1">
      <c r="S901" s="3"/>
    </row>
    <row r="902" spans="19:19" ht="15.75" customHeight="1">
      <c r="S902" s="3"/>
    </row>
    <row r="903" spans="19:19" ht="15.75" customHeight="1">
      <c r="S903" s="3"/>
    </row>
    <row r="904" spans="19:19" ht="15.75" customHeight="1">
      <c r="S904" s="3"/>
    </row>
    <row r="905" spans="19:19" ht="15.75" customHeight="1">
      <c r="S905" s="3"/>
    </row>
    <row r="906" spans="19:19" ht="15.75" customHeight="1">
      <c r="S906" s="3"/>
    </row>
    <row r="907" spans="19:19" ht="15.75" customHeight="1">
      <c r="S907" s="3"/>
    </row>
    <row r="908" spans="19:19" ht="15.75" customHeight="1">
      <c r="S908" s="3"/>
    </row>
    <row r="909" spans="19:19" ht="15.75" customHeight="1">
      <c r="S909" s="3"/>
    </row>
    <row r="910" spans="19:19" ht="15.75" customHeight="1">
      <c r="S910" s="3"/>
    </row>
    <row r="911" spans="19:19" ht="15.75" customHeight="1">
      <c r="S911" s="3"/>
    </row>
    <row r="912" spans="19:19" ht="15.75" customHeight="1">
      <c r="S912" s="3"/>
    </row>
    <row r="913" spans="19:19" ht="15.75" customHeight="1">
      <c r="S913" s="3"/>
    </row>
    <row r="914" spans="19:19" ht="15.75" customHeight="1">
      <c r="S914" s="3"/>
    </row>
    <row r="915" spans="19:19" ht="15.75" customHeight="1">
      <c r="S915" s="3"/>
    </row>
    <row r="916" spans="19:19" ht="15.75" customHeight="1">
      <c r="S916" s="3"/>
    </row>
    <row r="917" spans="19:19" ht="15.75" customHeight="1">
      <c r="S917" s="3"/>
    </row>
    <row r="918" spans="19:19" ht="15.75" customHeight="1">
      <c r="S918" s="3"/>
    </row>
    <row r="919" spans="19:19" ht="15.75" customHeight="1">
      <c r="S919" s="3"/>
    </row>
    <row r="920" spans="19:19" ht="15.75" customHeight="1">
      <c r="S920" s="3"/>
    </row>
    <row r="921" spans="19:19" ht="15.75" customHeight="1">
      <c r="S921" s="3"/>
    </row>
    <row r="922" spans="19:19" ht="15.75" customHeight="1">
      <c r="S922" s="3"/>
    </row>
    <row r="923" spans="19:19" ht="15.75" customHeight="1">
      <c r="S923" s="3"/>
    </row>
    <row r="924" spans="19:19" ht="15.75" customHeight="1">
      <c r="S924" s="3"/>
    </row>
    <row r="925" spans="19:19" ht="15.75" customHeight="1">
      <c r="S925" s="3"/>
    </row>
    <row r="926" spans="19:19" ht="15.75" customHeight="1">
      <c r="S926" s="3"/>
    </row>
    <row r="927" spans="19:19" ht="15.75" customHeight="1">
      <c r="S927" s="3"/>
    </row>
    <row r="928" spans="19:19" ht="15.75" customHeight="1">
      <c r="S928" s="3"/>
    </row>
    <row r="929" spans="19:19" ht="15.75" customHeight="1">
      <c r="S929" s="3"/>
    </row>
    <row r="930" spans="19:19" ht="15.75" customHeight="1">
      <c r="S930" s="3"/>
    </row>
    <row r="931" spans="19:19" ht="15.75" customHeight="1">
      <c r="S931" s="3"/>
    </row>
    <row r="932" spans="19:19" ht="15.75" customHeight="1">
      <c r="S932" s="3"/>
    </row>
    <row r="933" spans="19:19" ht="15.75" customHeight="1">
      <c r="S933" s="3"/>
    </row>
    <row r="934" spans="19:19" ht="15.75" customHeight="1">
      <c r="S934" s="3"/>
    </row>
    <row r="935" spans="19:19" ht="15.75" customHeight="1">
      <c r="S935" s="3"/>
    </row>
    <row r="936" spans="19:19" ht="15.75" customHeight="1">
      <c r="S936" s="3"/>
    </row>
    <row r="937" spans="19:19" ht="15.75" customHeight="1">
      <c r="S937" s="3"/>
    </row>
    <row r="938" spans="19:19" ht="15.75" customHeight="1">
      <c r="S938" s="3"/>
    </row>
    <row r="939" spans="19:19" ht="15.75" customHeight="1">
      <c r="S939" s="3"/>
    </row>
    <row r="940" spans="19:19" ht="15.75" customHeight="1">
      <c r="S940" s="3"/>
    </row>
    <row r="941" spans="19:19" ht="15.75" customHeight="1">
      <c r="S941" s="3"/>
    </row>
    <row r="942" spans="19:19" ht="15.75" customHeight="1">
      <c r="S942" s="3"/>
    </row>
    <row r="943" spans="19:19" ht="15.75" customHeight="1">
      <c r="S943" s="3"/>
    </row>
    <row r="944" spans="19:19" ht="15.75" customHeight="1">
      <c r="S944" s="3"/>
    </row>
    <row r="945" spans="19:19" ht="15.75" customHeight="1">
      <c r="S945" s="3"/>
    </row>
    <row r="946" spans="19:19" ht="15.75" customHeight="1">
      <c r="S946" s="3"/>
    </row>
    <row r="947" spans="19:19" ht="15.75" customHeight="1">
      <c r="S947" s="3"/>
    </row>
    <row r="948" spans="19:19" ht="15.75" customHeight="1">
      <c r="S948" s="3"/>
    </row>
    <row r="949" spans="19:19" ht="15.75" customHeight="1">
      <c r="S949" s="3"/>
    </row>
    <row r="950" spans="19:19" ht="15.75" customHeight="1">
      <c r="S950" s="3"/>
    </row>
    <row r="951" spans="19:19" ht="15.75" customHeight="1">
      <c r="S951" s="3"/>
    </row>
    <row r="952" spans="19:19" ht="15.75" customHeight="1">
      <c r="S952" s="3"/>
    </row>
    <row r="953" spans="19:19" ht="15.75" customHeight="1">
      <c r="S953" s="3"/>
    </row>
    <row r="954" spans="19:19" ht="15.75" customHeight="1">
      <c r="S954" s="3"/>
    </row>
    <row r="955" spans="19:19" ht="15.75" customHeight="1">
      <c r="S955" s="3"/>
    </row>
    <row r="956" spans="19:19" ht="15.75" customHeight="1">
      <c r="S956" s="3"/>
    </row>
    <row r="957" spans="19:19" ht="15.75" customHeight="1">
      <c r="S957" s="3"/>
    </row>
    <row r="958" spans="19:19" ht="15.75" customHeight="1">
      <c r="S958" s="3"/>
    </row>
    <row r="959" spans="19:19" ht="15.75" customHeight="1">
      <c r="S959" s="3"/>
    </row>
    <row r="960" spans="19:19" ht="15.75" customHeight="1">
      <c r="S960" s="3"/>
    </row>
    <row r="961" spans="19:19" ht="15.75" customHeight="1">
      <c r="S961" s="3"/>
    </row>
    <row r="962" spans="19:19" ht="15.75" customHeight="1">
      <c r="S962" s="3"/>
    </row>
    <row r="963" spans="19:19" ht="15.75" customHeight="1">
      <c r="S963" s="3"/>
    </row>
    <row r="964" spans="19:19" ht="15.75" customHeight="1">
      <c r="S964" s="3"/>
    </row>
    <row r="965" spans="19:19" ht="15.75" customHeight="1">
      <c r="S965" s="3"/>
    </row>
    <row r="966" spans="19:19" ht="15.75" customHeight="1">
      <c r="S966" s="3"/>
    </row>
    <row r="967" spans="19:19" ht="15.75" customHeight="1">
      <c r="S967" s="3"/>
    </row>
    <row r="968" spans="19:19" ht="15.75" customHeight="1">
      <c r="S968" s="3"/>
    </row>
    <row r="969" spans="19:19" ht="15.75" customHeight="1">
      <c r="S969" s="3"/>
    </row>
    <row r="970" spans="19:19" ht="15.75" customHeight="1">
      <c r="S970" s="3"/>
    </row>
    <row r="971" spans="19:19" ht="15.75" customHeight="1">
      <c r="S971" s="3"/>
    </row>
    <row r="972" spans="19:19" ht="15.75" customHeight="1">
      <c r="S972" s="3"/>
    </row>
    <row r="973" spans="19:19" ht="15.75" customHeight="1">
      <c r="S973" s="3"/>
    </row>
    <row r="974" spans="19:19" ht="15.75" customHeight="1">
      <c r="S974" s="3"/>
    </row>
    <row r="975" spans="19:19" ht="15.75" customHeight="1">
      <c r="S975" s="3"/>
    </row>
    <row r="976" spans="19:19" ht="15.75" customHeight="1">
      <c r="S976" s="3"/>
    </row>
    <row r="977" spans="19:19" ht="15.75" customHeight="1">
      <c r="S977" s="3"/>
    </row>
    <row r="978" spans="19:19" ht="15.75" customHeight="1">
      <c r="S978" s="3"/>
    </row>
    <row r="979" spans="19:19" ht="15.75" customHeight="1">
      <c r="S979" s="3"/>
    </row>
    <row r="980" spans="19:19" ht="15.75" customHeight="1">
      <c r="S980" s="3"/>
    </row>
    <row r="981" spans="19:19" ht="15.75" customHeight="1">
      <c r="S981" s="3"/>
    </row>
    <row r="982" spans="19:19" ht="15.75" customHeight="1">
      <c r="S982" s="3"/>
    </row>
    <row r="983" spans="19:19" ht="15.75" customHeight="1">
      <c r="S983" s="3"/>
    </row>
    <row r="984" spans="19:19" ht="15.75" customHeight="1">
      <c r="S984" s="3"/>
    </row>
    <row r="985" spans="19:19" ht="15.75" customHeight="1">
      <c r="S985" s="3"/>
    </row>
    <row r="986" spans="19:19" ht="15.75" customHeight="1">
      <c r="S986" s="3"/>
    </row>
    <row r="987" spans="19:19" ht="15.75" customHeight="1">
      <c r="S987" s="3"/>
    </row>
    <row r="988" spans="19:19" ht="15.75" customHeight="1">
      <c r="S988" s="3"/>
    </row>
    <row r="989" spans="19:19" ht="15.75" customHeight="1">
      <c r="S989" s="3"/>
    </row>
    <row r="990" spans="19:19" ht="15.75" customHeight="1">
      <c r="S990" s="3"/>
    </row>
    <row r="991" spans="19:19" ht="15.75" customHeight="1">
      <c r="S991" s="3"/>
    </row>
    <row r="992" spans="19:19" ht="15.75" customHeight="1">
      <c r="S992" s="3"/>
    </row>
    <row r="993" spans="19:19" ht="15.75" customHeight="1">
      <c r="S993" s="3"/>
    </row>
    <row r="994" spans="19:19" ht="15.75" customHeight="1">
      <c r="S994" s="3"/>
    </row>
    <row r="995" spans="19:19" ht="15.75" customHeight="1">
      <c r="S995" s="3"/>
    </row>
    <row r="996" spans="19:19" ht="15.75" customHeight="1">
      <c r="S996" s="3"/>
    </row>
    <row r="997" spans="19:19" ht="15.75" customHeight="1">
      <c r="S997" s="3"/>
    </row>
    <row r="998" spans="19:19" ht="15.75" customHeight="1">
      <c r="S998" s="3"/>
    </row>
    <row r="999" spans="19:19" ht="15.75" customHeight="1">
      <c r="S999" s="3"/>
    </row>
    <row r="1000" spans="19:19" ht="15.75" customHeight="1">
      <c r="S1000" s="3"/>
    </row>
  </sheetData>
  <mergeCells count="5">
    <mergeCell ref="A114:I114"/>
    <mergeCell ref="C2:H2"/>
    <mergeCell ref="A112:B112"/>
    <mergeCell ref="F106:G106"/>
    <mergeCell ref="A1:I1"/>
  </mergeCells>
  <pageMargins left="0.23622047244094491" right="3.937007874015748E-2" top="0" bottom="0.35433070866141736" header="0" footer="0"/>
  <pageSetup paperSize="9" scale="60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T1001"/>
  <sheetViews>
    <sheetView zoomScale="85" zoomScaleNormal="85" workbookViewId="0">
      <pane xSplit="2" ySplit="1" topLeftCell="U146" activePane="bottomRight" state="frozen"/>
      <selection pane="topRight" activeCell="C1" sqref="C1"/>
      <selection pane="bottomLeft" activeCell="A2" sqref="A2"/>
      <selection pane="bottomRight" activeCell="AK225" sqref="AK225"/>
    </sheetView>
  </sheetViews>
  <sheetFormatPr defaultColWidth="12.6640625" defaultRowHeight="15" customHeight="1"/>
  <cols>
    <col min="1" max="2" width="4.88671875" customWidth="1"/>
    <col min="3" max="3" width="10.21875" bestFit="1" customWidth="1"/>
    <col min="4" max="4" width="10.44140625" bestFit="1" customWidth="1"/>
    <col min="5" max="18" width="9.77734375" customWidth="1"/>
    <col min="19" max="19" width="11.109375" customWidth="1"/>
    <col min="20" max="23" width="9.77734375" customWidth="1"/>
    <col min="24" max="24" width="10.44140625" bestFit="1" customWidth="1"/>
    <col min="25" max="25" width="9.77734375" hidden="1" customWidth="1"/>
    <col min="26" max="27" width="11.109375" hidden="1" customWidth="1"/>
    <col min="28" max="28" width="11.109375" customWidth="1"/>
    <col min="29" max="29" width="9.77734375" style="96" customWidth="1"/>
    <col min="30" max="31" width="9.77734375" customWidth="1"/>
    <col min="32" max="32" width="10.44140625" bestFit="1" customWidth="1"/>
    <col min="33" max="34" width="9.77734375" hidden="1" customWidth="1"/>
    <col min="35" max="35" width="0" hidden="1" customWidth="1"/>
  </cols>
  <sheetData>
    <row r="1" spans="1:34" ht="15.75" customHeight="1" thickBot="1">
      <c r="B1" s="6" t="s">
        <v>18</v>
      </c>
      <c r="C1" s="7" t="e">
        <f>'Ведомость превышений'!#REF!</f>
        <v>#REF!</v>
      </c>
      <c r="D1" s="8" t="s">
        <v>19</v>
      </c>
      <c r="E1" s="7" t="s">
        <v>20</v>
      </c>
      <c r="F1" s="7" t="s">
        <v>21</v>
      </c>
      <c r="G1" s="9" t="s">
        <v>22</v>
      </c>
      <c r="H1" s="9" t="s">
        <v>23</v>
      </c>
      <c r="I1" s="9" t="s">
        <v>24</v>
      </c>
      <c r="J1" s="10" t="s">
        <v>25</v>
      </c>
      <c r="K1" s="10" t="s">
        <v>26</v>
      </c>
      <c r="L1" s="10" t="s">
        <v>27</v>
      </c>
      <c r="M1" s="11" t="s">
        <v>28</v>
      </c>
      <c r="N1" s="11" t="s">
        <v>29</v>
      </c>
      <c r="O1" s="11"/>
      <c r="R1" s="1"/>
      <c r="T1" s="1"/>
      <c r="U1" s="1"/>
      <c r="V1" s="1"/>
      <c r="W1" s="1"/>
      <c r="X1" s="1"/>
      <c r="Y1" s="1"/>
      <c r="AC1" s="3"/>
      <c r="AD1" s="1"/>
      <c r="AE1" s="1"/>
      <c r="AF1" s="1"/>
      <c r="AG1" s="1"/>
      <c r="AH1" s="1"/>
    </row>
    <row r="2" spans="1:34" ht="15.75" customHeight="1" thickBot="1">
      <c r="A2" s="12">
        <v>1</v>
      </c>
      <c r="B2" s="12">
        <v>538</v>
      </c>
      <c r="C2" s="13"/>
      <c r="D2" s="14" t="s">
        <v>13</v>
      </c>
      <c r="E2" s="15">
        <f>VLOOKUP(B2,'Журнал наблюдений'!D:G,4,0)</f>
        <v>1.4113800000000001</v>
      </c>
      <c r="F2" s="16"/>
      <c r="G2" s="17"/>
      <c r="H2" s="17"/>
      <c r="I2" s="17"/>
      <c r="J2" s="18"/>
      <c r="K2" s="18"/>
      <c r="L2" s="18"/>
      <c r="M2" s="19"/>
      <c r="N2" s="19"/>
      <c r="O2" s="19"/>
      <c r="P2" s="1">
        <v>1</v>
      </c>
      <c r="Q2" s="3"/>
      <c r="R2" s="1"/>
      <c r="T2" s="1"/>
      <c r="U2" s="1"/>
      <c r="V2" s="1"/>
      <c r="W2" s="1"/>
      <c r="X2" s="1"/>
      <c r="Y2" s="1"/>
      <c r="AC2" s="3"/>
      <c r="AD2" s="1"/>
      <c r="AE2" s="1"/>
      <c r="AF2" s="1"/>
      <c r="AG2" s="1"/>
      <c r="AH2" s="1"/>
    </row>
    <row r="3" spans="1:34" ht="15.75" customHeight="1" thickBot="1">
      <c r="A3" s="12">
        <v>1</v>
      </c>
      <c r="B3" s="12">
        <v>537</v>
      </c>
      <c r="C3" s="12"/>
      <c r="D3" s="14" t="s">
        <v>30</v>
      </c>
      <c r="E3" s="15">
        <f>VLOOKUP(B3,'Журнал наблюдений'!D:G,4,0)</f>
        <v>1.3199700000000001</v>
      </c>
      <c r="F3" s="16"/>
      <c r="G3" s="17">
        <f t="shared" ref="G3:G139" si="0">IF(D2=D3,"",E2-E3)</f>
        <v>9.1409999999999991E-2</v>
      </c>
      <c r="H3" s="17">
        <f>IF(G3="","",IF(COUNTIF(D2,"*бол*"),G3+#REF!,G3))</f>
        <v>9.1409999999999991E-2</v>
      </c>
      <c r="I3" s="17">
        <f t="shared" ref="I3:I117" si="1">IF(COUNTIF(D3,"*бол*"),"",H3)</f>
        <v>9.1409999999999991E-2</v>
      </c>
      <c r="J3" s="18">
        <f t="shared" ref="J3:J139" si="2">IF(D2=D3,"",F2-F3)</f>
        <v>0</v>
      </c>
      <c r="K3" s="18">
        <f>IF(J3="","",IF(COUNTIF(D2,"*бол*"),J3+#REF!,J3))</f>
        <v>0</v>
      </c>
      <c r="L3" s="18">
        <f t="shared" ref="L3:L139" si="3">IF(OR(F2="", F3=""),I3,IF(COUNTIF(D3,"*бол*"),"",K3))</f>
        <v>9.1409999999999991E-2</v>
      </c>
      <c r="M3" s="3">
        <v>9.1399999999999995E-2</v>
      </c>
      <c r="N3" s="19">
        <f t="shared" ref="N3:N4" si="4">L3-I3</f>
        <v>0</v>
      </c>
      <c r="O3" s="19">
        <f t="shared" ref="O3:O4" si="5">L3-M3</f>
        <v>9.9999999999961231E-6</v>
      </c>
      <c r="P3" s="1">
        <f>IF(D2=D3,P2+1,P2)</f>
        <v>1</v>
      </c>
      <c r="Q3" s="3"/>
      <c r="R3" s="1"/>
      <c r="T3" s="1"/>
      <c r="U3" s="1"/>
      <c r="V3" s="1"/>
      <c r="W3" s="1"/>
      <c r="X3" s="1"/>
      <c r="Y3" s="1"/>
      <c r="AC3" s="3"/>
      <c r="AD3" s="1"/>
      <c r="AE3" s="1"/>
      <c r="AF3" s="1"/>
      <c r="AG3" s="1"/>
      <c r="AH3" s="1"/>
    </row>
    <row r="4" spans="1:34" ht="15.75" customHeight="1" thickBot="1">
      <c r="A4" s="12">
        <v>1</v>
      </c>
      <c r="B4" s="12">
        <v>536</v>
      </c>
      <c r="C4" s="12"/>
      <c r="D4" s="14" t="s">
        <v>31</v>
      </c>
      <c r="E4" s="15">
        <f>VLOOKUP(B4,'Журнал наблюдений'!D:G,4,0)</f>
        <v>1.2070000000000001</v>
      </c>
      <c r="F4" s="16"/>
      <c r="G4" s="17">
        <f t="shared" si="0"/>
        <v>0.11297000000000001</v>
      </c>
      <c r="H4" s="17">
        <f t="shared" ref="H4:H139" si="6">IF(G4="","",IF(COUNTIF(D3,"*бол*"),G4+H2,G4))</f>
        <v>0.11297000000000001</v>
      </c>
      <c r="I4" s="17">
        <f t="shared" si="1"/>
        <v>0.11297000000000001</v>
      </c>
      <c r="J4" s="18">
        <f t="shared" si="2"/>
        <v>0</v>
      </c>
      <c r="K4" s="18">
        <f t="shared" ref="K4:K139" si="7">IF(J4="","",IF(COUNTIF(D3,"*бол*"),J4+K2,J4))</f>
        <v>0</v>
      </c>
      <c r="L4" s="18">
        <f t="shared" si="3"/>
        <v>0.11297000000000001</v>
      </c>
      <c r="M4" s="3">
        <v>0.11360000000000001</v>
      </c>
      <c r="N4" s="19">
        <f t="shared" si="4"/>
        <v>0</v>
      </c>
      <c r="O4" s="19">
        <f t="shared" si="5"/>
        <v>-6.2999999999999168E-4</v>
      </c>
      <c r="P4" s="1">
        <f t="shared" ref="P4:P19" si="8">IF(D3=D4,P3+1,P3)</f>
        <v>1</v>
      </c>
      <c r="Q4" s="3"/>
      <c r="R4" s="1"/>
      <c r="T4" s="1"/>
      <c r="U4" s="1"/>
      <c r="V4" s="1"/>
      <c r="W4" s="1"/>
      <c r="X4" s="1"/>
      <c r="Y4" s="1"/>
      <c r="AC4" s="3"/>
      <c r="AD4" s="1"/>
      <c r="AE4" s="1"/>
      <c r="AF4" s="1"/>
      <c r="AG4" s="1"/>
      <c r="AH4" s="1"/>
    </row>
    <row r="5" spans="1:34" ht="15.75" customHeight="1" thickBot="1">
      <c r="A5" s="12">
        <v>1</v>
      </c>
      <c r="B5" s="12">
        <v>535</v>
      </c>
      <c r="C5" s="12"/>
      <c r="D5" s="14" t="s">
        <v>31</v>
      </c>
      <c r="E5" s="15">
        <f>VLOOKUP(B5,'Журнал наблюдений'!D:G,4,0)</f>
        <v>1.5529999999999999</v>
      </c>
      <c r="F5" s="16"/>
      <c r="G5" s="17" t="str">
        <f t="shared" si="0"/>
        <v/>
      </c>
      <c r="H5" s="17" t="str">
        <f t="shared" si="6"/>
        <v/>
      </c>
      <c r="I5" s="17" t="str">
        <f t="shared" si="1"/>
        <v/>
      </c>
      <c r="J5" s="18" t="str">
        <f t="shared" si="2"/>
        <v/>
      </c>
      <c r="K5" s="18" t="str">
        <f t="shared" si="7"/>
        <v/>
      </c>
      <c r="L5" s="18" t="str">
        <f t="shared" si="3"/>
        <v/>
      </c>
      <c r="M5" s="3"/>
      <c r="N5" s="19"/>
      <c r="O5" s="19"/>
      <c r="P5" s="1">
        <f t="shared" si="8"/>
        <v>2</v>
      </c>
      <c r="Q5" s="3"/>
      <c r="R5" s="1"/>
      <c r="T5" s="1"/>
      <c r="U5" s="1"/>
      <c r="V5" s="1"/>
      <c r="W5" s="1"/>
      <c r="X5" s="1"/>
      <c r="Y5" s="1"/>
      <c r="AC5" s="3"/>
      <c r="AD5" s="1"/>
      <c r="AE5" s="1"/>
      <c r="AF5" s="1"/>
      <c r="AG5" s="1"/>
      <c r="AH5" s="1"/>
    </row>
    <row r="6" spans="1:34" ht="15.75" customHeight="1" thickBot="1">
      <c r="A6" s="12">
        <v>1</v>
      </c>
      <c r="B6" s="12">
        <v>534</v>
      </c>
      <c r="C6" s="12"/>
      <c r="D6" s="14" t="s">
        <v>32</v>
      </c>
      <c r="E6" s="15">
        <f>VLOOKUP(B6,'Журнал наблюдений'!D:G,4,0)</f>
        <v>1.43455</v>
      </c>
      <c r="F6" s="16"/>
      <c r="G6" s="17">
        <f t="shared" si="0"/>
        <v>0.11844999999999994</v>
      </c>
      <c r="H6" s="17">
        <f t="shared" si="6"/>
        <v>0.11844999999999994</v>
      </c>
      <c r="I6" s="17">
        <f t="shared" si="1"/>
        <v>0.11844999999999994</v>
      </c>
      <c r="J6" s="18">
        <f t="shared" si="2"/>
        <v>0</v>
      </c>
      <c r="K6" s="18">
        <f t="shared" si="7"/>
        <v>0</v>
      </c>
      <c r="L6" s="18">
        <f t="shared" si="3"/>
        <v>0.11844999999999994</v>
      </c>
      <c r="M6" s="3">
        <v>0.1177</v>
      </c>
      <c r="N6" s="19">
        <f t="shared" ref="N6:N139" si="9">L6-I6</f>
        <v>0</v>
      </c>
      <c r="O6" s="19">
        <f>L6-M6</f>
        <v>7.4999999999994515E-4</v>
      </c>
      <c r="P6" s="1">
        <f t="shared" si="8"/>
        <v>2</v>
      </c>
      <c r="Q6" s="3"/>
      <c r="R6" s="1"/>
      <c r="T6" s="1"/>
      <c r="U6" s="1"/>
      <c r="V6" s="1"/>
      <c r="W6" s="1"/>
      <c r="X6" s="1"/>
      <c r="Y6" s="1"/>
      <c r="AC6" s="3"/>
      <c r="AD6" s="1"/>
      <c r="AE6" s="1"/>
      <c r="AF6" s="1"/>
      <c r="AG6" s="1"/>
      <c r="AH6" s="1"/>
    </row>
    <row r="7" spans="1:34" ht="15.75" customHeight="1" thickBot="1">
      <c r="A7" s="12">
        <v>1</v>
      </c>
      <c r="B7" s="12">
        <v>533</v>
      </c>
      <c r="C7" s="12"/>
      <c r="D7" s="14" t="s">
        <v>33</v>
      </c>
      <c r="E7" s="15">
        <f>VLOOKUP(B7,'Журнал наблюдений'!D:G,4,0)</f>
        <v>1.33152</v>
      </c>
      <c r="F7" s="16"/>
      <c r="G7" s="17">
        <f t="shared" si="0"/>
        <v>0.10302999999999995</v>
      </c>
      <c r="H7" s="17">
        <f t="shared" si="6"/>
        <v>0.10302999999999995</v>
      </c>
      <c r="I7" s="17">
        <f t="shared" si="1"/>
        <v>0.10302999999999995</v>
      </c>
      <c r="J7" s="18">
        <f t="shared" si="2"/>
        <v>0</v>
      </c>
      <c r="K7" s="18">
        <f t="shared" si="7"/>
        <v>0</v>
      </c>
      <c r="L7" s="18">
        <f t="shared" si="3"/>
        <v>0.10302999999999995</v>
      </c>
      <c r="M7" s="3"/>
      <c r="N7" s="19">
        <f t="shared" si="9"/>
        <v>0</v>
      </c>
      <c r="O7" s="19"/>
      <c r="P7" s="1">
        <f t="shared" si="8"/>
        <v>2</v>
      </c>
      <c r="Q7" s="3"/>
      <c r="R7" s="1"/>
      <c r="T7" s="1"/>
      <c r="U7" s="1"/>
      <c r="V7" s="1"/>
      <c r="W7" s="1"/>
      <c r="X7" s="1"/>
      <c r="Y7" s="1"/>
      <c r="AC7" s="3"/>
      <c r="AD7" s="1"/>
      <c r="AE7" s="1"/>
      <c r="AF7" s="1"/>
      <c r="AG7" s="1"/>
      <c r="AH7" s="1"/>
    </row>
    <row r="8" spans="1:34" ht="15.75" customHeight="1" thickBot="1">
      <c r="A8" s="12">
        <v>1</v>
      </c>
      <c r="B8" s="12">
        <v>532</v>
      </c>
      <c r="C8" s="12"/>
      <c r="D8" s="14" t="s">
        <v>34</v>
      </c>
      <c r="E8" s="15">
        <f>VLOOKUP(B8,'Журнал наблюдений'!D:G,4,0)</f>
        <v>1.1351599999999999</v>
      </c>
      <c r="F8" s="16"/>
      <c r="G8" s="17">
        <f t="shared" si="0"/>
        <v>0.19636000000000009</v>
      </c>
      <c r="H8" s="17">
        <f t="shared" si="6"/>
        <v>0.19636000000000009</v>
      </c>
      <c r="I8" s="17">
        <f t="shared" si="1"/>
        <v>0.19636000000000009</v>
      </c>
      <c r="J8" s="18">
        <f t="shared" si="2"/>
        <v>0</v>
      </c>
      <c r="K8" s="18">
        <f t="shared" si="7"/>
        <v>0</v>
      </c>
      <c r="L8" s="18">
        <f t="shared" si="3"/>
        <v>0.19636000000000009</v>
      </c>
      <c r="M8" s="3">
        <v>0.29920000000000002</v>
      </c>
      <c r="N8" s="19">
        <f t="shared" si="9"/>
        <v>0</v>
      </c>
      <c r="O8" s="19">
        <f t="shared" ref="O8:O9" si="10">L8-M8</f>
        <v>-0.10283999999999993</v>
      </c>
      <c r="P8" s="1">
        <f t="shared" si="8"/>
        <v>2</v>
      </c>
      <c r="Q8" s="3"/>
      <c r="R8" s="1"/>
      <c r="T8" s="1"/>
      <c r="U8" s="1"/>
      <c r="V8" s="1"/>
      <c r="W8" s="1"/>
      <c r="X8" s="1"/>
      <c r="Y8" s="1"/>
      <c r="AC8" s="3"/>
      <c r="AD8" s="1"/>
      <c r="AE8" s="1"/>
      <c r="AF8" s="1"/>
      <c r="AG8" s="1"/>
      <c r="AH8" s="1"/>
    </row>
    <row r="9" spans="1:34" ht="15.75" customHeight="1" thickBot="1">
      <c r="A9" s="12">
        <v>1</v>
      </c>
      <c r="B9" s="12">
        <v>531</v>
      </c>
      <c r="C9" s="12"/>
      <c r="D9" s="14" t="s">
        <v>35</v>
      </c>
      <c r="E9" s="15">
        <f>VLOOKUP(B9,'Журнал наблюдений'!D:G,4,0)</f>
        <v>1.0472399999999999</v>
      </c>
      <c r="F9" s="16"/>
      <c r="G9" s="17">
        <f t="shared" si="0"/>
        <v>8.7919999999999998E-2</v>
      </c>
      <c r="H9" s="17">
        <f t="shared" si="6"/>
        <v>8.7919999999999998E-2</v>
      </c>
      <c r="I9" s="17">
        <f t="shared" si="1"/>
        <v>8.7919999999999998E-2</v>
      </c>
      <c r="J9" s="18">
        <f t="shared" si="2"/>
        <v>0</v>
      </c>
      <c r="K9" s="18">
        <f t="shared" si="7"/>
        <v>0</v>
      </c>
      <c r="L9" s="18">
        <f t="shared" si="3"/>
        <v>8.7919999999999998E-2</v>
      </c>
      <c r="M9" s="3">
        <v>8.8499999999999995E-2</v>
      </c>
      <c r="N9" s="19">
        <f t="shared" si="9"/>
        <v>0</v>
      </c>
      <c r="O9" s="19">
        <f t="shared" si="10"/>
        <v>-5.7999999999999718E-4</v>
      </c>
      <c r="P9" s="1">
        <f t="shared" si="8"/>
        <v>2</v>
      </c>
      <c r="Q9" s="3"/>
      <c r="R9" s="1"/>
      <c r="T9" s="1"/>
      <c r="U9" s="1"/>
      <c r="V9" s="1"/>
      <c r="W9" s="1"/>
      <c r="X9" s="1"/>
      <c r="Y9" s="1"/>
      <c r="AC9" s="3"/>
      <c r="AD9" s="1"/>
      <c r="AE9" s="1"/>
      <c r="AF9" s="1"/>
      <c r="AG9" s="1"/>
      <c r="AH9" s="1"/>
    </row>
    <row r="10" spans="1:34" ht="15.75" customHeight="1" thickBot="1">
      <c r="A10" s="12">
        <v>1</v>
      </c>
      <c r="B10" s="12">
        <v>530</v>
      </c>
      <c r="C10" s="12"/>
      <c r="D10" s="14" t="s">
        <v>35</v>
      </c>
      <c r="E10" s="15">
        <f>VLOOKUP(B10,'Журнал наблюдений'!D:G,4,0)</f>
        <v>1.54958</v>
      </c>
      <c r="F10" s="16"/>
      <c r="G10" s="17" t="str">
        <f t="shared" si="0"/>
        <v/>
      </c>
      <c r="H10" s="17" t="str">
        <f t="shared" si="6"/>
        <v/>
      </c>
      <c r="I10" s="17" t="str">
        <f t="shared" si="1"/>
        <v/>
      </c>
      <c r="J10" s="18" t="str">
        <f t="shared" si="2"/>
        <v/>
      </c>
      <c r="K10" s="18" t="str">
        <f t="shared" si="7"/>
        <v/>
      </c>
      <c r="L10" s="18" t="str">
        <f t="shared" si="3"/>
        <v/>
      </c>
      <c r="M10" s="3"/>
      <c r="N10" s="19" t="e">
        <f t="shared" si="9"/>
        <v>#VALUE!</v>
      </c>
      <c r="O10" s="19"/>
      <c r="P10" s="1">
        <f t="shared" si="8"/>
        <v>3</v>
      </c>
      <c r="Q10" s="3"/>
      <c r="R10" s="1"/>
      <c r="T10" s="1"/>
      <c r="U10" s="1"/>
      <c r="V10" s="1"/>
      <c r="W10" s="1"/>
      <c r="X10" s="1"/>
      <c r="Y10" s="1"/>
      <c r="AC10" s="3"/>
      <c r="AD10" s="1"/>
      <c r="AE10" s="1"/>
      <c r="AF10" s="1"/>
      <c r="AG10" s="1"/>
      <c r="AH10" s="1"/>
    </row>
    <row r="11" spans="1:34" ht="15.75" customHeight="1" thickBot="1">
      <c r="A11" s="12">
        <v>1</v>
      </c>
      <c r="B11" s="12">
        <v>529</v>
      </c>
      <c r="C11" s="12"/>
      <c r="D11" s="14" t="s">
        <v>36</v>
      </c>
      <c r="E11" s="15">
        <f>VLOOKUP(B11,'Журнал наблюдений'!D:G,4,0)</f>
        <v>1.45</v>
      </c>
      <c r="F11" s="16"/>
      <c r="G11" s="17">
        <f t="shared" si="0"/>
        <v>9.9580000000000002E-2</v>
      </c>
      <c r="H11" s="17">
        <f t="shared" si="6"/>
        <v>9.9580000000000002E-2</v>
      </c>
      <c r="I11" s="17">
        <f t="shared" si="1"/>
        <v>9.9580000000000002E-2</v>
      </c>
      <c r="J11" s="18">
        <f t="shared" si="2"/>
        <v>0</v>
      </c>
      <c r="K11" s="18">
        <f t="shared" si="7"/>
        <v>0</v>
      </c>
      <c r="L11" s="18">
        <f t="shared" si="3"/>
        <v>9.9580000000000002E-2</v>
      </c>
      <c r="M11" s="3">
        <v>9.9000000000000005E-2</v>
      </c>
      <c r="N11" s="19">
        <f t="shared" si="9"/>
        <v>0</v>
      </c>
      <c r="O11" s="19">
        <f t="shared" ref="O11:O14" si="11">L11-M11</f>
        <v>5.7999999999999718E-4</v>
      </c>
      <c r="P11" s="1">
        <f t="shared" si="8"/>
        <v>3</v>
      </c>
      <c r="Q11" s="3"/>
      <c r="R11" s="1"/>
      <c r="T11" s="1"/>
      <c r="U11" s="1"/>
      <c r="V11" s="1"/>
      <c r="W11" s="1"/>
      <c r="X11" s="1"/>
      <c r="Y11" s="1"/>
      <c r="AC11" s="3"/>
      <c r="AD11" s="1"/>
      <c r="AE11" s="1"/>
      <c r="AF11" s="1"/>
      <c r="AG11" s="1"/>
      <c r="AH11" s="1"/>
    </row>
    <row r="12" spans="1:34" ht="15.75" customHeight="1" thickBot="1">
      <c r="A12" s="12">
        <v>1</v>
      </c>
      <c r="B12" s="12">
        <v>528</v>
      </c>
      <c r="C12" s="12"/>
      <c r="D12" s="14" t="s">
        <v>37</v>
      </c>
      <c r="E12" s="15">
        <f>VLOOKUP(B12,'Журнал наблюдений'!D:G,4,0)</f>
        <v>1.2555400000000001</v>
      </c>
      <c r="F12" s="16"/>
      <c r="G12" s="17">
        <f t="shared" si="0"/>
        <v>0.19445999999999986</v>
      </c>
      <c r="H12" s="17">
        <f t="shared" si="6"/>
        <v>0.19445999999999986</v>
      </c>
      <c r="I12" s="17">
        <f t="shared" si="1"/>
        <v>0.19445999999999986</v>
      </c>
      <c r="J12" s="18">
        <f t="shared" si="2"/>
        <v>0</v>
      </c>
      <c r="K12" s="18">
        <f t="shared" si="7"/>
        <v>0</v>
      </c>
      <c r="L12" s="18">
        <f t="shared" si="3"/>
        <v>0.19445999999999986</v>
      </c>
      <c r="M12" s="3">
        <v>0.19409999999999999</v>
      </c>
      <c r="N12" s="19">
        <f t="shared" si="9"/>
        <v>0</v>
      </c>
      <c r="O12" s="19">
        <f t="shared" si="11"/>
        <v>3.5999999999986043E-4</v>
      </c>
      <c r="P12" s="1">
        <f t="shared" si="8"/>
        <v>3</v>
      </c>
      <c r="Q12" s="3"/>
      <c r="R12" s="1"/>
      <c r="T12" s="1"/>
      <c r="U12" s="1"/>
      <c r="V12" s="1"/>
      <c r="W12" s="1"/>
      <c r="X12" s="1"/>
      <c r="Y12" s="1"/>
      <c r="AC12" s="3"/>
      <c r="AD12" s="1"/>
      <c r="AE12" s="1"/>
      <c r="AF12" s="1"/>
      <c r="AG12" s="1"/>
      <c r="AH12" s="1"/>
    </row>
    <row r="13" spans="1:34" ht="15.75" customHeight="1" thickBot="1">
      <c r="A13" s="12">
        <v>1</v>
      </c>
      <c r="B13" s="12">
        <v>527</v>
      </c>
      <c r="C13" s="12"/>
      <c r="D13" s="14" t="s">
        <v>38</v>
      </c>
      <c r="E13" s="15">
        <f>VLOOKUP(B13,'Журнал наблюдений'!D:G,4,0)</f>
        <v>1.1363000000000001</v>
      </c>
      <c r="F13" s="16"/>
      <c r="G13" s="17">
        <f t="shared" si="0"/>
        <v>0.11924000000000001</v>
      </c>
      <c r="H13" s="17">
        <f t="shared" si="6"/>
        <v>0.11924000000000001</v>
      </c>
      <c r="I13" s="17">
        <f t="shared" si="1"/>
        <v>0.11924000000000001</v>
      </c>
      <c r="J13" s="18">
        <f t="shared" si="2"/>
        <v>0</v>
      </c>
      <c r="K13" s="18">
        <f t="shared" si="7"/>
        <v>0</v>
      </c>
      <c r="L13" s="18">
        <f t="shared" si="3"/>
        <v>0.11924000000000001</v>
      </c>
      <c r="M13" s="3">
        <v>0.1196</v>
      </c>
      <c r="N13" s="19">
        <f t="shared" si="9"/>
        <v>0</v>
      </c>
      <c r="O13" s="19">
        <f t="shared" si="11"/>
        <v>-3.5999999999998533E-4</v>
      </c>
      <c r="P13" s="1">
        <f t="shared" si="8"/>
        <v>3</v>
      </c>
      <c r="Q13" s="3"/>
      <c r="R13" s="1"/>
      <c r="T13" s="1"/>
      <c r="U13" s="1"/>
      <c r="V13" s="1"/>
      <c r="W13" s="1"/>
      <c r="X13" s="1"/>
      <c r="Y13" s="1"/>
      <c r="AC13" s="3"/>
      <c r="AD13" s="1"/>
      <c r="AE13" s="1"/>
      <c r="AF13" s="1"/>
      <c r="AG13" s="1"/>
      <c r="AH13" s="1"/>
    </row>
    <row r="14" spans="1:34" ht="15.75" customHeight="1" thickBot="1">
      <c r="A14" s="12">
        <v>1</v>
      </c>
      <c r="B14" s="12">
        <v>526</v>
      </c>
      <c r="C14" s="12"/>
      <c r="D14" s="14" t="s">
        <v>39</v>
      </c>
      <c r="E14" s="15">
        <f>VLOOKUP(B14,'Журнал наблюдений'!D:G,4,0)</f>
        <v>1.02271</v>
      </c>
      <c r="F14" s="16"/>
      <c r="G14" s="17">
        <f t="shared" si="0"/>
        <v>0.11359000000000008</v>
      </c>
      <c r="H14" s="17">
        <f t="shared" si="6"/>
        <v>0.11359000000000008</v>
      </c>
      <c r="I14" s="17">
        <f t="shared" si="1"/>
        <v>0.11359000000000008</v>
      </c>
      <c r="J14" s="18">
        <f t="shared" si="2"/>
        <v>0</v>
      </c>
      <c r="K14" s="18">
        <f t="shared" si="7"/>
        <v>0</v>
      </c>
      <c r="L14" s="18">
        <f t="shared" si="3"/>
        <v>0.11359000000000008</v>
      </c>
      <c r="M14" s="3">
        <v>0.1139</v>
      </c>
      <c r="N14" s="19">
        <f t="shared" si="9"/>
        <v>0</v>
      </c>
      <c r="O14" s="19">
        <f t="shared" si="11"/>
        <v>-3.0999999999992145E-4</v>
      </c>
      <c r="P14" s="1">
        <f t="shared" si="8"/>
        <v>3</v>
      </c>
      <c r="Q14" s="3"/>
      <c r="R14" s="1"/>
      <c r="T14" s="1"/>
      <c r="U14" s="1"/>
      <c r="V14" s="1"/>
      <c r="W14" s="1"/>
      <c r="X14" s="1"/>
      <c r="Y14" s="1"/>
      <c r="AC14" s="3"/>
      <c r="AD14" s="1"/>
      <c r="AE14" s="1"/>
      <c r="AF14" s="1"/>
      <c r="AG14" s="1"/>
      <c r="AH14" s="1"/>
    </row>
    <row r="15" spans="1:34" ht="15.75" customHeight="1" thickBot="1">
      <c r="A15" s="12">
        <v>1</v>
      </c>
      <c r="B15" s="12">
        <v>525</v>
      </c>
      <c r="C15" s="12"/>
      <c r="D15" s="14" t="s">
        <v>39</v>
      </c>
      <c r="E15" s="15">
        <f>VLOOKUP(B15,'Журнал наблюдений'!D:G,4,0)</f>
        <v>1.57192</v>
      </c>
      <c r="F15" s="16"/>
      <c r="G15" s="17" t="str">
        <f t="shared" si="0"/>
        <v/>
      </c>
      <c r="H15" s="17" t="str">
        <f t="shared" si="6"/>
        <v/>
      </c>
      <c r="I15" s="17" t="str">
        <f t="shared" si="1"/>
        <v/>
      </c>
      <c r="J15" s="18" t="str">
        <f t="shared" si="2"/>
        <v/>
      </c>
      <c r="K15" s="18" t="str">
        <f t="shared" si="7"/>
        <v/>
      </c>
      <c r="L15" s="18" t="str">
        <f t="shared" si="3"/>
        <v/>
      </c>
      <c r="M15" s="3"/>
      <c r="N15" s="19" t="e">
        <f t="shared" si="9"/>
        <v>#VALUE!</v>
      </c>
      <c r="O15" s="19"/>
      <c r="P15" s="1">
        <f t="shared" si="8"/>
        <v>4</v>
      </c>
      <c r="Q15" s="3"/>
      <c r="R15" s="1"/>
      <c r="T15" s="1"/>
      <c r="U15" s="1"/>
      <c r="V15" s="1"/>
      <c r="W15" s="1"/>
      <c r="X15" s="1"/>
      <c r="Y15" s="1"/>
      <c r="AC15" s="3"/>
      <c r="AD15" s="1"/>
      <c r="AE15" s="1"/>
      <c r="AF15" s="1"/>
      <c r="AG15" s="1"/>
      <c r="AH15" s="1"/>
    </row>
    <row r="16" spans="1:34" ht="15.75" customHeight="1" thickBot="1">
      <c r="A16" s="12">
        <v>1</v>
      </c>
      <c r="B16" s="12">
        <v>524</v>
      </c>
      <c r="C16" s="12"/>
      <c r="D16" s="14" t="s">
        <v>12</v>
      </c>
      <c r="E16" s="15">
        <f>VLOOKUP(B16,'Журнал наблюдений'!D:G,4,0)</f>
        <v>1.44408</v>
      </c>
      <c r="F16" s="16"/>
      <c r="G16" s="17">
        <f t="shared" si="0"/>
        <v>0.12783999999999995</v>
      </c>
      <c r="H16" s="17">
        <f t="shared" si="6"/>
        <v>0.12783999999999995</v>
      </c>
      <c r="I16" s="17">
        <f t="shared" si="1"/>
        <v>0.12783999999999995</v>
      </c>
      <c r="J16" s="18">
        <f t="shared" si="2"/>
        <v>0</v>
      </c>
      <c r="K16" s="18">
        <f t="shared" si="7"/>
        <v>0</v>
      </c>
      <c r="L16" s="18">
        <f t="shared" si="3"/>
        <v>0.12783999999999995</v>
      </c>
      <c r="M16" s="3">
        <v>0.12790000000000001</v>
      </c>
      <c r="N16" s="19">
        <f t="shared" si="9"/>
        <v>0</v>
      </c>
      <c r="O16" s="19">
        <f t="shared" ref="O16:O18" si="12">L16-M16</f>
        <v>-6.0000000000060005E-5</v>
      </c>
      <c r="P16" s="1">
        <f t="shared" si="8"/>
        <v>4</v>
      </c>
      <c r="Q16" s="3"/>
      <c r="R16" s="1"/>
      <c r="T16" s="1"/>
      <c r="U16" s="1"/>
      <c r="V16" s="1"/>
      <c r="W16" s="1"/>
      <c r="X16" s="1"/>
      <c r="Y16" s="1"/>
      <c r="AC16" s="3"/>
      <c r="AD16" s="1"/>
      <c r="AE16" s="1"/>
      <c r="AF16" s="1"/>
      <c r="AG16" s="1"/>
      <c r="AH16" s="1"/>
    </row>
    <row r="17" spans="1:34" ht="15.75" customHeight="1" thickBot="1">
      <c r="A17" s="12">
        <v>1</v>
      </c>
      <c r="B17" s="12">
        <v>523</v>
      </c>
      <c r="C17" s="12"/>
      <c r="D17" s="14" t="s">
        <v>40</v>
      </c>
      <c r="E17" s="15">
        <f>VLOOKUP(B17,'Журнал наблюдений'!D:G,4,0)</f>
        <v>1.34823</v>
      </c>
      <c r="F17" s="16"/>
      <c r="G17" s="17">
        <f t="shared" si="0"/>
        <v>9.5849999999999991E-2</v>
      </c>
      <c r="H17" s="17">
        <f t="shared" si="6"/>
        <v>9.5849999999999991E-2</v>
      </c>
      <c r="I17" s="17">
        <f t="shared" si="1"/>
        <v>9.5849999999999991E-2</v>
      </c>
      <c r="J17" s="18">
        <f t="shared" si="2"/>
        <v>0</v>
      </c>
      <c r="K17" s="18">
        <f t="shared" si="7"/>
        <v>0</v>
      </c>
      <c r="L17" s="18">
        <f t="shared" si="3"/>
        <v>9.5849999999999991E-2</v>
      </c>
      <c r="M17" s="3">
        <v>9.5500000000000002E-2</v>
      </c>
      <c r="N17" s="19">
        <f t="shared" si="9"/>
        <v>0</v>
      </c>
      <c r="O17" s="19">
        <f t="shared" si="12"/>
        <v>3.4999999999998921E-4</v>
      </c>
      <c r="P17" s="1">
        <f t="shared" si="8"/>
        <v>4</v>
      </c>
      <c r="Q17" s="3"/>
      <c r="R17" s="1"/>
      <c r="T17" s="1"/>
      <c r="U17" s="1"/>
      <c r="V17" s="1"/>
      <c r="W17" s="1"/>
      <c r="X17" s="1"/>
      <c r="Y17" s="1"/>
      <c r="AC17" s="3"/>
      <c r="AD17" s="1"/>
      <c r="AE17" s="1"/>
      <c r="AF17" s="1"/>
      <c r="AG17" s="1"/>
      <c r="AH17" s="1"/>
    </row>
    <row r="18" spans="1:34" ht="15.75" customHeight="1" thickBot="1">
      <c r="A18" s="12">
        <v>1</v>
      </c>
      <c r="B18" s="12">
        <v>522</v>
      </c>
      <c r="C18" s="12"/>
      <c r="D18" s="14" t="s">
        <v>41</v>
      </c>
      <c r="E18" s="15">
        <f>VLOOKUP(B18,'Журнал наблюдений'!D:G,4,0)</f>
        <v>1.2486900000000001</v>
      </c>
      <c r="F18" s="16"/>
      <c r="G18" s="17">
        <f t="shared" si="0"/>
        <v>9.9539999999999962E-2</v>
      </c>
      <c r="H18" s="17">
        <f t="shared" si="6"/>
        <v>9.9539999999999962E-2</v>
      </c>
      <c r="I18" s="17">
        <f t="shared" si="1"/>
        <v>9.9539999999999962E-2</v>
      </c>
      <c r="J18" s="18">
        <f t="shared" si="2"/>
        <v>0</v>
      </c>
      <c r="K18" s="18">
        <f t="shared" si="7"/>
        <v>0</v>
      </c>
      <c r="L18" s="18">
        <f t="shared" si="3"/>
        <v>9.9539999999999962E-2</v>
      </c>
      <c r="M18" s="3">
        <v>9.9400000000000002E-2</v>
      </c>
      <c r="N18" s="19">
        <f t="shared" si="9"/>
        <v>0</v>
      </c>
      <c r="O18" s="19">
        <f t="shared" si="12"/>
        <v>1.399999999999596E-4</v>
      </c>
      <c r="P18" s="1">
        <f t="shared" si="8"/>
        <v>4</v>
      </c>
      <c r="Q18" s="3"/>
      <c r="R18" s="1"/>
      <c r="T18" s="1"/>
      <c r="U18" s="1"/>
      <c r="V18" s="1"/>
      <c r="W18" s="1"/>
      <c r="X18" s="1"/>
      <c r="Y18" s="1"/>
      <c r="AC18" s="3"/>
      <c r="AD18" s="1"/>
      <c r="AE18" s="1"/>
      <c r="AF18" s="1"/>
      <c r="AG18" s="1"/>
      <c r="AH18" s="1"/>
    </row>
    <row r="19" spans="1:34" ht="15.75" customHeight="1" thickBot="1">
      <c r="A19" s="12">
        <v>1</v>
      </c>
      <c r="B19" s="12">
        <v>521</v>
      </c>
      <c r="C19" s="12"/>
      <c r="D19" s="14" t="s">
        <v>42</v>
      </c>
      <c r="E19" s="15">
        <f>VLOOKUP(B19,'Журнал наблюдений'!D:G,4,0)</f>
        <v>1.1233299999999999</v>
      </c>
      <c r="F19" s="16"/>
      <c r="G19" s="17">
        <f t="shared" si="0"/>
        <v>0.12536000000000014</v>
      </c>
      <c r="H19" s="17">
        <f t="shared" si="6"/>
        <v>0.12536000000000014</v>
      </c>
      <c r="I19" s="17">
        <f t="shared" si="1"/>
        <v>0.12536000000000014</v>
      </c>
      <c r="J19" s="18">
        <f t="shared" si="2"/>
        <v>0</v>
      </c>
      <c r="K19" s="18">
        <f t="shared" si="7"/>
        <v>0</v>
      </c>
      <c r="L19" s="18">
        <f t="shared" si="3"/>
        <v>0.12536000000000014</v>
      </c>
      <c r="M19" s="3"/>
      <c r="N19" s="19">
        <f t="shared" si="9"/>
        <v>0</v>
      </c>
      <c r="O19" s="19"/>
      <c r="P19" s="1">
        <f t="shared" si="8"/>
        <v>4</v>
      </c>
      <c r="Q19" s="3"/>
      <c r="R19" s="1"/>
      <c r="T19" s="1"/>
      <c r="U19" s="1"/>
      <c r="V19" s="1"/>
      <c r="W19" s="1"/>
      <c r="X19" s="1"/>
      <c r="Y19" s="1"/>
      <c r="AC19" s="3"/>
      <c r="AD19" s="1"/>
      <c r="AE19" s="1"/>
      <c r="AF19" s="1"/>
      <c r="AG19" s="1"/>
      <c r="AH19" s="1"/>
    </row>
    <row r="20" spans="1:34" ht="15.75" customHeight="1" thickBot="1">
      <c r="A20" s="12">
        <v>1</v>
      </c>
      <c r="B20" s="12">
        <v>520</v>
      </c>
      <c r="C20" s="12"/>
      <c r="D20" s="14" t="s">
        <v>43</v>
      </c>
      <c r="E20" s="15">
        <f>VLOOKUP(B20,'Журнал наблюдений'!D:G,4,0)</f>
        <v>0.88385000000000002</v>
      </c>
      <c r="F20" s="16"/>
      <c r="G20" s="17">
        <f t="shared" si="0"/>
        <v>0.23947999999999992</v>
      </c>
      <c r="H20" s="17">
        <f t="shared" si="6"/>
        <v>0.23947999999999992</v>
      </c>
      <c r="I20" s="17">
        <f t="shared" si="1"/>
        <v>0.23947999999999992</v>
      </c>
      <c r="J20" s="18">
        <f t="shared" si="2"/>
        <v>0</v>
      </c>
      <c r="K20" s="18">
        <f t="shared" si="7"/>
        <v>0</v>
      </c>
      <c r="L20" s="18">
        <f t="shared" si="3"/>
        <v>0.23947999999999992</v>
      </c>
      <c r="M20" s="3">
        <v>0.25950000000000001</v>
      </c>
      <c r="N20" s="19">
        <f t="shared" si="9"/>
        <v>0</v>
      </c>
      <c r="O20" s="20">
        <v>-2.0000000000000001E-4</v>
      </c>
      <c r="P20" s="1">
        <v>1</v>
      </c>
      <c r="Q20" s="3">
        <f>SUM(I2:I20)</f>
        <v>1.9250799999999999</v>
      </c>
      <c r="R20" s="1"/>
      <c r="T20" s="1"/>
      <c r="U20" s="1"/>
      <c r="V20" s="1"/>
      <c r="W20" s="1"/>
      <c r="X20" s="1"/>
      <c r="Y20" s="1"/>
      <c r="AC20" s="3"/>
      <c r="AD20" s="1"/>
      <c r="AE20" s="1"/>
      <c r="AF20" s="1"/>
      <c r="AG20" s="1"/>
      <c r="AH20" s="1"/>
    </row>
    <row r="21" spans="1:34" ht="15.75" customHeight="1" thickBot="1">
      <c r="A21" s="12">
        <v>1</v>
      </c>
      <c r="B21" s="12">
        <v>519</v>
      </c>
      <c r="C21" s="12"/>
      <c r="D21" s="14" t="s">
        <v>43</v>
      </c>
      <c r="E21" s="15">
        <f>VLOOKUP(B21,'Журнал наблюдений'!D:G,4,0)</f>
        <v>1.56694</v>
      </c>
      <c r="F21" s="16"/>
      <c r="G21" s="17" t="str">
        <f t="shared" si="0"/>
        <v/>
      </c>
      <c r="H21" s="17" t="str">
        <f t="shared" si="6"/>
        <v/>
      </c>
      <c r="I21" s="17" t="str">
        <f t="shared" si="1"/>
        <v/>
      </c>
      <c r="J21" s="18" t="str">
        <f t="shared" si="2"/>
        <v/>
      </c>
      <c r="K21" s="18" t="str">
        <f t="shared" si="7"/>
        <v/>
      </c>
      <c r="L21" s="18" t="str">
        <f t="shared" si="3"/>
        <v/>
      </c>
      <c r="M21" s="3"/>
      <c r="N21" s="19" t="e">
        <f t="shared" si="9"/>
        <v>#VALUE!</v>
      </c>
      <c r="O21" s="19"/>
      <c r="P21" s="1">
        <f t="shared" ref="P21:P81" si="13">IF(D20=D21,P20+1,P20)</f>
        <v>2</v>
      </c>
      <c r="Q21" s="3"/>
      <c r="R21" s="1"/>
      <c r="T21" s="1"/>
      <c r="U21" s="1"/>
      <c r="V21" s="1"/>
      <c r="W21" s="1"/>
      <c r="X21" s="1"/>
      <c r="Y21" s="1"/>
      <c r="AC21" s="3"/>
      <c r="AD21" s="1"/>
      <c r="AE21" s="1"/>
      <c r="AF21" s="1"/>
      <c r="AG21" s="1"/>
      <c r="AH21" s="1"/>
    </row>
    <row r="22" spans="1:34" ht="15.75" customHeight="1" thickBot="1">
      <c r="A22" s="12">
        <v>1</v>
      </c>
      <c r="B22" s="12">
        <v>518</v>
      </c>
      <c r="C22" s="12"/>
      <c r="D22" s="14" t="s">
        <v>44</v>
      </c>
      <c r="E22" s="15">
        <f>VLOOKUP(B22,'Журнал наблюдений'!D:G,4,0)</f>
        <v>1.1637</v>
      </c>
      <c r="F22" s="16"/>
      <c r="G22" s="17">
        <f t="shared" si="0"/>
        <v>0.40324000000000004</v>
      </c>
      <c r="H22" s="17">
        <f t="shared" si="6"/>
        <v>0.40324000000000004</v>
      </c>
      <c r="I22" s="17">
        <f t="shared" si="1"/>
        <v>0.40324000000000004</v>
      </c>
      <c r="J22" s="18">
        <f t="shared" si="2"/>
        <v>0</v>
      </c>
      <c r="K22" s="18">
        <f t="shared" si="7"/>
        <v>0</v>
      </c>
      <c r="L22" s="18">
        <f t="shared" si="3"/>
        <v>0.40324000000000004</v>
      </c>
      <c r="M22" s="3">
        <v>0.40339999999999998</v>
      </c>
      <c r="N22" s="19">
        <f t="shared" si="9"/>
        <v>0</v>
      </c>
      <c r="O22" s="19">
        <f t="shared" ref="O22:O122" si="14">L22-M22</f>
        <v>-1.5999999999993797E-4</v>
      </c>
      <c r="P22" s="1">
        <f t="shared" si="13"/>
        <v>2</v>
      </c>
      <c r="Q22" s="3"/>
      <c r="R22" s="1"/>
      <c r="T22" s="1"/>
      <c r="U22" s="1"/>
      <c r="V22" s="1"/>
      <c r="W22" s="1"/>
      <c r="X22" s="1"/>
      <c r="Y22" s="1"/>
      <c r="AC22" s="3"/>
      <c r="AD22" s="1"/>
      <c r="AE22" s="1"/>
      <c r="AF22" s="1"/>
      <c r="AG22" s="1"/>
      <c r="AH22" s="1"/>
    </row>
    <row r="23" spans="1:34" ht="15.75" customHeight="1" thickBot="1">
      <c r="A23" s="12">
        <v>1</v>
      </c>
      <c r="B23" s="12">
        <v>517</v>
      </c>
      <c r="C23" s="12"/>
      <c r="D23" s="14" t="s">
        <v>45</v>
      </c>
      <c r="E23" s="15">
        <f>VLOOKUP(B23,'Журнал наблюдений'!D:G,4,0)</f>
        <v>0.62251999999999996</v>
      </c>
      <c r="F23" s="16"/>
      <c r="G23" s="17">
        <f t="shared" si="0"/>
        <v>0.54117999999999999</v>
      </c>
      <c r="H23" s="17">
        <f t="shared" si="6"/>
        <v>0.54117999999999999</v>
      </c>
      <c r="I23" s="17">
        <f t="shared" si="1"/>
        <v>0.54117999999999999</v>
      </c>
      <c r="J23" s="18">
        <f t="shared" si="2"/>
        <v>0</v>
      </c>
      <c r="K23" s="18">
        <f t="shared" si="7"/>
        <v>0</v>
      </c>
      <c r="L23" s="18">
        <f t="shared" si="3"/>
        <v>0.54117999999999999</v>
      </c>
      <c r="M23" s="3">
        <v>0.54179999999999995</v>
      </c>
      <c r="N23" s="19">
        <f t="shared" si="9"/>
        <v>0</v>
      </c>
      <c r="O23" s="19">
        <f t="shared" si="14"/>
        <v>-6.1999999999995392E-4</v>
      </c>
      <c r="P23" s="1">
        <f t="shared" si="13"/>
        <v>2</v>
      </c>
      <c r="Q23" s="3"/>
      <c r="R23" s="1"/>
      <c r="T23" s="1"/>
      <c r="U23" s="1"/>
      <c r="V23" s="1"/>
      <c r="W23" s="1"/>
      <c r="X23" s="1"/>
      <c r="Y23" s="1"/>
      <c r="AC23" s="3"/>
      <c r="AD23" s="1"/>
      <c r="AE23" s="1"/>
      <c r="AF23" s="1"/>
      <c r="AG23" s="1"/>
      <c r="AH23" s="1"/>
    </row>
    <row r="24" spans="1:34" ht="15.75" customHeight="1" thickBot="1">
      <c r="A24" s="12">
        <v>1</v>
      </c>
      <c r="B24" s="12">
        <v>516</v>
      </c>
      <c r="C24" s="12"/>
      <c r="D24" s="14" t="s">
        <v>45</v>
      </c>
      <c r="E24" s="15">
        <f>VLOOKUP(B24,'Журнал наблюдений'!D:G,4,0)</f>
        <v>1.70617</v>
      </c>
      <c r="F24" s="16"/>
      <c r="G24" s="17" t="str">
        <f t="shared" si="0"/>
        <v/>
      </c>
      <c r="H24" s="17" t="str">
        <f t="shared" si="6"/>
        <v/>
      </c>
      <c r="I24" s="17" t="str">
        <f t="shared" si="1"/>
        <v/>
      </c>
      <c r="J24" s="18" t="str">
        <f t="shared" si="2"/>
        <v/>
      </c>
      <c r="K24" s="18" t="str">
        <f t="shared" si="7"/>
        <v/>
      </c>
      <c r="L24" s="18" t="str">
        <f t="shared" si="3"/>
        <v/>
      </c>
      <c r="M24" s="3"/>
      <c r="N24" s="19" t="e">
        <f t="shared" si="9"/>
        <v>#VALUE!</v>
      </c>
      <c r="O24" s="19" t="e">
        <f t="shared" si="14"/>
        <v>#VALUE!</v>
      </c>
      <c r="P24" s="1">
        <f t="shared" si="13"/>
        <v>3</v>
      </c>
      <c r="Q24" s="3"/>
      <c r="R24" s="1"/>
      <c r="T24" s="1"/>
      <c r="U24" s="1"/>
      <c r="V24" s="1"/>
      <c r="W24" s="1"/>
      <c r="X24" s="1"/>
      <c r="Y24" s="1"/>
      <c r="AC24" s="3"/>
      <c r="AD24" s="1"/>
      <c r="AE24" s="1"/>
      <c r="AF24" s="1"/>
      <c r="AG24" s="1"/>
      <c r="AH24" s="1"/>
    </row>
    <row r="25" spans="1:34" ht="15.75" customHeight="1" thickBot="1">
      <c r="A25" s="12">
        <v>1</v>
      </c>
      <c r="B25" s="12">
        <v>515</v>
      </c>
      <c r="C25" s="12"/>
      <c r="D25" s="14" t="s">
        <v>46</v>
      </c>
      <c r="E25" s="15">
        <f>VLOOKUP(B25,'Журнал наблюдений'!D:G,4,0)</f>
        <v>1.15435</v>
      </c>
      <c r="F25" s="16"/>
      <c r="G25" s="17">
        <f t="shared" si="0"/>
        <v>0.55181999999999998</v>
      </c>
      <c r="H25" s="17">
        <f t="shared" si="6"/>
        <v>0.55181999999999998</v>
      </c>
      <c r="I25" s="17">
        <f t="shared" si="1"/>
        <v>0.55181999999999998</v>
      </c>
      <c r="J25" s="18">
        <f t="shared" si="2"/>
        <v>0</v>
      </c>
      <c r="K25" s="18">
        <f t="shared" si="7"/>
        <v>0</v>
      </c>
      <c r="L25" s="18">
        <f t="shared" si="3"/>
        <v>0.55181999999999998</v>
      </c>
      <c r="M25" s="3">
        <v>0.55120000000000002</v>
      </c>
      <c r="N25" s="19">
        <f t="shared" si="9"/>
        <v>0</v>
      </c>
      <c r="O25" s="19">
        <f t="shared" si="14"/>
        <v>6.1999999999995392E-4</v>
      </c>
      <c r="P25" s="1">
        <f t="shared" si="13"/>
        <v>3</v>
      </c>
      <c r="Q25" s="3"/>
      <c r="R25" s="1"/>
      <c r="T25" s="1"/>
      <c r="U25" s="1"/>
      <c r="V25" s="1"/>
      <c r="W25" s="1"/>
      <c r="X25" s="1"/>
      <c r="Y25" s="1"/>
      <c r="AC25" s="3"/>
      <c r="AD25" s="1"/>
      <c r="AE25" s="1"/>
      <c r="AF25" s="1"/>
      <c r="AG25" s="1"/>
      <c r="AH25" s="1"/>
    </row>
    <row r="26" spans="1:34" ht="15.75" customHeight="1" thickBot="1">
      <c r="A26" s="12">
        <v>1</v>
      </c>
      <c r="B26" s="12">
        <v>514</v>
      </c>
      <c r="C26" s="12"/>
      <c r="D26" s="14" t="s">
        <v>47</v>
      </c>
      <c r="E26" s="15">
        <f>VLOOKUP(B26,'Журнал наблюдений'!D:G,4,0)</f>
        <v>0.43387999999999999</v>
      </c>
      <c r="F26" s="16"/>
      <c r="G26" s="17">
        <f t="shared" si="0"/>
        <v>0.72046999999999994</v>
      </c>
      <c r="H26" s="17">
        <f t="shared" si="6"/>
        <v>0.72046999999999994</v>
      </c>
      <c r="I26" s="17">
        <f t="shared" si="1"/>
        <v>0.72046999999999994</v>
      </c>
      <c r="J26" s="18">
        <f t="shared" si="2"/>
        <v>0</v>
      </c>
      <c r="K26" s="18">
        <f t="shared" si="7"/>
        <v>0</v>
      </c>
      <c r="L26" s="18">
        <f t="shared" si="3"/>
        <v>0.72046999999999994</v>
      </c>
      <c r="M26" s="3">
        <v>0.72140000000000004</v>
      </c>
      <c r="N26" s="19">
        <f t="shared" si="9"/>
        <v>0</v>
      </c>
      <c r="O26" s="19">
        <f t="shared" si="14"/>
        <v>-9.3000000000009742E-4</v>
      </c>
      <c r="P26" s="1">
        <f t="shared" si="13"/>
        <v>3</v>
      </c>
      <c r="Q26" s="3"/>
      <c r="R26" s="1"/>
      <c r="T26" s="1"/>
      <c r="U26" s="1"/>
      <c r="V26" s="1"/>
      <c r="W26" s="1"/>
      <c r="X26" s="1"/>
      <c r="Y26" s="1"/>
      <c r="AC26" s="3"/>
      <c r="AD26" s="1"/>
      <c r="AE26" s="1"/>
      <c r="AF26" s="1"/>
      <c r="AG26" s="1"/>
      <c r="AH26" s="1"/>
    </row>
    <row r="27" spans="1:34" ht="15.75" customHeight="1" thickBot="1">
      <c r="A27" s="12">
        <v>1</v>
      </c>
      <c r="B27" s="12">
        <v>513</v>
      </c>
      <c r="C27" s="12"/>
      <c r="D27" s="14" t="s">
        <v>47</v>
      </c>
      <c r="E27" s="15">
        <f>VLOOKUP(B27,'Журнал наблюдений'!D:G,4,0)</f>
        <v>1.46932</v>
      </c>
      <c r="F27" s="16"/>
      <c r="G27" s="17" t="str">
        <f t="shared" si="0"/>
        <v/>
      </c>
      <c r="H27" s="17" t="str">
        <f t="shared" si="6"/>
        <v/>
      </c>
      <c r="I27" s="17" t="str">
        <f t="shared" si="1"/>
        <v/>
      </c>
      <c r="J27" s="18" t="str">
        <f t="shared" si="2"/>
        <v/>
      </c>
      <c r="K27" s="18" t="str">
        <f t="shared" si="7"/>
        <v/>
      </c>
      <c r="L27" s="18" t="str">
        <f t="shared" si="3"/>
        <v/>
      </c>
      <c r="M27" s="3"/>
      <c r="N27" s="19" t="e">
        <f t="shared" si="9"/>
        <v>#VALUE!</v>
      </c>
      <c r="O27" s="19" t="e">
        <f t="shared" si="14"/>
        <v>#VALUE!</v>
      </c>
      <c r="P27" s="1">
        <f t="shared" si="13"/>
        <v>4</v>
      </c>
      <c r="Q27" s="3"/>
      <c r="R27" s="1"/>
      <c r="T27" s="1"/>
      <c r="U27" s="1"/>
      <c r="V27" s="1"/>
      <c r="W27" s="1"/>
      <c r="X27" s="1"/>
      <c r="Y27" s="1"/>
      <c r="AC27" s="3"/>
      <c r="AD27" s="1"/>
      <c r="AE27" s="1"/>
      <c r="AF27" s="1"/>
      <c r="AG27" s="1"/>
      <c r="AH27" s="1"/>
    </row>
    <row r="28" spans="1:34" ht="15.75" customHeight="1" thickBot="1">
      <c r="A28" s="12">
        <v>1</v>
      </c>
      <c r="B28" s="12">
        <v>512</v>
      </c>
      <c r="C28" s="12"/>
      <c r="D28" s="14" t="s">
        <v>48</v>
      </c>
      <c r="E28" s="15">
        <f>VLOOKUP(B28,'Журнал наблюдений'!D:G,4,0)</f>
        <v>1.0315700000000001</v>
      </c>
      <c r="F28" s="16"/>
      <c r="G28" s="17">
        <f t="shared" si="0"/>
        <v>0.43774999999999986</v>
      </c>
      <c r="H28" s="17">
        <f t="shared" si="6"/>
        <v>0.43774999999999986</v>
      </c>
      <c r="I28" s="17">
        <f t="shared" si="1"/>
        <v>0.43774999999999986</v>
      </c>
      <c r="J28" s="18">
        <f t="shared" si="2"/>
        <v>0</v>
      </c>
      <c r="K28" s="18">
        <f t="shared" si="7"/>
        <v>0</v>
      </c>
      <c r="L28" s="18">
        <f t="shared" si="3"/>
        <v>0.43774999999999986</v>
      </c>
      <c r="M28" s="3">
        <v>0.43730000000000002</v>
      </c>
      <c r="N28" s="19">
        <f t="shared" si="9"/>
        <v>0</v>
      </c>
      <c r="O28" s="19">
        <f t="shared" si="14"/>
        <v>4.4999999999983942E-4</v>
      </c>
      <c r="P28" s="1">
        <f t="shared" si="13"/>
        <v>4</v>
      </c>
      <c r="Q28" s="3"/>
      <c r="R28" s="1"/>
      <c r="T28" s="1"/>
      <c r="U28" s="1"/>
      <c r="V28" s="1"/>
      <c r="W28" s="1"/>
      <c r="X28" s="1"/>
      <c r="Y28" s="1"/>
      <c r="AC28" s="3"/>
      <c r="AD28" s="1"/>
      <c r="AE28" s="1"/>
      <c r="AF28" s="1"/>
      <c r="AG28" s="1"/>
      <c r="AH28" s="1"/>
    </row>
    <row r="29" spans="1:34" ht="15.75" customHeight="1" thickBot="1">
      <c r="A29" s="12">
        <v>1</v>
      </c>
      <c r="B29" s="12">
        <v>511</v>
      </c>
      <c r="C29" s="12"/>
      <c r="D29" s="14" t="s">
        <v>49</v>
      </c>
      <c r="E29" s="15">
        <f>VLOOKUP(B29,'Журнал наблюдений'!D:G,4,0)</f>
        <v>0.49217</v>
      </c>
      <c r="F29" s="16"/>
      <c r="G29" s="17">
        <f t="shared" si="0"/>
        <v>0.5394000000000001</v>
      </c>
      <c r="H29" s="17">
        <f t="shared" si="6"/>
        <v>0.5394000000000001</v>
      </c>
      <c r="I29" s="17">
        <f t="shared" si="1"/>
        <v>0.5394000000000001</v>
      </c>
      <c r="J29" s="18">
        <f t="shared" si="2"/>
        <v>0</v>
      </c>
      <c r="K29" s="18">
        <f t="shared" si="7"/>
        <v>0</v>
      </c>
      <c r="L29" s="18">
        <f t="shared" si="3"/>
        <v>0.5394000000000001</v>
      </c>
      <c r="M29" s="3">
        <v>0.53959999999999997</v>
      </c>
      <c r="N29" s="19">
        <f t="shared" si="9"/>
        <v>0</v>
      </c>
      <c r="O29" s="19">
        <f t="shared" si="14"/>
        <v>-1.9999999999986695E-4</v>
      </c>
      <c r="P29" s="1">
        <f t="shared" si="13"/>
        <v>4</v>
      </c>
      <c r="Q29" s="3"/>
      <c r="R29" s="1"/>
      <c r="T29" s="1"/>
      <c r="U29" s="1"/>
      <c r="V29" s="1"/>
      <c r="W29" s="1"/>
      <c r="X29" s="1"/>
      <c r="Y29" s="1"/>
      <c r="AC29" s="3"/>
      <c r="AD29" s="1"/>
      <c r="AE29" s="1"/>
      <c r="AF29" s="1"/>
      <c r="AG29" s="1"/>
      <c r="AH29" s="1"/>
    </row>
    <row r="30" spans="1:34" ht="15.75" customHeight="1" thickBot="1">
      <c r="A30" s="12">
        <v>1</v>
      </c>
      <c r="B30" s="12">
        <v>510</v>
      </c>
      <c r="C30" s="12"/>
      <c r="D30" s="14" t="s">
        <v>49</v>
      </c>
      <c r="E30" s="15">
        <f>VLOOKUP(B30,'Журнал наблюдений'!D:G,4,0)</f>
        <v>1.5874200000000001</v>
      </c>
      <c r="F30" s="16"/>
      <c r="G30" s="17" t="str">
        <f t="shared" si="0"/>
        <v/>
      </c>
      <c r="H30" s="17" t="str">
        <f t="shared" si="6"/>
        <v/>
      </c>
      <c r="I30" s="17" t="str">
        <f t="shared" si="1"/>
        <v/>
      </c>
      <c r="J30" s="18" t="str">
        <f t="shared" si="2"/>
        <v/>
      </c>
      <c r="K30" s="18" t="str">
        <f t="shared" si="7"/>
        <v/>
      </c>
      <c r="L30" s="18" t="str">
        <f t="shared" si="3"/>
        <v/>
      </c>
      <c r="M30" s="3"/>
      <c r="N30" s="19" t="e">
        <f t="shared" si="9"/>
        <v>#VALUE!</v>
      </c>
      <c r="O30" s="19" t="e">
        <f t="shared" si="14"/>
        <v>#VALUE!</v>
      </c>
      <c r="P30" s="1">
        <f t="shared" si="13"/>
        <v>5</v>
      </c>
      <c r="Q30" s="3"/>
      <c r="R30" s="1"/>
      <c r="T30" s="1"/>
      <c r="U30" s="1"/>
      <c r="V30" s="1"/>
      <c r="W30" s="1"/>
      <c r="X30" s="1"/>
      <c r="Y30" s="1"/>
      <c r="AC30" s="3"/>
      <c r="AD30" s="1"/>
      <c r="AE30" s="1"/>
      <c r="AF30" s="1"/>
      <c r="AG30" s="1"/>
      <c r="AH30" s="1"/>
    </row>
    <row r="31" spans="1:34" ht="15.75" customHeight="1" thickBot="1">
      <c r="A31" s="12">
        <v>1</v>
      </c>
      <c r="B31" s="12">
        <v>509</v>
      </c>
      <c r="C31" s="12"/>
      <c r="D31" s="14" t="s">
        <v>50</v>
      </c>
      <c r="E31" s="15">
        <f>VLOOKUP(B31,'Журнал наблюдений'!D:G,4,0)</f>
        <v>1.09169</v>
      </c>
      <c r="F31" s="16"/>
      <c r="G31" s="17">
        <f t="shared" si="0"/>
        <v>0.49573</v>
      </c>
      <c r="H31" s="17">
        <f t="shared" si="6"/>
        <v>0.49573</v>
      </c>
      <c r="I31" s="17">
        <f t="shared" si="1"/>
        <v>0.49573</v>
      </c>
      <c r="J31" s="18">
        <f t="shared" si="2"/>
        <v>0</v>
      </c>
      <c r="K31" s="18">
        <f t="shared" si="7"/>
        <v>0</v>
      </c>
      <c r="L31" s="18">
        <f t="shared" si="3"/>
        <v>0.49573</v>
      </c>
      <c r="M31" s="3">
        <v>0.49480000000000002</v>
      </c>
      <c r="N31" s="19">
        <f t="shared" si="9"/>
        <v>0</v>
      </c>
      <c r="O31" s="19">
        <f t="shared" si="14"/>
        <v>9.2999999999998639E-4</v>
      </c>
      <c r="P31" s="1">
        <f t="shared" si="13"/>
        <v>5</v>
      </c>
      <c r="Q31" s="3"/>
      <c r="R31" s="1"/>
      <c r="T31" s="1"/>
      <c r="U31" s="1"/>
      <c r="V31" s="1"/>
      <c r="W31" s="1"/>
      <c r="X31" s="1"/>
      <c r="Y31" s="1"/>
      <c r="AC31" s="3"/>
      <c r="AD31" s="1"/>
      <c r="AE31" s="1"/>
      <c r="AF31" s="1"/>
      <c r="AG31" s="1"/>
      <c r="AH31" s="1"/>
    </row>
    <row r="32" spans="1:34" ht="15.75" customHeight="1" thickBot="1">
      <c r="A32" s="12">
        <v>1</v>
      </c>
      <c r="B32" s="12">
        <v>508</v>
      </c>
      <c r="C32" s="12"/>
      <c r="D32" s="14" t="s">
        <v>51</v>
      </c>
      <c r="E32" s="15">
        <f>VLOOKUP(B32,'Журнал наблюдений'!D:G,4,0)</f>
        <v>0.40655999999999998</v>
      </c>
      <c r="F32" s="16"/>
      <c r="G32" s="17">
        <f t="shared" si="0"/>
        <v>0.68513000000000002</v>
      </c>
      <c r="H32" s="17">
        <f t="shared" si="6"/>
        <v>0.68513000000000002</v>
      </c>
      <c r="I32" s="17">
        <f t="shared" si="1"/>
        <v>0.68513000000000002</v>
      </c>
      <c r="J32" s="18">
        <f t="shared" si="2"/>
        <v>0</v>
      </c>
      <c r="K32" s="18">
        <f t="shared" si="7"/>
        <v>0</v>
      </c>
      <c r="L32" s="18">
        <f t="shared" si="3"/>
        <v>0.68513000000000002</v>
      </c>
      <c r="M32" s="3">
        <v>0.68510000000000004</v>
      </c>
      <c r="N32" s="19">
        <f t="shared" si="9"/>
        <v>0</v>
      </c>
      <c r="O32" s="19">
        <f t="shared" si="14"/>
        <v>2.9999999999974492E-5</v>
      </c>
      <c r="P32" s="1">
        <f t="shared" si="13"/>
        <v>5</v>
      </c>
      <c r="Q32" s="3"/>
      <c r="R32" s="1"/>
      <c r="V32" s="1"/>
      <c r="W32" s="1"/>
      <c r="X32" s="1"/>
      <c r="Y32" s="1"/>
      <c r="AC32" s="3"/>
      <c r="AD32" s="1"/>
      <c r="AE32" s="1"/>
      <c r="AF32" s="1"/>
      <c r="AG32" s="1"/>
      <c r="AH32" s="1"/>
    </row>
    <row r="33" spans="1:34" ht="15.75" customHeight="1" thickBot="1">
      <c r="A33" s="12">
        <v>1</v>
      </c>
      <c r="B33" s="12">
        <v>507</v>
      </c>
      <c r="C33" s="12"/>
      <c r="D33" s="14" t="s">
        <v>51</v>
      </c>
      <c r="E33" s="15">
        <f>VLOOKUP(B33,'Журнал наблюдений'!D:G,4,0)</f>
        <v>1.5069600000000001</v>
      </c>
      <c r="F33" s="16"/>
      <c r="G33" s="17" t="str">
        <f t="shared" si="0"/>
        <v/>
      </c>
      <c r="H33" s="17" t="str">
        <f t="shared" si="6"/>
        <v/>
      </c>
      <c r="I33" s="17" t="str">
        <f t="shared" si="1"/>
        <v/>
      </c>
      <c r="J33" s="18" t="str">
        <f t="shared" si="2"/>
        <v/>
      </c>
      <c r="K33" s="18" t="str">
        <f t="shared" si="7"/>
        <v/>
      </c>
      <c r="L33" s="18" t="str">
        <f t="shared" si="3"/>
        <v/>
      </c>
      <c r="M33" s="3"/>
      <c r="N33" s="19" t="e">
        <f t="shared" si="9"/>
        <v>#VALUE!</v>
      </c>
      <c r="O33" s="19" t="e">
        <f t="shared" si="14"/>
        <v>#VALUE!</v>
      </c>
      <c r="P33" s="1">
        <f t="shared" si="13"/>
        <v>6</v>
      </c>
      <c r="Q33" s="3"/>
      <c r="R33" s="1"/>
      <c r="V33" s="1"/>
      <c r="W33" s="1"/>
      <c r="X33" s="1"/>
      <c r="Y33" s="1"/>
      <c r="AC33" s="3"/>
      <c r="AD33" s="1"/>
      <c r="AE33" s="1"/>
      <c r="AF33" s="1"/>
      <c r="AG33" s="1"/>
      <c r="AH33" s="1"/>
    </row>
    <row r="34" spans="1:34" ht="15.75" customHeight="1" thickBot="1">
      <c r="A34" s="12">
        <v>1</v>
      </c>
      <c r="B34" s="12">
        <v>506</v>
      </c>
      <c r="C34" s="12"/>
      <c r="D34" s="14" t="s">
        <v>52</v>
      </c>
      <c r="E34" s="15">
        <f>VLOOKUP(B34,'Журнал наблюдений'!D:G,4,0)</f>
        <v>0.90490000000000004</v>
      </c>
      <c r="F34" s="16"/>
      <c r="G34" s="17">
        <f t="shared" si="0"/>
        <v>0.60206000000000004</v>
      </c>
      <c r="H34" s="17">
        <f t="shared" si="6"/>
        <v>0.60206000000000004</v>
      </c>
      <c r="I34" s="17">
        <f t="shared" si="1"/>
        <v>0.60206000000000004</v>
      </c>
      <c r="J34" s="18">
        <f t="shared" si="2"/>
        <v>0</v>
      </c>
      <c r="K34" s="18">
        <f t="shared" si="7"/>
        <v>0</v>
      </c>
      <c r="L34" s="18">
        <f t="shared" si="3"/>
        <v>0.60206000000000004</v>
      </c>
      <c r="M34" s="3">
        <v>0.60270000000000001</v>
      </c>
      <c r="N34" s="19">
        <f t="shared" si="9"/>
        <v>0</v>
      </c>
      <c r="O34" s="19">
        <f t="shared" si="14"/>
        <v>-6.3999999999997392E-4</v>
      </c>
      <c r="P34" s="1">
        <f t="shared" si="13"/>
        <v>6</v>
      </c>
      <c r="Q34" s="3"/>
      <c r="R34" s="1"/>
      <c r="V34" s="1"/>
      <c r="W34" s="1"/>
      <c r="X34" s="1"/>
      <c r="Y34" s="1"/>
      <c r="AC34" s="3"/>
      <c r="AD34" s="1"/>
      <c r="AE34" s="1"/>
      <c r="AF34" s="1"/>
      <c r="AG34" s="1"/>
      <c r="AH34" s="1"/>
    </row>
    <row r="35" spans="1:34" ht="15.75" customHeight="1" thickBot="1">
      <c r="A35" s="12">
        <v>1</v>
      </c>
      <c r="B35" s="12">
        <v>505</v>
      </c>
      <c r="C35" s="12"/>
      <c r="D35" s="14" t="s">
        <v>53</v>
      </c>
      <c r="E35" s="15">
        <f>VLOOKUP(B35,'Журнал наблюдений'!D:G,4,0)</f>
        <v>0.20646999999999999</v>
      </c>
      <c r="F35" s="16"/>
      <c r="G35" s="17">
        <f t="shared" si="0"/>
        <v>0.69843000000000011</v>
      </c>
      <c r="H35" s="17">
        <f t="shared" si="6"/>
        <v>0.69843000000000011</v>
      </c>
      <c r="I35" s="17">
        <f t="shared" si="1"/>
        <v>0.69843000000000011</v>
      </c>
      <c r="J35" s="18">
        <f t="shared" si="2"/>
        <v>0</v>
      </c>
      <c r="K35" s="18">
        <f t="shared" si="7"/>
        <v>0</v>
      </c>
      <c r="L35" s="18">
        <f t="shared" si="3"/>
        <v>0.69843000000000011</v>
      </c>
      <c r="M35" s="3">
        <v>0.69750000000000001</v>
      </c>
      <c r="N35" s="19">
        <f t="shared" si="9"/>
        <v>0</v>
      </c>
      <c r="O35" s="19">
        <f t="shared" si="14"/>
        <v>9.3000000000009742E-4</v>
      </c>
      <c r="P35" s="1">
        <f t="shared" si="13"/>
        <v>6</v>
      </c>
      <c r="Q35" s="3"/>
      <c r="R35" s="1"/>
      <c r="T35" s="1"/>
      <c r="U35" s="1"/>
      <c r="V35" s="1"/>
      <c r="W35" s="1"/>
      <c r="X35" s="1"/>
      <c r="Y35" s="1"/>
      <c r="AC35" s="3"/>
      <c r="AD35" s="1"/>
      <c r="AE35" s="1"/>
      <c r="AF35" s="1"/>
      <c r="AG35" s="1"/>
      <c r="AH35" s="1"/>
    </row>
    <row r="36" spans="1:34" ht="15.75" customHeight="1" thickBot="1">
      <c r="A36" s="12">
        <v>1</v>
      </c>
      <c r="B36" s="12">
        <v>504</v>
      </c>
      <c r="C36" s="12"/>
      <c r="D36" s="14" t="s">
        <v>53</v>
      </c>
      <c r="E36" s="15">
        <f>VLOOKUP(B36,'Журнал наблюдений'!D:G,4,0)</f>
        <v>1.6479999999999999</v>
      </c>
      <c r="F36" s="16"/>
      <c r="G36" s="17" t="str">
        <f t="shared" si="0"/>
        <v/>
      </c>
      <c r="H36" s="17" t="str">
        <f t="shared" si="6"/>
        <v/>
      </c>
      <c r="I36" s="17" t="str">
        <f t="shared" si="1"/>
        <v/>
      </c>
      <c r="J36" s="18" t="str">
        <f t="shared" si="2"/>
        <v/>
      </c>
      <c r="K36" s="18" t="str">
        <f t="shared" si="7"/>
        <v/>
      </c>
      <c r="L36" s="18" t="str">
        <f t="shared" si="3"/>
        <v/>
      </c>
      <c r="M36" s="3"/>
      <c r="N36" s="19" t="e">
        <f t="shared" si="9"/>
        <v>#VALUE!</v>
      </c>
      <c r="O36" s="19" t="e">
        <f t="shared" si="14"/>
        <v>#VALUE!</v>
      </c>
      <c r="P36" s="1">
        <f t="shared" si="13"/>
        <v>7</v>
      </c>
      <c r="Q36" s="3"/>
      <c r="R36" s="1"/>
      <c r="T36" s="1"/>
      <c r="U36" s="1"/>
      <c r="V36" s="1"/>
      <c r="W36" s="1"/>
      <c r="X36" s="1"/>
      <c r="Y36" s="1"/>
      <c r="AC36" s="3"/>
      <c r="AD36" s="1"/>
      <c r="AE36" s="1"/>
      <c r="AF36" s="1"/>
      <c r="AG36" s="1"/>
      <c r="AH36" s="1"/>
    </row>
    <row r="37" spans="1:34" ht="15.75" customHeight="1" thickBot="1">
      <c r="A37" s="12">
        <v>1</v>
      </c>
      <c r="B37" s="12">
        <v>503</v>
      </c>
      <c r="C37" s="12"/>
      <c r="D37" s="36" t="s">
        <v>107</v>
      </c>
      <c r="E37" s="15">
        <f>VLOOKUP(B37,'Журнал наблюдений'!D:G,4,0)</f>
        <v>0.96267999999999998</v>
      </c>
      <c r="F37" s="16"/>
      <c r="G37" s="17">
        <f t="shared" si="0"/>
        <v>0.68531999999999993</v>
      </c>
      <c r="H37" s="17">
        <f t="shared" si="6"/>
        <v>0.68531999999999993</v>
      </c>
      <c r="I37" s="17">
        <f t="shared" si="1"/>
        <v>0.68531999999999993</v>
      </c>
      <c r="J37" s="18">
        <f t="shared" si="2"/>
        <v>0</v>
      </c>
      <c r="K37" s="18">
        <f t="shared" si="7"/>
        <v>0</v>
      </c>
      <c r="L37" s="18">
        <f t="shared" si="3"/>
        <v>0.68531999999999993</v>
      </c>
      <c r="M37" s="3">
        <v>0.68730000000000002</v>
      </c>
      <c r="N37" s="19">
        <f t="shared" si="9"/>
        <v>0</v>
      </c>
      <c r="O37" s="19">
        <f t="shared" si="14"/>
        <v>-1.9800000000000928E-3</v>
      </c>
      <c r="P37" s="1">
        <f t="shared" si="13"/>
        <v>7</v>
      </c>
      <c r="Q37" s="3"/>
      <c r="R37" s="1"/>
      <c r="T37" s="1"/>
      <c r="U37" s="1"/>
      <c r="V37" s="1"/>
      <c r="W37" s="1"/>
      <c r="X37" s="1"/>
      <c r="Y37" s="1"/>
      <c r="AC37" s="3"/>
      <c r="AD37" s="1"/>
      <c r="AE37" s="1"/>
      <c r="AF37" s="1"/>
      <c r="AG37" s="1"/>
      <c r="AH37" s="1"/>
    </row>
    <row r="38" spans="1:34" ht="15.75" customHeight="1" thickBot="1">
      <c r="A38" s="12">
        <v>1</v>
      </c>
      <c r="B38" s="12">
        <v>502</v>
      </c>
      <c r="C38" s="12"/>
      <c r="D38" s="14" t="s">
        <v>54</v>
      </c>
      <c r="E38" s="15">
        <f>VLOOKUP(B38,'Журнал наблюдений'!D:G,4,0)</f>
        <v>0.15669</v>
      </c>
      <c r="F38" s="16"/>
      <c r="G38" s="17">
        <f t="shared" si="0"/>
        <v>0.80598999999999998</v>
      </c>
      <c r="H38" s="17">
        <f t="shared" si="6"/>
        <v>0.80598999999999998</v>
      </c>
      <c r="I38" s="17">
        <f t="shared" si="1"/>
        <v>0.80598999999999998</v>
      </c>
      <c r="J38" s="18">
        <f t="shared" si="2"/>
        <v>0</v>
      </c>
      <c r="K38" s="18">
        <f t="shared" si="7"/>
        <v>0</v>
      </c>
      <c r="L38" s="18">
        <f t="shared" si="3"/>
        <v>0.80598999999999998</v>
      </c>
      <c r="M38" s="3">
        <v>0.80640000000000001</v>
      </c>
      <c r="N38" s="19">
        <f t="shared" si="9"/>
        <v>0</v>
      </c>
      <c r="O38" s="19">
        <f t="shared" si="14"/>
        <v>-4.1000000000002146E-4</v>
      </c>
      <c r="P38" s="1">
        <f t="shared" si="13"/>
        <v>7</v>
      </c>
      <c r="Q38" s="3"/>
      <c r="R38" s="1"/>
      <c r="T38" s="1"/>
      <c r="U38" s="1"/>
      <c r="V38" s="1"/>
      <c r="W38" s="1"/>
      <c r="X38" s="1"/>
      <c r="Y38" s="1"/>
      <c r="AC38" s="3"/>
      <c r="AD38" s="1"/>
      <c r="AE38" s="1"/>
      <c r="AF38" s="1"/>
      <c r="AG38" s="1"/>
      <c r="AH38" s="1"/>
    </row>
    <row r="39" spans="1:34" ht="15.75" customHeight="1" thickBot="1">
      <c r="A39" s="12">
        <v>1</v>
      </c>
      <c r="B39" s="12">
        <v>501</v>
      </c>
      <c r="C39" s="12"/>
      <c r="D39" s="14" t="s">
        <v>54</v>
      </c>
      <c r="E39" s="15">
        <f>VLOOKUP(B39,'Журнал наблюдений'!D:G,4,0)</f>
        <v>1.52833</v>
      </c>
      <c r="F39" s="16"/>
      <c r="G39" s="17" t="str">
        <f t="shared" si="0"/>
        <v/>
      </c>
      <c r="H39" s="17" t="str">
        <f t="shared" si="6"/>
        <v/>
      </c>
      <c r="I39" s="17" t="str">
        <f t="shared" si="1"/>
        <v/>
      </c>
      <c r="J39" s="18" t="str">
        <f t="shared" si="2"/>
        <v/>
      </c>
      <c r="K39" s="18" t="str">
        <f t="shared" si="7"/>
        <v/>
      </c>
      <c r="L39" s="18" t="str">
        <f t="shared" si="3"/>
        <v/>
      </c>
      <c r="M39" s="3"/>
      <c r="N39" s="19" t="e">
        <f t="shared" si="9"/>
        <v>#VALUE!</v>
      </c>
      <c r="O39" s="19" t="e">
        <f t="shared" si="14"/>
        <v>#VALUE!</v>
      </c>
      <c r="P39" s="1">
        <f t="shared" si="13"/>
        <v>8</v>
      </c>
      <c r="Q39" s="3"/>
      <c r="R39" s="1"/>
      <c r="T39" s="1"/>
      <c r="U39" s="1"/>
      <c r="V39" s="1"/>
      <c r="W39" s="1"/>
      <c r="X39" s="1"/>
      <c r="Y39" s="1"/>
      <c r="AC39" s="3"/>
      <c r="AD39" s="1"/>
      <c r="AE39" s="1"/>
      <c r="AF39" s="1"/>
      <c r="AG39" s="1"/>
      <c r="AH39" s="1"/>
    </row>
    <row r="40" spans="1:34" ht="15.75" customHeight="1" thickBot="1">
      <c r="A40" s="12">
        <v>1</v>
      </c>
      <c r="B40" s="12">
        <v>500</v>
      </c>
      <c r="C40" s="12"/>
      <c r="D40" s="14" t="s">
        <v>55</v>
      </c>
      <c r="E40" s="15">
        <f>VLOOKUP(B40,'Журнал наблюдений'!D:G,4,0)</f>
        <v>0.97775999999999996</v>
      </c>
      <c r="F40" s="16"/>
      <c r="G40" s="17">
        <f t="shared" si="0"/>
        <v>0.55057</v>
      </c>
      <c r="H40" s="17">
        <f t="shared" si="6"/>
        <v>0.55057</v>
      </c>
      <c r="I40" s="17">
        <f t="shared" si="1"/>
        <v>0.55057</v>
      </c>
      <c r="J40" s="18">
        <f t="shared" si="2"/>
        <v>0</v>
      </c>
      <c r="K40" s="18">
        <f t="shared" si="7"/>
        <v>0</v>
      </c>
      <c r="L40" s="18">
        <f t="shared" si="3"/>
        <v>0.55057</v>
      </c>
      <c r="M40" s="3">
        <v>0.55120000000000002</v>
      </c>
      <c r="N40" s="19">
        <f t="shared" si="9"/>
        <v>0</v>
      </c>
      <c r="O40" s="19">
        <f t="shared" si="14"/>
        <v>-6.3000000000001943E-4</v>
      </c>
      <c r="P40" s="1">
        <f t="shared" si="13"/>
        <v>8</v>
      </c>
      <c r="Q40" s="3"/>
      <c r="R40" s="1"/>
      <c r="T40" s="1"/>
      <c r="U40" s="1"/>
      <c r="V40" s="1"/>
      <c r="W40" s="1"/>
      <c r="X40" s="1"/>
      <c r="Y40" s="1"/>
      <c r="AC40" s="3"/>
      <c r="AD40" s="1"/>
      <c r="AE40" s="1"/>
      <c r="AF40" s="1"/>
      <c r="AG40" s="1"/>
      <c r="AH40" s="1"/>
    </row>
    <row r="41" spans="1:34" ht="15.75" customHeight="1" thickBot="1">
      <c r="A41" s="12">
        <v>1</v>
      </c>
      <c r="B41" s="12">
        <v>499</v>
      </c>
      <c r="C41" s="12"/>
      <c r="D41" s="14" t="s">
        <v>56</v>
      </c>
      <c r="E41" s="15">
        <f>VLOOKUP(B41,'Журнал наблюдений'!D:G,4,0)</f>
        <v>0.28877999999999998</v>
      </c>
      <c r="F41" s="16"/>
      <c r="G41" s="17">
        <f t="shared" si="0"/>
        <v>0.68897999999999993</v>
      </c>
      <c r="H41" s="17">
        <f t="shared" si="6"/>
        <v>0.68897999999999993</v>
      </c>
      <c r="I41" s="17">
        <f t="shared" si="1"/>
        <v>0.68897999999999993</v>
      </c>
      <c r="J41" s="18">
        <f t="shared" si="2"/>
        <v>0</v>
      </c>
      <c r="K41" s="18">
        <f t="shared" si="7"/>
        <v>0</v>
      </c>
      <c r="L41" s="18">
        <f t="shared" si="3"/>
        <v>0.68897999999999993</v>
      </c>
      <c r="M41" s="3">
        <v>0.68920000000000003</v>
      </c>
      <c r="N41" s="19">
        <f t="shared" si="9"/>
        <v>0</v>
      </c>
      <c r="O41" s="19">
        <f t="shared" si="14"/>
        <v>-2.20000000000109E-4</v>
      </c>
      <c r="P41" s="1">
        <f t="shared" si="13"/>
        <v>8</v>
      </c>
      <c r="Q41" s="3"/>
      <c r="R41" s="1"/>
      <c r="T41" s="1"/>
      <c r="U41" s="1"/>
      <c r="V41" s="1"/>
      <c r="W41" s="1"/>
      <c r="X41" s="1"/>
      <c r="Y41" s="1"/>
      <c r="AC41" s="3"/>
      <c r="AD41" s="1"/>
      <c r="AE41" s="1"/>
      <c r="AF41" s="1"/>
      <c r="AG41" s="1"/>
      <c r="AH41" s="1"/>
    </row>
    <row r="42" spans="1:34" ht="15.75" customHeight="1" thickBot="1">
      <c r="A42" s="12">
        <v>1</v>
      </c>
      <c r="B42" s="12">
        <v>498</v>
      </c>
      <c r="C42" s="12"/>
      <c r="D42" s="14" t="s">
        <v>56</v>
      </c>
      <c r="E42" s="15">
        <f>VLOOKUP(B42,'Журнал наблюдений'!D:G,4,0)</f>
        <v>1.5148999999999999</v>
      </c>
      <c r="F42" s="16"/>
      <c r="G42" s="17" t="str">
        <f t="shared" si="0"/>
        <v/>
      </c>
      <c r="H42" s="17" t="str">
        <f t="shared" si="6"/>
        <v/>
      </c>
      <c r="I42" s="17" t="str">
        <f t="shared" si="1"/>
        <v/>
      </c>
      <c r="J42" s="18" t="str">
        <f t="shared" si="2"/>
        <v/>
      </c>
      <c r="K42" s="18" t="str">
        <f t="shared" si="7"/>
        <v/>
      </c>
      <c r="L42" s="18" t="str">
        <f t="shared" si="3"/>
        <v/>
      </c>
      <c r="M42" s="3"/>
      <c r="N42" s="19" t="e">
        <f t="shared" si="9"/>
        <v>#VALUE!</v>
      </c>
      <c r="O42" s="19" t="e">
        <f t="shared" si="14"/>
        <v>#VALUE!</v>
      </c>
      <c r="P42" s="1">
        <f t="shared" si="13"/>
        <v>9</v>
      </c>
      <c r="Q42" s="3"/>
      <c r="R42" s="1"/>
      <c r="T42" s="1"/>
      <c r="U42" s="1"/>
      <c r="V42" s="1"/>
      <c r="W42" s="1"/>
      <c r="X42" s="1"/>
      <c r="Y42" s="1"/>
      <c r="AC42" s="3"/>
      <c r="AD42" s="1"/>
      <c r="AE42" s="1"/>
      <c r="AF42" s="1"/>
      <c r="AG42" s="1"/>
      <c r="AH42" s="1"/>
    </row>
    <row r="43" spans="1:34" ht="15.75" customHeight="1" thickBot="1">
      <c r="A43" s="12">
        <v>1</v>
      </c>
      <c r="B43" s="12">
        <v>497</v>
      </c>
      <c r="C43" s="12"/>
      <c r="D43" s="14" t="s">
        <v>57</v>
      </c>
      <c r="E43" s="15">
        <f>VLOOKUP(B43,'Журнал наблюдений'!D:G,4,0)</f>
        <v>0.79427999999999999</v>
      </c>
      <c r="F43" s="16"/>
      <c r="G43" s="17">
        <f t="shared" si="0"/>
        <v>0.72061999999999993</v>
      </c>
      <c r="H43" s="17">
        <f t="shared" si="6"/>
        <v>0.72061999999999993</v>
      </c>
      <c r="I43" s="17">
        <f t="shared" si="1"/>
        <v>0.72061999999999993</v>
      </c>
      <c r="J43" s="18">
        <f t="shared" si="2"/>
        <v>0</v>
      </c>
      <c r="K43" s="18">
        <f t="shared" si="7"/>
        <v>0</v>
      </c>
      <c r="L43" s="18">
        <f t="shared" si="3"/>
        <v>0.72061999999999993</v>
      </c>
      <c r="M43" s="3">
        <v>0.72170000000000001</v>
      </c>
      <c r="N43" s="19">
        <f t="shared" si="9"/>
        <v>0</v>
      </c>
      <c r="O43" s="19">
        <f t="shared" si="14"/>
        <v>-1.0800000000000809E-3</v>
      </c>
      <c r="P43" s="1">
        <f t="shared" si="13"/>
        <v>9</v>
      </c>
      <c r="Q43" s="3"/>
      <c r="R43" s="1"/>
      <c r="T43" s="1"/>
      <c r="U43" s="1"/>
      <c r="V43" s="1"/>
      <c r="W43" s="1"/>
      <c r="X43" s="1"/>
      <c r="Y43" s="1"/>
      <c r="AC43" s="3"/>
      <c r="AD43" s="1"/>
      <c r="AE43" s="1"/>
      <c r="AF43" s="1"/>
      <c r="AG43" s="1"/>
      <c r="AH43" s="1"/>
    </row>
    <row r="44" spans="1:34" ht="15.75" customHeight="1" thickBot="1">
      <c r="A44" s="12">
        <v>1</v>
      </c>
      <c r="B44" s="12">
        <v>496</v>
      </c>
      <c r="C44" s="12"/>
      <c r="D44" s="14" t="s">
        <v>58</v>
      </c>
      <c r="E44" s="15">
        <f>VLOOKUP(B44,'Журнал наблюдений'!D:G,4,0)</f>
        <v>0.17791000000000001</v>
      </c>
      <c r="F44" s="16"/>
      <c r="G44" s="17">
        <f t="shared" si="0"/>
        <v>0.61636999999999997</v>
      </c>
      <c r="H44" s="17">
        <f t="shared" si="6"/>
        <v>0.61636999999999997</v>
      </c>
      <c r="I44" s="17">
        <f t="shared" si="1"/>
        <v>0.61636999999999997</v>
      </c>
      <c r="J44" s="18">
        <f t="shared" si="2"/>
        <v>0</v>
      </c>
      <c r="K44" s="18">
        <f t="shared" si="7"/>
        <v>0</v>
      </c>
      <c r="L44" s="18">
        <f t="shared" si="3"/>
        <v>0.61636999999999997</v>
      </c>
      <c r="M44" s="3">
        <v>0.61629999999999996</v>
      </c>
      <c r="N44" s="19">
        <f t="shared" si="9"/>
        <v>0</v>
      </c>
      <c r="O44" s="19">
        <f t="shared" si="14"/>
        <v>7.0000000000014495E-5</v>
      </c>
      <c r="P44" s="1">
        <f t="shared" si="13"/>
        <v>9</v>
      </c>
      <c r="Q44" s="3"/>
      <c r="R44" s="1"/>
      <c r="T44" s="1"/>
      <c r="U44" s="1"/>
      <c r="V44" s="1"/>
      <c r="W44" s="1"/>
      <c r="X44" s="1"/>
      <c r="Y44" s="1"/>
      <c r="AC44" s="3"/>
      <c r="AD44" s="1"/>
      <c r="AE44" s="1"/>
      <c r="AF44" s="1"/>
      <c r="AG44" s="1"/>
      <c r="AH44" s="1"/>
    </row>
    <row r="45" spans="1:34" ht="15.75" customHeight="1" thickBot="1">
      <c r="A45" s="12">
        <v>1</v>
      </c>
      <c r="B45" s="12">
        <v>495</v>
      </c>
      <c r="C45" s="12"/>
      <c r="D45" s="14" t="s">
        <v>58</v>
      </c>
      <c r="E45" s="15">
        <f>VLOOKUP(B45,'Журнал наблюдений'!D:G,4,0)</f>
        <v>1.7462500000000001</v>
      </c>
      <c r="F45" s="16"/>
      <c r="G45" s="17" t="str">
        <f t="shared" si="0"/>
        <v/>
      </c>
      <c r="H45" s="17" t="str">
        <f t="shared" si="6"/>
        <v/>
      </c>
      <c r="I45" s="17" t="str">
        <f t="shared" si="1"/>
        <v/>
      </c>
      <c r="J45" s="18" t="str">
        <f t="shared" si="2"/>
        <v/>
      </c>
      <c r="K45" s="18" t="str">
        <f t="shared" si="7"/>
        <v/>
      </c>
      <c r="L45" s="18" t="str">
        <f t="shared" si="3"/>
        <v/>
      </c>
      <c r="M45" s="3"/>
      <c r="N45" s="19" t="e">
        <f t="shared" si="9"/>
        <v>#VALUE!</v>
      </c>
      <c r="O45" s="19" t="e">
        <f t="shared" si="14"/>
        <v>#VALUE!</v>
      </c>
      <c r="P45" s="1">
        <f t="shared" si="13"/>
        <v>10</v>
      </c>
      <c r="Q45" s="3"/>
      <c r="R45" s="1"/>
      <c r="T45" s="1"/>
      <c r="U45" s="1"/>
      <c r="V45" s="1"/>
      <c r="W45" s="1"/>
      <c r="X45" s="1"/>
      <c r="Y45" s="1"/>
      <c r="AC45" s="3"/>
      <c r="AD45" s="1"/>
      <c r="AE45" s="1"/>
      <c r="AF45" s="1"/>
      <c r="AG45" s="1"/>
      <c r="AH45" s="1"/>
    </row>
    <row r="46" spans="1:34" ht="15.75" customHeight="1" thickBot="1">
      <c r="A46" s="12">
        <v>1</v>
      </c>
      <c r="B46" s="12">
        <v>494</v>
      </c>
      <c r="C46" s="12"/>
      <c r="D46" s="14" t="s">
        <v>59</v>
      </c>
      <c r="E46" s="15">
        <f>VLOOKUP(B46,'Журнал наблюдений'!D:G,4,0)</f>
        <v>1.14133</v>
      </c>
      <c r="F46" s="16"/>
      <c r="G46" s="17">
        <f t="shared" si="0"/>
        <v>0.60492000000000012</v>
      </c>
      <c r="H46" s="17">
        <f t="shared" si="6"/>
        <v>0.60492000000000012</v>
      </c>
      <c r="I46" s="17">
        <f t="shared" si="1"/>
        <v>0.60492000000000012</v>
      </c>
      <c r="J46" s="18">
        <f t="shared" si="2"/>
        <v>0</v>
      </c>
      <c r="K46" s="18">
        <f t="shared" si="7"/>
        <v>0</v>
      </c>
      <c r="L46" s="18">
        <f t="shared" si="3"/>
        <v>0.60492000000000012</v>
      </c>
      <c r="M46" s="3">
        <v>0.60580000000000001</v>
      </c>
      <c r="N46" s="19">
        <f t="shared" si="9"/>
        <v>0</v>
      </c>
      <c r="O46" s="19">
        <f t="shared" si="14"/>
        <v>-8.7999999999988088E-4</v>
      </c>
      <c r="P46" s="1">
        <f t="shared" si="13"/>
        <v>10</v>
      </c>
      <c r="Q46" s="3"/>
      <c r="R46" s="1"/>
      <c r="T46" s="1"/>
      <c r="U46" s="1"/>
      <c r="V46" s="1"/>
      <c r="W46" s="1"/>
      <c r="X46" s="1"/>
      <c r="Y46" s="1"/>
      <c r="AC46" s="3"/>
      <c r="AD46" s="1"/>
      <c r="AE46" s="1"/>
      <c r="AF46" s="1"/>
      <c r="AG46" s="1"/>
      <c r="AH46" s="1"/>
    </row>
    <row r="47" spans="1:34" ht="15.75" customHeight="1" thickBot="1">
      <c r="A47" s="12">
        <v>1</v>
      </c>
      <c r="B47" s="12">
        <v>493</v>
      </c>
      <c r="C47" s="12"/>
      <c r="D47" s="14" t="s">
        <v>60</v>
      </c>
      <c r="E47" s="15">
        <f>VLOOKUP(B47,'Журнал наблюдений'!D:G,4,0)</f>
        <v>0.74922</v>
      </c>
      <c r="F47" s="16"/>
      <c r="G47" s="17">
        <f t="shared" si="0"/>
        <v>0.39210999999999996</v>
      </c>
      <c r="H47" s="17">
        <f t="shared" si="6"/>
        <v>0.39210999999999996</v>
      </c>
      <c r="I47" s="17">
        <f t="shared" si="1"/>
        <v>0.39210999999999996</v>
      </c>
      <c r="J47" s="18">
        <f t="shared" si="2"/>
        <v>0</v>
      </c>
      <c r="K47" s="18">
        <f t="shared" si="7"/>
        <v>0</v>
      </c>
      <c r="L47" s="18">
        <f t="shared" si="3"/>
        <v>0.39210999999999996</v>
      </c>
      <c r="M47" s="3">
        <v>0.39219999999999999</v>
      </c>
      <c r="N47" s="19">
        <f t="shared" si="9"/>
        <v>0</v>
      </c>
      <c r="O47" s="19">
        <f t="shared" si="14"/>
        <v>-9.0000000000034497E-5</v>
      </c>
      <c r="P47" s="1">
        <f t="shared" si="13"/>
        <v>10</v>
      </c>
      <c r="Q47" s="3"/>
      <c r="R47" s="1"/>
      <c r="T47" s="1"/>
      <c r="U47" s="1"/>
      <c r="V47" s="1"/>
      <c r="W47" s="1"/>
      <c r="X47" s="1"/>
      <c r="Y47" s="1"/>
      <c r="AC47" s="3"/>
      <c r="AD47" s="1"/>
      <c r="AE47" s="1"/>
      <c r="AF47" s="1"/>
      <c r="AG47" s="1"/>
      <c r="AH47" s="1"/>
    </row>
    <row r="48" spans="1:34" ht="15.75" customHeight="1" thickBot="1">
      <c r="A48" s="12">
        <v>1</v>
      </c>
      <c r="B48" s="12">
        <v>492</v>
      </c>
      <c r="C48" s="12"/>
      <c r="D48" s="14" t="s">
        <v>61</v>
      </c>
      <c r="E48" s="15">
        <f>VLOOKUP(B48,'Журнал наблюдений'!D:G,4,0)</f>
        <v>0.36548999999999998</v>
      </c>
      <c r="F48" s="16"/>
      <c r="G48" s="17">
        <f t="shared" si="0"/>
        <v>0.38373000000000002</v>
      </c>
      <c r="H48" s="17">
        <f t="shared" si="6"/>
        <v>0.38373000000000002</v>
      </c>
      <c r="I48" s="17">
        <f t="shared" si="1"/>
        <v>0.38373000000000002</v>
      </c>
      <c r="J48" s="18">
        <f t="shared" si="2"/>
        <v>0</v>
      </c>
      <c r="K48" s="18">
        <f t="shared" si="7"/>
        <v>0</v>
      </c>
      <c r="L48" s="18">
        <f t="shared" si="3"/>
        <v>0.38373000000000002</v>
      </c>
      <c r="M48" s="3">
        <v>0.3846</v>
      </c>
      <c r="N48" s="19">
        <f t="shared" si="9"/>
        <v>0</v>
      </c>
      <c r="O48" s="19">
        <f t="shared" si="14"/>
        <v>-8.699999999999819E-4</v>
      </c>
      <c r="P48" s="1">
        <f t="shared" si="13"/>
        <v>10</v>
      </c>
      <c r="Q48" s="3"/>
      <c r="R48" s="1"/>
      <c r="T48" s="1"/>
      <c r="U48" s="1"/>
      <c r="V48" s="1"/>
      <c r="W48" s="1"/>
      <c r="X48" s="1"/>
      <c r="Y48" s="1"/>
      <c r="AC48" s="3"/>
      <c r="AD48" s="1"/>
      <c r="AE48" s="1"/>
      <c r="AF48" s="1"/>
      <c r="AG48" s="1"/>
      <c r="AH48" s="1"/>
    </row>
    <row r="49" spans="1:34" ht="15.75" customHeight="1" thickBot="1">
      <c r="A49" s="12">
        <v>1</v>
      </c>
      <c r="B49" s="12">
        <v>491</v>
      </c>
      <c r="C49" s="12"/>
      <c r="D49" s="14" t="s">
        <v>61</v>
      </c>
      <c r="E49" s="15">
        <f>VLOOKUP(B49,'Журнал наблюдений'!D:G,4,0)</f>
        <v>1.7617100000000001</v>
      </c>
      <c r="F49" s="16"/>
      <c r="G49" s="17" t="str">
        <f t="shared" si="0"/>
        <v/>
      </c>
      <c r="H49" s="17" t="str">
        <f t="shared" si="6"/>
        <v/>
      </c>
      <c r="I49" s="17" t="str">
        <f t="shared" si="1"/>
        <v/>
      </c>
      <c r="J49" s="18" t="str">
        <f t="shared" si="2"/>
        <v/>
      </c>
      <c r="K49" s="18" t="str">
        <f t="shared" si="7"/>
        <v/>
      </c>
      <c r="L49" s="18" t="str">
        <f t="shared" si="3"/>
        <v/>
      </c>
      <c r="M49" s="3"/>
      <c r="N49" s="19" t="e">
        <f t="shared" si="9"/>
        <v>#VALUE!</v>
      </c>
      <c r="O49" s="19" t="e">
        <f t="shared" si="14"/>
        <v>#VALUE!</v>
      </c>
      <c r="P49" s="1">
        <f t="shared" si="13"/>
        <v>11</v>
      </c>
      <c r="Q49" s="3"/>
      <c r="R49" s="1"/>
      <c r="T49" s="1"/>
      <c r="U49" s="1"/>
      <c r="V49" s="1"/>
      <c r="W49" s="1"/>
      <c r="X49" s="1"/>
      <c r="Y49" s="1"/>
      <c r="AC49" s="3"/>
      <c r="AD49" s="1"/>
      <c r="AE49" s="1"/>
      <c r="AF49" s="1"/>
      <c r="AG49" s="1"/>
      <c r="AH49" s="1"/>
    </row>
    <row r="50" spans="1:34" ht="15.75" customHeight="1" thickBot="1">
      <c r="A50" s="12">
        <v>1</v>
      </c>
      <c r="B50" s="12">
        <v>490</v>
      </c>
      <c r="C50" s="12"/>
      <c r="D50" s="14" t="s">
        <v>62</v>
      </c>
      <c r="E50" s="15">
        <f>VLOOKUP(B50,'Журнал наблюдений'!D:G,4,0)</f>
        <v>1.4650000000000001</v>
      </c>
      <c r="F50" s="16"/>
      <c r="G50" s="17">
        <f t="shared" si="0"/>
        <v>0.29671000000000003</v>
      </c>
      <c r="H50" s="17">
        <f t="shared" si="6"/>
        <v>0.29671000000000003</v>
      </c>
      <c r="I50" s="17">
        <f t="shared" si="1"/>
        <v>0.29671000000000003</v>
      </c>
      <c r="J50" s="18">
        <f t="shared" si="2"/>
        <v>0</v>
      </c>
      <c r="K50" s="18">
        <f t="shared" si="7"/>
        <v>0</v>
      </c>
      <c r="L50" s="18">
        <f t="shared" si="3"/>
        <v>0.29671000000000003</v>
      </c>
      <c r="M50" s="3">
        <v>0.29630000000000001</v>
      </c>
      <c r="N50" s="19">
        <f t="shared" si="9"/>
        <v>0</v>
      </c>
      <c r="O50" s="19">
        <f t="shared" si="14"/>
        <v>4.1000000000002146E-4</v>
      </c>
      <c r="P50" s="1">
        <f t="shared" si="13"/>
        <v>11</v>
      </c>
      <c r="Q50" s="3"/>
      <c r="R50" s="1"/>
      <c r="T50" s="1"/>
      <c r="U50" s="1"/>
      <c r="V50" s="1"/>
      <c r="W50" s="1"/>
      <c r="X50" s="1"/>
      <c r="Y50" s="1"/>
      <c r="AC50" s="3"/>
      <c r="AD50" s="1"/>
      <c r="AE50" s="1"/>
      <c r="AF50" s="1"/>
      <c r="AG50" s="1"/>
      <c r="AH50" s="1"/>
    </row>
    <row r="51" spans="1:34" ht="15.75" customHeight="1" thickBot="1">
      <c r="A51" s="12">
        <v>1</v>
      </c>
      <c r="B51" s="12">
        <v>489</v>
      </c>
      <c r="C51" s="12"/>
      <c r="D51" s="14" t="s">
        <v>63</v>
      </c>
      <c r="E51" s="15">
        <f>VLOOKUP(B51,'Журнал наблюдений'!D:G,4,0)</f>
        <v>1.2257899999999999</v>
      </c>
      <c r="F51" s="16"/>
      <c r="G51" s="17">
        <f t="shared" si="0"/>
        <v>0.23921000000000014</v>
      </c>
      <c r="H51" s="17">
        <f t="shared" si="6"/>
        <v>0.23921000000000014</v>
      </c>
      <c r="I51" s="17">
        <f t="shared" si="1"/>
        <v>0.23921000000000014</v>
      </c>
      <c r="J51" s="18">
        <f t="shared" si="2"/>
        <v>0</v>
      </c>
      <c r="K51" s="18">
        <f t="shared" si="7"/>
        <v>0</v>
      </c>
      <c r="L51" s="18">
        <f t="shared" si="3"/>
        <v>0.23921000000000014</v>
      </c>
      <c r="M51" s="3">
        <v>0.2384</v>
      </c>
      <c r="N51" s="19">
        <f t="shared" si="9"/>
        <v>0</v>
      </c>
      <c r="O51" s="19">
        <f t="shared" si="14"/>
        <v>8.1000000000014394E-4</v>
      </c>
      <c r="P51" s="1">
        <f t="shared" si="13"/>
        <v>11</v>
      </c>
      <c r="Q51" s="3"/>
      <c r="R51" s="1"/>
      <c r="T51" s="1"/>
      <c r="U51" s="1"/>
      <c r="V51" s="1"/>
      <c r="W51" s="1"/>
      <c r="X51" s="1"/>
      <c r="Y51" s="1"/>
      <c r="AC51" s="3"/>
      <c r="AD51" s="1"/>
      <c r="AE51" s="1"/>
      <c r="AF51" s="1"/>
      <c r="AG51" s="1"/>
      <c r="AH51" s="1"/>
    </row>
    <row r="52" spans="1:34" ht="15.75" customHeight="1" thickBot="1">
      <c r="A52" s="12">
        <v>1</v>
      </c>
      <c r="B52" s="12">
        <v>488</v>
      </c>
      <c r="C52" s="12"/>
      <c r="D52" s="14" t="s">
        <v>64</v>
      </c>
      <c r="E52" s="15">
        <f>VLOOKUP(B52,'Журнал наблюдений'!D:G,4,0)</f>
        <v>1.05826</v>
      </c>
      <c r="F52" s="16"/>
      <c r="G52" s="17">
        <f t="shared" si="0"/>
        <v>0.16752999999999996</v>
      </c>
      <c r="H52" s="17">
        <f t="shared" si="6"/>
        <v>0.16752999999999996</v>
      </c>
      <c r="I52" s="17">
        <f t="shared" si="1"/>
        <v>0.16752999999999996</v>
      </c>
      <c r="J52" s="18">
        <f t="shared" si="2"/>
        <v>0</v>
      </c>
      <c r="K52" s="18">
        <f t="shared" si="7"/>
        <v>0</v>
      </c>
      <c r="L52" s="18">
        <f t="shared" si="3"/>
        <v>0.16752999999999996</v>
      </c>
      <c r="M52" s="3"/>
      <c r="N52" s="19">
        <f t="shared" si="9"/>
        <v>0</v>
      </c>
      <c r="O52" s="19">
        <f t="shared" si="14"/>
        <v>0.16752999999999996</v>
      </c>
      <c r="P52" s="1">
        <f t="shared" si="13"/>
        <v>11</v>
      </c>
      <c r="Q52" s="3"/>
      <c r="R52" s="1"/>
      <c r="T52" s="1"/>
      <c r="U52" s="1"/>
      <c r="V52" s="1"/>
      <c r="W52" s="1"/>
      <c r="X52" s="1"/>
      <c r="Y52" s="1"/>
      <c r="AC52" s="3"/>
      <c r="AD52" s="1"/>
      <c r="AE52" s="1"/>
      <c r="AF52" s="1"/>
      <c r="AG52" s="1"/>
      <c r="AH52" s="1"/>
    </row>
    <row r="53" spans="1:34" ht="15.75" customHeight="1" thickBot="1">
      <c r="A53" s="12">
        <v>1</v>
      </c>
      <c r="B53" s="12">
        <v>487</v>
      </c>
      <c r="C53" s="12"/>
      <c r="D53" s="14" t="s">
        <v>65</v>
      </c>
      <c r="E53" s="15">
        <f>VLOOKUP(B53,'Журнал наблюдений'!D:G,4,0)</f>
        <v>0.98538999999999999</v>
      </c>
      <c r="F53" s="16"/>
      <c r="G53" s="17">
        <f t="shared" si="0"/>
        <v>7.286999999999999E-2</v>
      </c>
      <c r="H53" s="17">
        <f t="shared" si="6"/>
        <v>7.286999999999999E-2</v>
      </c>
      <c r="I53" s="17">
        <f t="shared" si="1"/>
        <v>7.286999999999999E-2</v>
      </c>
      <c r="J53" s="18">
        <f t="shared" si="2"/>
        <v>0</v>
      </c>
      <c r="K53" s="18">
        <f t="shared" si="7"/>
        <v>0</v>
      </c>
      <c r="L53" s="18">
        <f t="shared" si="3"/>
        <v>7.286999999999999E-2</v>
      </c>
      <c r="M53" s="3"/>
      <c r="N53" s="19">
        <f t="shared" si="9"/>
        <v>0</v>
      </c>
      <c r="O53" s="19">
        <f t="shared" si="14"/>
        <v>7.286999999999999E-2</v>
      </c>
      <c r="P53" s="1">
        <f t="shared" si="13"/>
        <v>11</v>
      </c>
      <c r="Q53" s="3"/>
      <c r="R53" s="1"/>
      <c r="T53" s="1"/>
      <c r="U53" s="1"/>
      <c r="V53" s="1"/>
      <c r="W53" s="1"/>
      <c r="X53" s="1"/>
      <c r="Y53" s="1"/>
      <c r="AC53" s="3"/>
      <c r="AD53" s="1"/>
      <c r="AE53" s="1"/>
      <c r="AF53" s="1"/>
      <c r="AG53" s="1"/>
      <c r="AH53" s="1"/>
    </row>
    <row r="54" spans="1:34" ht="15.75" customHeight="1" thickBot="1">
      <c r="A54" s="12">
        <v>1</v>
      </c>
      <c r="B54" s="12">
        <v>486</v>
      </c>
      <c r="C54" s="12"/>
      <c r="D54" s="14" t="s">
        <v>65</v>
      </c>
      <c r="E54" s="15">
        <f>VLOOKUP(B54,'Журнал наблюдений'!D:G,4,0)</f>
        <v>1.56969</v>
      </c>
      <c r="F54" s="16"/>
      <c r="G54" s="17" t="str">
        <f t="shared" si="0"/>
        <v/>
      </c>
      <c r="H54" s="17" t="str">
        <f t="shared" si="6"/>
        <v/>
      </c>
      <c r="I54" s="17" t="str">
        <f t="shared" si="1"/>
        <v/>
      </c>
      <c r="J54" s="18" t="str">
        <f t="shared" si="2"/>
        <v/>
      </c>
      <c r="K54" s="18" t="str">
        <f t="shared" si="7"/>
        <v/>
      </c>
      <c r="L54" s="18" t="str">
        <f t="shared" si="3"/>
        <v/>
      </c>
      <c r="M54" s="3"/>
      <c r="N54" s="19" t="e">
        <f t="shared" si="9"/>
        <v>#VALUE!</v>
      </c>
      <c r="O54" s="19" t="e">
        <f t="shared" si="14"/>
        <v>#VALUE!</v>
      </c>
      <c r="P54" s="1">
        <f t="shared" si="13"/>
        <v>12</v>
      </c>
      <c r="Q54" s="3"/>
      <c r="R54" s="1"/>
      <c r="T54" s="1"/>
      <c r="U54" s="1"/>
      <c r="V54" s="1"/>
      <c r="W54" s="1"/>
      <c r="X54" s="1"/>
      <c r="Y54" s="1"/>
      <c r="AC54" s="3"/>
      <c r="AD54" s="1"/>
      <c r="AE54" s="1"/>
      <c r="AF54" s="1"/>
      <c r="AG54" s="1"/>
      <c r="AH54" s="1"/>
    </row>
    <row r="55" spans="1:34" ht="15.75" customHeight="1" thickBot="1">
      <c r="A55" s="12">
        <v>1</v>
      </c>
      <c r="B55" s="12">
        <v>485</v>
      </c>
      <c r="C55" s="12"/>
      <c r="D55" s="14" t="s">
        <v>66</v>
      </c>
      <c r="E55" s="15">
        <f>VLOOKUP(B55,'Журнал наблюдений'!D:G,4,0)</f>
        <v>1.4023099999999999</v>
      </c>
      <c r="F55" s="16"/>
      <c r="G55" s="17">
        <f t="shared" si="0"/>
        <v>0.16738000000000008</v>
      </c>
      <c r="H55" s="17">
        <f t="shared" si="6"/>
        <v>0.16738000000000008</v>
      </c>
      <c r="I55" s="17">
        <f t="shared" si="1"/>
        <v>0.16738000000000008</v>
      </c>
      <c r="J55" s="18">
        <f t="shared" si="2"/>
        <v>0</v>
      </c>
      <c r="K55" s="18">
        <f t="shared" si="7"/>
        <v>0</v>
      </c>
      <c r="L55" s="18">
        <f t="shared" si="3"/>
        <v>0.16738000000000008</v>
      </c>
      <c r="M55" s="3">
        <v>0.41220000000000001</v>
      </c>
      <c r="N55" s="19">
        <f t="shared" si="9"/>
        <v>0</v>
      </c>
      <c r="O55" s="19">
        <f t="shared" si="14"/>
        <v>-0.24481999999999993</v>
      </c>
      <c r="P55" s="1">
        <f t="shared" si="13"/>
        <v>12</v>
      </c>
      <c r="Q55" s="3"/>
      <c r="R55" s="1"/>
      <c r="T55" s="1"/>
      <c r="U55" s="1"/>
      <c r="V55" s="1"/>
      <c r="W55" s="1"/>
      <c r="X55" s="1"/>
      <c r="Y55" s="1"/>
      <c r="AC55" s="3"/>
      <c r="AD55" s="1"/>
      <c r="AE55" s="1"/>
      <c r="AF55" s="1"/>
      <c r="AG55" s="1"/>
      <c r="AH55" s="1"/>
    </row>
    <row r="56" spans="1:34" ht="15.75" customHeight="1" thickBot="1">
      <c r="A56" s="12">
        <v>1</v>
      </c>
      <c r="B56" s="12">
        <v>484</v>
      </c>
      <c r="C56" s="12"/>
      <c r="D56" s="14" t="s">
        <v>67</v>
      </c>
      <c r="E56" s="15">
        <f>VLOOKUP(B56,'Журнал наблюдений'!D:G,4,0)</f>
        <v>1.29891</v>
      </c>
      <c r="F56" s="16"/>
      <c r="G56" s="17">
        <f t="shared" si="0"/>
        <v>0.10339999999999994</v>
      </c>
      <c r="H56" s="17">
        <f t="shared" si="6"/>
        <v>0.10339999999999994</v>
      </c>
      <c r="I56" s="17">
        <f t="shared" si="1"/>
        <v>0.10339999999999994</v>
      </c>
      <c r="J56" s="18">
        <f t="shared" si="2"/>
        <v>0</v>
      </c>
      <c r="K56" s="18">
        <f t="shared" si="7"/>
        <v>0</v>
      </c>
      <c r="L56" s="18">
        <f t="shared" si="3"/>
        <v>0.10339999999999994</v>
      </c>
      <c r="M56" s="3">
        <v>0.10249999999999999</v>
      </c>
      <c r="N56" s="19">
        <f t="shared" si="9"/>
        <v>0</v>
      </c>
      <c r="O56" s="19">
        <f t="shared" si="14"/>
        <v>8.9999999999994251E-4</v>
      </c>
      <c r="P56" s="1">
        <f t="shared" si="13"/>
        <v>12</v>
      </c>
      <c r="Q56" s="3"/>
      <c r="R56" s="1"/>
      <c r="T56" s="1"/>
      <c r="U56" s="1"/>
      <c r="V56" s="1"/>
      <c r="W56" s="1"/>
      <c r="X56" s="1"/>
      <c r="Y56" s="1"/>
      <c r="AC56" s="3"/>
      <c r="AD56" s="1"/>
      <c r="AE56" s="1"/>
      <c r="AF56" s="1"/>
      <c r="AG56" s="1"/>
      <c r="AH56" s="1"/>
    </row>
    <row r="57" spans="1:34" ht="15.75" customHeight="1" thickBot="1">
      <c r="A57" s="12">
        <v>1</v>
      </c>
      <c r="B57" s="12">
        <v>483</v>
      </c>
      <c r="C57" s="12"/>
      <c r="D57" s="14" t="s">
        <v>68</v>
      </c>
      <c r="E57" s="15">
        <f>VLOOKUP(B57,'Журнал наблюдений'!D:G,4,0)</f>
        <v>1.2057199999999999</v>
      </c>
      <c r="F57" s="16"/>
      <c r="G57" s="17">
        <f t="shared" si="0"/>
        <v>9.3190000000000106E-2</v>
      </c>
      <c r="H57" s="17">
        <f t="shared" si="6"/>
        <v>9.3190000000000106E-2</v>
      </c>
      <c r="I57" s="17">
        <f t="shared" si="1"/>
        <v>9.3190000000000106E-2</v>
      </c>
      <c r="J57" s="18">
        <f t="shared" si="2"/>
        <v>0</v>
      </c>
      <c r="K57" s="18">
        <f t="shared" si="7"/>
        <v>0</v>
      </c>
      <c r="L57" s="18">
        <f t="shared" si="3"/>
        <v>9.3190000000000106E-2</v>
      </c>
      <c r="M57" s="3">
        <v>9.3200000000000005E-2</v>
      </c>
      <c r="N57" s="19">
        <f t="shared" si="9"/>
        <v>0</v>
      </c>
      <c r="O57" s="19">
        <f t="shared" si="14"/>
        <v>-9.9999999998989786E-6</v>
      </c>
      <c r="P57" s="1">
        <f t="shared" si="13"/>
        <v>12</v>
      </c>
      <c r="Q57" s="3"/>
      <c r="R57" s="1"/>
      <c r="T57" s="1"/>
      <c r="U57" s="1"/>
      <c r="V57" s="1"/>
      <c r="W57" s="1"/>
      <c r="X57" s="1"/>
      <c r="Y57" s="1"/>
      <c r="AC57" s="3"/>
      <c r="AD57" s="1"/>
      <c r="AE57" s="1"/>
      <c r="AF57" s="1"/>
      <c r="AG57" s="1"/>
      <c r="AH57" s="1"/>
    </row>
    <row r="58" spans="1:34" ht="15.75" customHeight="1" thickBot="1">
      <c r="A58" s="12">
        <v>1</v>
      </c>
      <c r="B58" s="12">
        <v>482</v>
      </c>
      <c r="C58" s="12"/>
      <c r="D58" s="14" t="s">
        <v>69</v>
      </c>
      <c r="E58" s="15">
        <f>VLOOKUP(B58,'Журнал наблюдений'!D:G,4,0)</f>
        <v>1.1176299999999999</v>
      </c>
      <c r="F58" s="16"/>
      <c r="G58" s="17">
        <f t="shared" si="0"/>
        <v>8.8090000000000002E-2</v>
      </c>
      <c r="H58" s="17">
        <f t="shared" si="6"/>
        <v>8.8090000000000002E-2</v>
      </c>
      <c r="I58" s="17">
        <f t="shared" si="1"/>
        <v>8.8090000000000002E-2</v>
      </c>
      <c r="J58" s="18">
        <f t="shared" si="2"/>
        <v>0</v>
      </c>
      <c r="K58" s="18">
        <f t="shared" si="7"/>
        <v>0</v>
      </c>
      <c r="L58" s="18">
        <f t="shared" si="3"/>
        <v>8.8090000000000002E-2</v>
      </c>
      <c r="M58" s="3">
        <v>8.7300000000000003E-2</v>
      </c>
      <c r="N58" s="19">
        <f t="shared" si="9"/>
        <v>0</v>
      </c>
      <c r="O58" s="19">
        <f t="shared" si="14"/>
        <v>7.8999999999999904E-4</v>
      </c>
      <c r="P58" s="1">
        <f t="shared" si="13"/>
        <v>12</v>
      </c>
      <c r="Q58" s="3"/>
      <c r="R58" s="1"/>
      <c r="T58" s="1"/>
      <c r="U58" s="1"/>
      <c r="V58" s="1"/>
      <c r="W58" s="1"/>
      <c r="X58" s="1"/>
      <c r="Y58" s="1"/>
      <c r="AC58" s="3"/>
      <c r="AD58" s="1"/>
      <c r="AE58" s="1"/>
      <c r="AF58" s="1"/>
      <c r="AG58" s="1"/>
      <c r="AH58" s="1"/>
    </row>
    <row r="59" spans="1:34" ht="15.75" customHeight="1" thickBot="1">
      <c r="A59" s="12">
        <v>1</v>
      </c>
      <c r="B59" s="12">
        <v>481</v>
      </c>
      <c r="C59" s="12"/>
      <c r="D59" s="14" t="s">
        <v>70</v>
      </c>
      <c r="E59" s="15">
        <f>VLOOKUP(B59,'Журнал наблюдений'!D:G,4,0)</f>
        <v>1.04911</v>
      </c>
      <c r="F59" s="16"/>
      <c r="G59" s="17">
        <f t="shared" si="0"/>
        <v>6.8519999999999914E-2</v>
      </c>
      <c r="H59" s="17">
        <f t="shared" si="6"/>
        <v>6.8519999999999914E-2</v>
      </c>
      <c r="I59" s="17">
        <f t="shared" si="1"/>
        <v>6.8519999999999914E-2</v>
      </c>
      <c r="J59" s="18">
        <f t="shared" si="2"/>
        <v>0</v>
      </c>
      <c r="K59" s="18">
        <f t="shared" si="7"/>
        <v>0</v>
      </c>
      <c r="L59" s="18">
        <f t="shared" si="3"/>
        <v>6.8519999999999914E-2</v>
      </c>
      <c r="M59" s="3">
        <v>6.8699999999999997E-2</v>
      </c>
      <c r="N59" s="19">
        <f t="shared" si="9"/>
        <v>0</v>
      </c>
      <c r="O59" s="19">
        <f t="shared" si="14"/>
        <v>-1.8000000000008287E-4</v>
      </c>
      <c r="P59" s="1">
        <f t="shared" si="13"/>
        <v>12</v>
      </c>
      <c r="Q59" s="3"/>
      <c r="R59" s="1"/>
      <c r="T59" s="1"/>
      <c r="U59" s="1"/>
      <c r="V59" s="1"/>
      <c r="W59" s="1"/>
      <c r="X59" s="1"/>
      <c r="Y59" s="1"/>
      <c r="AC59" s="3"/>
      <c r="AD59" s="1"/>
      <c r="AE59" s="1"/>
      <c r="AF59" s="1"/>
      <c r="AG59" s="1"/>
      <c r="AH59" s="1"/>
    </row>
    <row r="60" spans="1:34" ht="15.75" customHeight="1" thickBot="1">
      <c r="A60" s="12">
        <v>1</v>
      </c>
      <c r="B60" s="12">
        <v>480</v>
      </c>
      <c r="C60" s="12"/>
      <c r="D60" s="14" t="s">
        <v>70</v>
      </c>
      <c r="E60" s="15">
        <f>VLOOKUP(B60,'Журнал наблюдений'!D:G,4,0)</f>
        <v>1.5551299999999999</v>
      </c>
      <c r="F60" s="16"/>
      <c r="G60" s="17" t="str">
        <f t="shared" si="0"/>
        <v/>
      </c>
      <c r="H60" s="17" t="str">
        <f t="shared" si="6"/>
        <v/>
      </c>
      <c r="I60" s="17" t="str">
        <f t="shared" si="1"/>
        <v/>
      </c>
      <c r="J60" s="18" t="str">
        <f t="shared" si="2"/>
        <v/>
      </c>
      <c r="K60" s="18" t="str">
        <f t="shared" si="7"/>
        <v/>
      </c>
      <c r="L60" s="18" t="str">
        <f t="shared" si="3"/>
        <v/>
      </c>
      <c r="M60" s="3"/>
      <c r="N60" s="19" t="e">
        <f t="shared" si="9"/>
        <v>#VALUE!</v>
      </c>
      <c r="O60" s="19" t="e">
        <f t="shared" si="14"/>
        <v>#VALUE!</v>
      </c>
      <c r="P60" s="1">
        <f t="shared" si="13"/>
        <v>13</v>
      </c>
      <c r="Q60" s="3"/>
      <c r="R60" s="1"/>
      <c r="T60" s="1"/>
      <c r="U60" s="1"/>
      <c r="V60" s="1"/>
      <c r="W60" s="1"/>
      <c r="X60" s="1"/>
      <c r="Y60" s="1"/>
      <c r="AC60" s="3"/>
      <c r="AD60" s="1"/>
      <c r="AE60" s="1"/>
      <c r="AF60" s="1"/>
      <c r="AG60" s="1"/>
      <c r="AH60" s="1"/>
    </row>
    <row r="61" spans="1:34" ht="15.75" customHeight="1" thickBot="1">
      <c r="A61" s="12">
        <v>1</v>
      </c>
      <c r="B61" s="12">
        <v>479</v>
      </c>
      <c r="C61" s="12"/>
      <c r="D61" s="14" t="s">
        <v>71</v>
      </c>
      <c r="E61" s="15">
        <f>VLOOKUP(B61,'Журнал наблюдений'!D:G,4,0)</f>
        <v>1.4563299999999999</v>
      </c>
      <c r="F61" s="16"/>
      <c r="G61" s="17">
        <f t="shared" si="0"/>
        <v>9.8799999999999999E-2</v>
      </c>
      <c r="H61" s="17">
        <f t="shared" si="6"/>
        <v>9.8799999999999999E-2</v>
      </c>
      <c r="I61" s="17">
        <f t="shared" si="1"/>
        <v>9.8799999999999999E-2</v>
      </c>
      <c r="J61" s="18">
        <f t="shared" si="2"/>
        <v>0</v>
      </c>
      <c r="K61" s="18">
        <f t="shared" si="7"/>
        <v>0</v>
      </c>
      <c r="L61" s="18">
        <f t="shared" si="3"/>
        <v>9.8799999999999999E-2</v>
      </c>
      <c r="M61" s="3">
        <v>9.9000000000000005E-2</v>
      </c>
      <c r="N61" s="19">
        <f t="shared" si="9"/>
        <v>0</v>
      </c>
      <c r="O61" s="19">
        <f t="shared" si="14"/>
        <v>-2.0000000000000573E-4</v>
      </c>
      <c r="P61" s="1">
        <f t="shared" si="13"/>
        <v>13</v>
      </c>
      <c r="Q61" s="3"/>
      <c r="R61" s="1"/>
      <c r="T61" s="1"/>
      <c r="U61" s="1"/>
      <c r="V61" s="1"/>
      <c r="W61" s="1"/>
      <c r="X61" s="1"/>
      <c r="Y61" s="1"/>
      <c r="AC61" s="3"/>
      <c r="AD61" s="1"/>
      <c r="AE61" s="1"/>
      <c r="AF61" s="1"/>
      <c r="AG61" s="1"/>
      <c r="AH61" s="1"/>
    </row>
    <row r="62" spans="1:34" ht="15.75" customHeight="1" thickBot="1">
      <c r="A62" s="12">
        <v>1</v>
      </c>
      <c r="B62" s="12">
        <v>478</v>
      </c>
      <c r="C62" s="12"/>
      <c r="D62" s="14" t="s">
        <v>72</v>
      </c>
      <c r="E62" s="15">
        <f>VLOOKUP(B62,'Журнал наблюдений'!D:G,4,0)</f>
        <v>1.3496600000000001</v>
      </c>
      <c r="F62" s="16"/>
      <c r="G62" s="17">
        <f t="shared" si="0"/>
        <v>0.10666999999999982</v>
      </c>
      <c r="H62" s="17">
        <f t="shared" si="6"/>
        <v>0.10666999999999982</v>
      </c>
      <c r="I62" s="17">
        <f t="shared" si="1"/>
        <v>0.10666999999999982</v>
      </c>
      <c r="J62" s="18">
        <f t="shared" si="2"/>
        <v>0</v>
      </c>
      <c r="K62" s="18">
        <f t="shared" si="7"/>
        <v>0</v>
      </c>
      <c r="L62" s="18">
        <f t="shared" si="3"/>
        <v>0.10666999999999982</v>
      </c>
      <c r="M62" s="3">
        <v>0.1065</v>
      </c>
      <c r="N62" s="19">
        <f t="shared" si="9"/>
        <v>0</v>
      </c>
      <c r="O62" s="19">
        <f t="shared" si="14"/>
        <v>1.6999999999982307E-4</v>
      </c>
      <c r="P62" s="1">
        <f t="shared" si="13"/>
        <v>13</v>
      </c>
      <c r="Q62" s="3"/>
      <c r="R62" s="1"/>
      <c r="T62" s="1"/>
      <c r="U62" s="1"/>
      <c r="V62" s="1"/>
      <c r="W62" s="1"/>
      <c r="X62" s="1"/>
      <c r="Y62" s="1"/>
      <c r="AC62" s="3"/>
      <c r="AD62" s="1"/>
      <c r="AE62" s="1"/>
      <c r="AF62" s="1"/>
      <c r="AG62" s="1"/>
      <c r="AH62" s="1"/>
    </row>
    <row r="63" spans="1:34" ht="15.75" customHeight="1" thickBot="1">
      <c r="A63" s="12">
        <v>1</v>
      </c>
      <c r="B63" s="12">
        <v>477</v>
      </c>
      <c r="C63" s="12"/>
      <c r="D63" s="14" t="s">
        <v>73</v>
      </c>
      <c r="E63" s="15">
        <f>VLOOKUP(B63,'Журнал наблюдений'!D:G,4,0)</f>
        <v>1.24977</v>
      </c>
      <c r="F63" s="16"/>
      <c r="G63" s="17">
        <f t="shared" si="0"/>
        <v>9.9890000000000034E-2</v>
      </c>
      <c r="H63" s="17">
        <f t="shared" si="6"/>
        <v>9.9890000000000034E-2</v>
      </c>
      <c r="I63" s="17">
        <f t="shared" si="1"/>
        <v>9.9890000000000034E-2</v>
      </c>
      <c r="J63" s="18">
        <f t="shared" si="2"/>
        <v>0</v>
      </c>
      <c r="K63" s="18">
        <f t="shared" si="7"/>
        <v>0</v>
      </c>
      <c r="L63" s="18">
        <f t="shared" si="3"/>
        <v>9.9890000000000034E-2</v>
      </c>
      <c r="M63" s="3">
        <v>0.1003</v>
      </c>
      <c r="N63" s="19">
        <f t="shared" si="9"/>
        <v>0</v>
      </c>
      <c r="O63" s="19">
        <f t="shared" si="14"/>
        <v>-4.0999999999996595E-4</v>
      </c>
      <c r="P63" s="1">
        <f t="shared" si="13"/>
        <v>13</v>
      </c>
      <c r="Q63" s="3"/>
      <c r="R63" s="1"/>
      <c r="T63" s="1"/>
      <c r="U63" s="1"/>
      <c r="V63" s="1"/>
      <c r="W63" s="1"/>
      <c r="X63" s="1"/>
      <c r="Y63" s="1"/>
      <c r="AC63" s="3"/>
      <c r="AD63" s="1"/>
      <c r="AE63" s="1"/>
      <c r="AF63" s="1"/>
      <c r="AG63" s="1"/>
      <c r="AH63" s="1"/>
    </row>
    <row r="64" spans="1:34" ht="15.75" customHeight="1" thickBot="1">
      <c r="A64" s="12">
        <v>1</v>
      </c>
      <c r="B64" s="12">
        <v>476</v>
      </c>
      <c r="C64" s="12"/>
      <c r="D64" s="14" t="s">
        <v>74</v>
      </c>
      <c r="E64" s="15">
        <f>VLOOKUP(B64,'Журнал наблюдений'!D:G,4,0)</f>
        <v>1.1207100000000001</v>
      </c>
      <c r="F64" s="16"/>
      <c r="G64" s="17">
        <f t="shared" si="0"/>
        <v>0.12905999999999995</v>
      </c>
      <c r="H64" s="17">
        <f t="shared" si="6"/>
        <v>0.12905999999999995</v>
      </c>
      <c r="I64" s="17">
        <f t="shared" si="1"/>
        <v>0.12905999999999995</v>
      </c>
      <c r="J64" s="18">
        <f t="shared" si="2"/>
        <v>0</v>
      </c>
      <c r="K64" s="18">
        <f t="shared" si="7"/>
        <v>0</v>
      </c>
      <c r="L64" s="18">
        <f t="shared" si="3"/>
        <v>0.12905999999999995</v>
      </c>
      <c r="M64" s="3">
        <v>0.1288</v>
      </c>
      <c r="N64" s="19">
        <f t="shared" si="9"/>
        <v>0</v>
      </c>
      <c r="O64" s="19">
        <f t="shared" si="14"/>
        <v>2.5999999999995471E-4</v>
      </c>
      <c r="P64" s="1">
        <f t="shared" si="13"/>
        <v>13</v>
      </c>
      <c r="Q64" s="3"/>
      <c r="R64" s="1"/>
      <c r="T64" s="1"/>
      <c r="U64" s="1"/>
      <c r="V64" s="1"/>
      <c r="W64" s="1"/>
      <c r="X64" s="1"/>
      <c r="Y64" s="1"/>
      <c r="AC64" s="3"/>
      <c r="AD64" s="1"/>
      <c r="AE64" s="1"/>
      <c r="AF64" s="1"/>
      <c r="AG64" s="1"/>
      <c r="AH64" s="1"/>
    </row>
    <row r="65" spans="1:34" ht="15.75" customHeight="1" thickBot="1">
      <c r="A65" s="12">
        <v>1</v>
      </c>
      <c r="B65" s="12">
        <v>475</v>
      </c>
      <c r="C65" s="12"/>
      <c r="D65" s="14" t="s">
        <v>75</v>
      </c>
      <c r="E65" s="15">
        <f>VLOOKUP(B65,'Журнал наблюдений'!D:G,4,0)</f>
        <v>1.05453</v>
      </c>
      <c r="F65" s="16"/>
      <c r="G65" s="17">
        <f t="shared" si="0"/>
        <v>6.6180000000000128E-2</v>
      </c>
      <c r="H65" s="17">
        <f t="shared" si="6"/>
        <v>6.6180000000000128E-2</v>
      </c>
      <c r="I65" s="17">
        <f t="shared" si="1"/>
        <v>6.6180000000000128E-2</v>
      </c>
      <c r="J65" s="18">
        <f t="shared" si="2"/>
        <v>0</v>
      </c>
      <c r="K65" s="18">
        <f t="shared" si="7"/>
        <v>0</v>
      </c>
      <c r="L65" s="18">
        <f t="shared" si="3"/>
        <v>6.6180000000000128E-2</v>
      </c>
      <c r="M65" s="3">
        <v>6.6199999999999995E-2</v>
      </c>
      <c r="N65" s="19">
        <f t="shared" si="9"/>
        <v>0</v>
      </c>
      <c r="O65" s="19">
        <f t="shared" si="14"/>
        <v>-1.9999999999867346E-5</v>
      </c>
      <c r="P65" s="1">
        <f t="shared" si="13"/>
        <v>13</v>
      </c>
      <c r="Q65" s="3"/>
      <c r="R65" s="1"/>
      <c r="T65" s="1"/>
      <c r="U65" s="1"/>
      <c r="V65" s="1"/>
      <c r="W65" s="1"/>
      <c r="X65" s="1"/>
      <c r="Y65" s="1"/>
      <c r="AC65" s="3"/>
      <c r="AD65" s="1"/>
      <c r="AE65" s="1"/>
      <c r="AF65" s="1"/>
      <c r="AG65" s="1"/>
      <c r="AH65" s="1"/>
    </row>
    <row r="66" spans="1:34" ht="15.75" customHeight="1" thickBot="1">
      <c r="A66" s="12">
        <v>1</v>
      </c>
      <c r="B66" s="12">
        <v>474</v>
      </c>
      <c r="C66" s="12">
        <f t="shared" ref="C66:C92" si="15">C67+1</f>
        <v>10257</v>
      </c>
      <c r="D66" s="14" t="s">
        <v>75</v>
      </c>
      <c r="E66" s="15">
        <f>VLOOKUP(B66,'Журнал наблюдений'!D:G,4,0)</f>
        <v>1.57985</v>
      </c>
      <c r="F66" s="16"/>
      <c r="G66" s="17" t="str">
        <f t="shared" si="0"/>
        <v/>
      </c>
      <c r="H66" s="17" t="str">
        <f t="shared" si="6"/>
        <v/>
      </c>
      <c r="I66" s="17" t="str">
        <f t="shared" si="1"/>
        <v/>
      </c>
      <c r="J66" s="18" t="str">
        <f t="shared" si="2"/>
        <v/>
      </c>
      <c r="K66" s="18" t="str">
        <f t="shared" si="7"/>
        <v/>
      </c>
      <c r="L66" s="18" t="str">
        <f t="shared" si="3"/>
        <v/>
      </c>
      <c r="M66" s="3"/>
      <c r="N66" s="19" t="e">
        <f t="shared" si="9"/>
        <v>#VALUE!</v>
      </c>
      <c r="O66" s="19" t="e">
        <f t="shared" si="14"/>
        <v>#VALUE!</v>
      </c>
      <c r="P66" s="1">
        <f t="shared" si="13"/>
        <v>14</v>
      </c>
      <c r="Q66" s="3"/>
      <c r="R66" s="1"/>
      <c r="T66" s="1"/>
      <c r="U66" s="1"/>
      <c r="V66" s="3"/>
      <c r="W66" s="1"/>
      <c r="X66" s="1"/>
      <c r="Y66" s="1"/>
      <c r="AC66" s="3"/>
      <c r="AD66" s="1"/>
      <c r="AE66" s="1"/>
      <c r="AF66" s="1"/>
      <c r="AG66" s="1"/>
      <c r="AH66" s="1"/>
    </row>
    <row r="67" spans="1:34" ht="15.75" customHeight="1" thickBot="1">
      <c r="A67" s="12">
        <v>1</v>
      </c>
      <c r="B67" s="12">
        <v>473</v>
      </c>
      <c r="C67" s="12">
        <f t="shared" si="15"/>
        <v>10256</v>
      </c>
      <c r="D67" s="14" t="s">
        <v>76</v>
      </c>
      <c r="E67" s="15">
        <f>VLOOKUP(B67,'Журнал наблюдений'!D:G,4,0)</f>
        <v>1.4801500000000001</v>
      </c>
      <c r="F67" s="16"/>
      <c r="G67" s="17">
        <f t="shared" si="0"/>
        <v>9.96999999999999E-2</v>
      </c>
      <c r="H67" s="17">
        <f t="shared" si="6"/>
        <v>9.96999999999999E-2</v>
      </c>
      <c r="I67" s="17">
        <f t="shared" si="1"/>
        <v>9.96999999999999E-2</v>
      </c>
      <c r="J67" s="18">
        <f t="shared" si="2"/>
        <v>0</v>
      </c>
      <c r="K67" s="18">
        <f t="shared" si="7"/>
        <v>0</v>
      </c>
      <c r="L67" s="18">
        <f t="shared" si="3"/>
        <v>9.96999999999999E-2</v>
      </c>
      <c r="M67" s="3">
        <v>9.8500000000000004E-2</v>
      </c>
      <c r="N67" s="19">
        <f t="shared" si="9"/>
        <v>0</v>
      </c>
      <c r="O67" s="19">
        <f t="shared" si="14"/>
        <v>1.1999999999998956E-3</v>
      </c>
      <c r="P67" s="1">
        <f t="shared" si="13"/>
        <v>14</v>
      </c>
      <c r="Q67" s="3"/>
      <c r="R67" s="1"/>
      <c r="T67" s="1"/>
      <c r="U67" s="1"/>
      <c r="V67" s="1"/>
      <c r="W67" s="1"/>
      <c r="X67" s="1"/>
      <c r="Y67" s="1"/>
      <c r="AC67" s="3"/>
      <c r="AD67" s="1"/>
      <c r="AE67" s="1"/>
      <c r="AF67" s="1"/>
      <c r="AG67" s="1"/>
      <c r="AH67" s="1"/>
    </row>
    <row r="68" spans="1:34" ht="15.75" customHeight="1" thickBot="1">
      <c r="A68" s="12">
        <v>1</v>
      </c>
      <c r="B68" s="12">
        <v>472</v>
      </c>
      <c r="C68" s="12">
        <f t="shared" si="15"/>
        <v>10255</v>
      </c>
      <c r="D68" s="14" t="s">
        <v>77</v>
      </c>
      <c r="E68" s="15">
        <f>VLOOKUP(B68,'Журнал наблюдений'!D:G,4,0)</f>
        <v>1.3331200000000001</v>
      </c>
      <c r="F68" s="16"/>
      <c r="G68" s="17">
        <f t="shared" si="0"/>
        <v>0.14702999999999999</v>
      </c>
      <c r="H68" s="17">
        <f t="shared" si="6"/>
        <v>0.14702999999999999</v>
      </c>
      <c r="I68" s="17">
        <f t="shared" si="1"/>
        <v>0.14702999999999999</v>
      </c>
      <c r="J68" s="18">
        <f t="shared" si="2"/>
        <v>0</v>
      </c>
      <c r="K68" s="18">
        <f t="shared" si="7"/>
        <v>0</v>
      </c>
      <c r="L68" s="18">
        <f t="shared" si="3"/>
        <v>0.14702999999999999</v>
      </c>
      <c r="M68" s="3">
        <v>0.1462</v>
      </c>
      <c r="N68" s="19">
        <f t="shared" si="9"/>
        <v>0</v>
      </c>
      <c r="O68" s="19">
        <f t="shared" si="14"/>
        <v>8.2999999999999741E-4</v>
      </c>
      <c r="P68" s="1">
        <f t="shared" si="13"/>
        <v>14</v>
      </c>
      <c r="Q68" s="3"/>
      <c r="R68" s="1"/>
      <c r="T68" s="1"/>
      <c r="U68" s="1"/>
      <c r="V68" s="1"/>
      <c r="W68" s="1"/>
      <c r="X68" s="1" t="s">
        <v>1284</v>
      </c>
      <c r="AC68" s="3"/>
      <c r="AD68" s="1"/>
      <c r="AE68" s="1"/>
      <c r="AF68" s="1"/>
      <c r="AG68" s="1"/>
      <c r="AH68" s="1"/>
    </row>
    <row r="69" spans="1:34" ht="15.75" customHeight="1" thickBot="1">
      <c r="A69" s="12">
        <v>1</v>
      </c>
      <c r="B69" s="12">
        <v>471</v>
      </c>
      <c r="C69" s="12">
        <f t="shared" si="15"/>
        <v>10254</v>
      </c>
      <c r="D69" s="14" t="s">
        <v>78</v>
      </c>
      <c r="E69" s="15">
        <f>VLOOKUP(B69,'Журнал наблюдений'!D:G,4,0)</f>
        <v>1.1099600000000001</v>
      </c>
      <c r="F69" s="16"/>
      <c r="G69" s="17">
        <f t="shared" si="0"/>
        <v>0.22316000000000003</v>
      </c>
      <c r="H69" s="17">
        <f t="shared" si="6"/>
        <v>0.22316000000000003</v>
      </c>
      <c r="I69" s="17">
        <f t="shared" si="1"/>
        <v>0.22316000000000003</v>
      </c>
      <c r="J69" s="18">
        <f t="shared" si="2"/>
        <v>0</v>
      </c>
      <c r="K69" s="18">
        <f t="shared" si="7"/>
        <v>0</v>
      </c>
      <c r="L69" s="18">
        <f t="shared" si="3"/>
        <v>0.22316000000000003</v>
      </c>
      <c r="M69" s="3">
        <v>0.22409999999999999</v>
      </c>
      <c r="N69" s="19">
        <f t="shared" si="9"/>
        <v>0</v>
      </c>
      <c r="O69" s="19">
        <f t="shared" si="14"/>
        <v>-9.3999999999996864E-4</v>
      </c>
      <c r="P69" s="1">
        <f t="shared" si="13"/>
        <v>14</v>
      </c>
      <c r="Q69" s="3"/>
      <c r="R69" s="1"/>
      <c r="T69" s="1"/>
      <c r="U69" s="1"/>
      <c r="V69" s="1"/>
      <c r="W69" s="1"/>
      <c r="X69" s="1"/>
      <c r="Y69" s="1"/>
      <c r="AC69" s="3"/>
      <c r="AD69" s="1"/>
      <c r="AE69" s="1"/>
      <c r="AF69" s="1"/>
      <c r="AG69" s="1"/>
      <c r="AH69" s="1"/>
    </row>
    <row r="70" spans="1:34" ht="15.75" customHeight="1" thickBot="1">
      <c r="A70" s="12">
        <v>1</v>
      </c>
      <c r="B70" s="12">
        <v>470</v>
      </c>
      <c r="C70" s="12">
        <f t="shared" si="15"/>
        <v>10253</v>
      </c>
      <c r="D70" s="14" t="s">
        <v>79</v>
      </c>
      <c r="E70" s="15">
        <f>VLOOKUP(B70,'Журнал наблюдений'!D:G,4,0)</f>
        <v>0.94913999999999998</v>
      </c>
      <c r="F70" s="16"/>
      <c r="G70" s="17">
        <f t="shared" si="0"/>
        <v>0.16082000000000007</v>
      </c>
      <c r="H70" s="17">
        <f t="shared" si="6"/>
        <v>0.16082000000000007</v>
      </c>
      <c r="I70" s="17">
        <f t="shared" si="1"/>
        <v>0.16082000000000007</v>
      </c>
      <c r="J70" s="18">
        <f t="shared" si="2"/>
        <v>0</v>
      </c>
      <c r="K70" s="18">
        <f t="shared" si="7"/>
        <v>0</v>
      </c>
      <c r="L70" s="18">
        <f t="shared" si="3"/>
        <v>0.16082000000000007</v>
      </c>
      <c r="M70" s="3">
        <v>0.1605</v>
      </c>
      <c r="N70" s="19">
        <f t="shared" si="9"/>
        <v>0</v>
      </c>
      <c r="O70" s="19">
        <f t="shared" si="14"/>
        <v>3.2000000000007023E-4</v>
      </c>
      <c r="P70" s="1">
        <f t="shared" si="13"/>
        <v>14</v>
      </c>
      <c r="Q70" s="3"/>
      <c r="R70" s="1"/>
      <c r="T70" s="1"/>
      <c r="U70" s="1"/>
      <c r="V70" s="1"/>
      <c r="W70" s="100">
        <v>500</v>
      </c>
      <c r="X70" s="101" t="s">
        <v>13</v>
      </c>
      <c r="Y70" s="15">
        <f>VLOOKUP(W70,'SOK 242'!D:G,4,0)</f>
        <v>1.4723999999999999</v>
      </c>
      <c r="AC70" s="3"/>
      <c r="AD70" s="1"/>
    </row>
    <row r="71" spans="1:34" ht="15.75" customHeight="1" thickBot="1">
      <c r="A71" s="12">
        <v>1</v>
      </c>
      <c r="B71" s="12">
        <v>669</v>
      </c>
      <c r="C71" s="12">
        <f t="shared" si="15"/>
        <v>10252</v>
      </c>
      <c r="D71" s="14" t="s">
        <v>79</v>
      </c>
      <c r="E71" s="15">
        <f>VLOOKUP(B71,Журнал2!D:G,4,0)</f>
        <v>1.49855</v>
      </c>
      <c r="F71" s="16"/>
      <c r="G71" s="17" t="str">
        <f t="shared" si="0"/>
        <v/>
      </c>
      <c r="H71" s="17" t="str">
        <f t="shared" si="6"/>
        <v/>
      </c>
      <c r="I71" s="17" t="str">
        <f t="shared" si="1"/>
        <v/>
      </c>
      <c r="J71" s="18" t="str">
        <f t="shared" si="2"/>
        <v/>
      </c>
      <c r="K71" s="18" t="str">
        <f t="shared" si="7"/>
        <v/>
      </c>
      <c r="L71" s="18" t="str">
        <f t="shared" si="3"/>
        <v/>
      </c>
      <c r="M71" s="3"/>
      <c r="N71" s="19" t="e">
        <f t="shared" si="9"/>
        <v>#VALUE!</v>
      </c>
      <c r="O71" s="19" t="e">
        <f t="shared" si="14"/>
        <v>#VALUE!</v>
      </c>
      <c r="P71" s="1">
        <f t="shared" si="13"/>
        <v>15</v>
      </c>
      <c r="Q71" s="3"/>
      <c r="R71" s="1"/>
      <c r="T71" s="1"/>
      <c r="U71" s="1"/>
      <c r="V71" s="1"/>
      <c r="W71" s="100">
        <v>501</v>
      </c>
      <c r="X71" s="101" t="s">
        <v>223</v>
      </c>
      <c r="Y71" s="15">
        <f>VLOOKUP(W71,'SOK 242'!D:G,4,0)</f>
        <v>1.37205</v>
      </c>
      <c r="Z71" s="102">
        <f>IF(X70=X71,"",Y70-Y71)</f>
        <v>0.10034999999999994</v>
      </c>
      <c r="AA71" s="102">
        <f t="shared" ref="AA71" si="16">IF(Z71="","",IF(COUNTIF(W70,"*бол*"),Z71+AA69,Z71))</f>
        <v>0.10034999999999994</v>
      </c>
      <c r="AB71" s="102">
        <f t="shared" ref="AB71" si="17">IF(COUNTIF(W71,"*бол*"),"",AA71)</f>
        <v>0.10034999999999994</v>
      </c>
      <c r="AC71" s="3"/>
      <c r="AD71" s="1"/>
    </row>
    <row r="72" spans="1:34" ht="15.75" customHeight="1" thickBot="1">
      <c r="A72" s="12">
        <v>1</v>
      </c>
      <c r="B72" s="12">
        <v>668</v>
      </c>
      <c r="C72" s="12">
        <f t="shared" si="15"/>
        <v>10251</v>
      </c>
      <c r="D72" s="14" t="s">
        <v>80</v>
      </c>
      <c r="E72" s="15">
        <f>VLOOKUP(B72,Журнал2!D:G,4,0)</f>
        <v>1.3591500000000001</v>
      </c>
      <c r="F72" s="16"/>
      <c r="G72" s="17">
        <f t="shared" si="0"/>
        <v>0.13939999999999997</v>
      </c>
      <c r="H72" s="17">
        <f t="shared" si="6"/>
        <v>0.13939999999999997</v>
      </c>
      <c r="I72" s="17">
        <f t="shared" si="1"/>
        <v>0.13939999999999997</v>
      </c>
      <c r="J72" s="18">
        <f t="shared" si="2"/>
        <v>0</v>
      </c>
      <c r="K72" s="18">
        <f t="shared" si="7"/>
        <v>0</v>
      </c>
      <c r="L72" s="18">
        <f t="shared" si="3"/>
        <v>0.13939999999999997</v>
      </c>
      <c r="M72" s="3"/>
      <c r="N72" s="19">
        <f t="shared" si="9"/>
        <v>0</v>
      </c>
      <c r="O72" s="19">
        <f t="shared" si="14"/>
        <v>0.13939999999999997</v>
      </c>
      <c r="P72" s="1">
        <f t="shared" si="13"/>
        <v>15</v>
      </c>
      <c r="Q72" s="3"/>
      <c r="R72" s="3"/>
      <c r="S72" s="21"/>
      <c r="T72" s="22" t="s">
        <v>81</v>
      </c>
      <c r="U72" s="23"/>
      <c r="V72" s="1"/>
      <c r="W72" s="100">
        <v>502</v>
      </c>
      <c r="X72" s="101" t="s">
        <v>1265</v>
      </c>
      <c r="Y72" s="15">
        <f>VLOOKUP(W72,'SOK 242'!D:G,4,0)</f>
        <v>1.2595000000000001</v>
      </c>
      <c r="Z72" s="102">
        <f t="shared" ref="Z72:Z102" si="18">IF(X71=X72,"",Y71-Y72)</f>
        <v>0.11254999999999993</v>
      </c>
      <c r="AA72" s="102">
        <f t="shared" ref="AA72:AA101" si="19">IF(Z72="","",IF(COUNTIF(W71,"*бол*"),Z72+AA70,Z72))</f>
        <v>0.11254999999999993</v>
      </c>
      <c r="AB72" s="102">
        <f t="shared" ref="AB72:AB101" si="20">IF(COUNTIF(W72,"*бол*"),"",AA72)</f>
        <v>0.11254999999999993</v>
      </c>
      <c r="AC72" s="3"/>
      <c r="AD72" s="1"/>
    </row>
    <row r="73" spans="1:34" ht="15.75" customHeight="1" thickBot="1">
      <c r="A73" s="12">
        <v>1</v>
      </c>
      <c r="B73" s="12">
        <v>667</v>
      </c>
      <c r="C73" s="12">
        <f t="shared" si="15"/>
        <v>10250</v>
      </c>
      <c r="D73" s="14" t="s">
        <v>82</v>
      </c>
      <c r="E73" s="15">
        <f>VLOOKUP(B73,Журнал2!D:G,4,0)</f>
        <v>1.06569</v>
      </c>
      <c r="F73" s="16"/>
      <c r="G73" s="17">
        <f t="shared" si="0"/>
        <v>0.29346000000000005</v>
      </c>
      <c r="H73" s="17">
        <f t="shared" si="6"/>
        <v>0.29346000000000005</v>
      </c>
      <c r="I73" s="17">
        <f t="shared" si="1"/>
        <v>0.29346000000000005</v>
      </c>
      <c r="J73" s="18">
        <f t="shared" si="2"/>
        <v>0</v>
      </c>
      <c r="K73" s="18">
        <f t="shared" si="7"/>
        <v>0</v>
      </c>
      <c r="L73" s="18">
        <f t="shared" si="3"/>
        <v>0.29346000000000005</v>
      </c>
      <c r="M73" s="3"/>
      <c r="N73" s="19">
        <f t="shared" si="9"/>
        <v>0</v>
      </c>
      <c r="O73" s="19">
        <f t="shared" si="14"/>
        <v>0.29346000000000005</v>
      </c>
      <c r="P73" s="1">
        <f t="shared" si="13"/>
        <v>15</v>
      </c>
      <c r="Q73" s="3"/>
      <c r="R73" s="3"/>
      <c r="S73" s="21"/>
      <c r="T73" s="24"/>
      <c r="U73" s="23"/>
      <c r="V73" s="1"/>
      <c r="W73" s="100">
        <v>503</v>
      </c>
      <c r="X73" s="101" t="s">
        <v>225</v>
      </c>
      <c r="Y73" s="15">
        <f>VLOOKUP(W73,'SOK 242'!D:G,4,0)</f>
        <v>1.16551</v>
      </c>
      <c r="Z73" s="102">
        <f t="shared" si="18"/>
        <v>9.3990000000000018E-2</v>
      </c>
      <c r="AA73" s="102">
        <f t="shared" si="19"/>
        <v>9.3990000000000018E-2</v>
      </c>
      <c r="AB73" s="102">
        <f t="shared" si="20"/>
        <v>9.3990000000000018E-2</v>
      </c>
      <c r="AC73" s="3"/>
      <c r="AD73" s="1"/>
    </row>
    <row r="74" spans="1:34" ht="15.75" customHeight="1" thickBot="1">
      <c r="A74" s="12">
        <v>1</v>
      </c>
      <c r="B74" s="12">
        <v>666</v>
      </c>
      <c r="C74" s="12">
        <f t="shared" si="15"/>
        <v>10249</v>
      </c>
      <c r="D74" s="14" t="s">
        <v>83</v>
      </c>
      <c r="E74" s="15">
        <f>VLOOKUP(B74,Журнал2!D:G,4,0)</f>
        <v>0.86282999999999999</v>
      </c>
      <c r="F74" s="16"/>
      <c r="G74" s="17">
        <f t="shared" si="0"/>
        <v>0.20286000000000004</v>
      </c>
      <c r="H74" s="17">
        <f t="shared" si="6"/>
        <v>0.20286000000000004</v>
      </c>
      <c r="I74" s="17">
        <f t="shared" si="1"/>
        <v>0.20286000000000004</v>
      </c>
      <c r="J74" s="18">
        <f t="shared" si="2"/>
        <v>0</v>
      </c>
      <c r="K74" s="18">
        <f t="shared" si="7"/>
        <v>0</v>
      </c>
      <c r="L74" s="18">
        <f t="shared" si="3"/>
        <v>0.20286000000000004</v>
      </c>
      <c r="M74" s="3">
        <v>0.63690000000000002</v>
      </c>
      <c r="N74" s="19">
        <f t="shared" si="9"/>
        <v>0</v>
      </c>
      <c r="O74" s="19">
        <f t="shared" si="14"/>
        <v>-0.43403999999999998</v>
      </c>
      <c r="P74" s="1">
        <f t="shared" si="13"/>
        <v>15</v>
      </c>
      <c r="Q74" s="3"/>
      <c r="R74" s="3"/>
      <c r="S74" s="21"/>
      <c r="T74" s="25" t="s">
        <v>13</v>
      </c>
      <c r="U74" s="26"/>
      <c r="V74" s="1"/>
      <c r="W74" s="100">
        <v>504</v>
      </c>
      <c r="X74" s="101" t="s">
        <v>225</v>
      </c>
      <c r="Y74" s="15">
        <f>VLOOKUP(W74,'SOK 242'!D:G,4,0)</f>
        <v>1.45607</v>
      </c>
      <c r="Z74" s="102" t="str">
        <f t="shared" si="18"/>
        <v/>
      </c>
      <c r="AA74" s="102" t="str">
        <f t="shared" si="19"/>
        <v/>
      </c>
      <c r="AB74" s="102" t="str">
        <f t="shared" si="20"/>
        <v/>
      </c>
      <c r="AC74" s="3"/>
      <c r="AD74" s="1"/>
    </row>
    <row r="75" spans="1:34" ht="15.75" customHeight="1" thickBot="1">
      <c r="A75" s="12">
        <v>1</v>
      </c>
      <c r="B75" s="12">
        <v>665</v>
      </c>
      <c r="C75" s="12">
        <f t="shared" si="15"/>
        <v>10248</v>
      </c>
      <c r="D75" s="14" t="s">
        <v>83</v>
      </c>
      <c r="E75" s="15">
        <f>VLOOKUP(B75,Журнал2!D:G,4,0)</f>
        <v>1.69577</v>
      </c>
      <c r="F75" s="16"/>
      <c r="G75" s="17" t="str">
        <f t="shared" si="0"/>
        <v/>
      </c>
      <c r="H75" s="17" t="str">
        <f t="shared" si="6"/>
        <v/>
      </c>
      <c r="I75" s="17" t="str">
        <f t="shared" si="1"/>
        <v/>
      </c>
      <c r="J75" s="18" t="str">
        <f t="shared" si="2"/>
        <v/>
      </c>
      <c r="K75" s="18" t="str">
        <f t="shared" si="7"/>
        <v/>
      </c>
      <c r="L75" s="18" t="str">
        <f t="shared" si="3"/>
        <v/>
      </c>
      <c r="M75" s="3"/>
      <c r="N75" s="19" t="e">
        <f t="shared" si="9"/>
        <v>#VALUE!</v>
      </c>
      <c r="O75" s="19" t="e">
        <f t="shared" si="14"/>
        <v>#VALUE!</v>
      </c>
      <c r="P75" s="1">
        <f t="shared" si="13"/>
        <v>16</v>
      </c>
      <c r="Q75" s="3"/>
      <c r="R75" s="1"/>
      <c r="S75" s="21"/>
      <c r="T75" s="27" t="s">
        <v>30</v>
      </c>
      <c r="U75" s="28">
        <v>9.1390000000000082E-2</v>
      </c>
      <c r="V75" s="1"/>
      <c r="W75" s="100">
        <v>505</v>
      </c>
      <c r="X75" s="101" t="s">
        <v>226</v>
      </c>
      <c r="Y75" s="15">
        <f>VLOOKUP(W75,'SOK 242'!D:G,4,0)</f>
        <v>1.34778</v>
      </c>
      <c r="Z75" s="102">
        <f t="shared" si="18"/>
        <v>0.10829</v>
      </c>
      <c r="AA75" s="102">
        <f t="shared" si="19"/>
        <v>0.10829</v>
      </c>
      <c r="AB75" s="102">
        <f t="shared" si="20"/>
        <v>0.10829</v>
      </c>
      <c r="AC75" s="3"/>
      <c r="AD75" s="1"/>
    </row>
    <row r="76" spans="1:34" ht="15.75" customHeight="1" thickBot="1">
      <c r="A76" s="12">
        <v>1</v>
      </c>
      <c r="B76" s="12">
        <v>664</v>
      </c>
      <c r="C76" s="12">
        <f t="shared" si="15"/>
        <v>10247</v>
      </c>
      <c r="D76" s="14" t="s">
        <v>84</v>
      </c>
      <c r="E76" s="15">
        <f>VLOOKUP(B76,Журнал2!D:G,4,0)</f>
        <v>1.5100100000000001</v>
      </c>
      <c r="F76" s="16"/>
      <c r="G76" s="17">
        <f t="shared" si="0"/>
        <v>0.18575999999999993</v>
      </c>
      <c r="H76" s="17">
        <f t="shared" si="6"/>
        <v>0.18575999999999993</v>
      </c>
      <c r="I76" s="17">
        <f t="shared" si="1"/>
        <v>0.18575999999999993</v>
      </c>
      <c r="J76" s="18">
        <f t="shared" si="2"/>
        <v>0</v>
      </c>
      <c r="K76" s="18">
        <f t="shared" si="7"/>
        <v>0</v>
      </c>
      <c r="L76" s="18">
        <f t="shared" si="3"/>
        <v>0.18575999999999993</v>
      </c>
      <c r="M76" s="3">
        <v>0.18459999999999999</v>
      </c>
      <c r="N76" s="19">
        <f t="shared" si="9"/>
        <v>0</v>
      </c>
      <c r="O76" s="19">
        <f t="shared" si="14"/>
        <v>1.1599999999999389E-3</v>
      </c>
      <c r="P76" s="1">
        <f t="shared" si="13"/>
        <v>16</v>
      </c>
      <c r="Q76" s="3"/>
      <c r="R76" s="3"/>
      <c r="S76" s="21"/>
      <c r="T76" s="27" t="s">
        <v>31</v>
      </c>
      <c r="U76" s="29">
        <v>0.11355999999999988</v>
      </c>
      <c r="V76" s="1"/>
      <c r="W76" s="100">
        <v>506</v>
      </c>
      <c r="X76" s="101" t="s">
        <v>227</v>
      </c>
      <c r="Y76" s="15">
        <f>VLOOKUP(W76,'SOK 242'!D:G,4,0)</f>
        <v>1.24678</v>
      </c>
      <c r="Z76" s="102">
        <f t="shared" si="18"/>
        <v>0.10099999999999998</v>
      </c>
      <c r="AA76" s="102">
        <f t="shared" si="19"/>
        <v>0.10099999999999998</v>
      </c>
      <c r="AB76" s="102">
        <f t="shared" si="20"/>
        <v>0.10099999999999998</v>
      </c>
      <c r="AC76" s="3"/>
      <c r="AD76" s="1"/>
    </row>
    <row r="77" spans="1:34" ht="15.75" customHeight="1" thickBot="1">
      <c r="A77" s="12">
        <v>1</v>
      </c>
      <c r="B77" s="12">
        <v>663</v>
      </c>
      <c r="C77" s="12">
        <f t="shared" si="15"/>
        <v>10246</v>
      </c>
      <c r="D77" s="14" t="s">
        <v>85</v>
      </c>
      <c r="E77" s="15">
        <f>VLOOKUP(B77,Журнал2!D:G,4,0)</f>
        <v>1.3593999999999999</v>
      </c>
      <c r="F77" s="16"/>
      <c r="G77" s="17">
        <f t="shared" si="0"/>
        <v>0.15061000000000013</v>
      </c>
      <c r="H77" s="17">
        <f t="shared" si="6"/>
        <v>0.15061000000000013</v>
      </c>
      <c r="I77" s="17">
        <f t="shared" si="1"/>
        <v>0.15061000000000013</v>
      </c>
      <c r="J77" s="18">
        <f t="shared" si="2"/>
        <v>0</v>
      </c>
      <c r="K77" s="18">
        <f t="shared" si="7"/>
        <v>0</v>
      </c>
      <c r="L77" s="18">
        <f t="shared" si="3"/>
        <v>0.15061000000000013</v>
      </c>
      <c r="M77" s="3">
        <v>0.14910000000000001</v>
      </c>
      <c r="N77" s="19">
        <f t="shared" si="9"/>
        <v>0</v>
      </c>
      <c r="O77" s="19">
        <f t="shared" si="14"/>
        <v>1.5100000000001224E-3</v>
      </c>
      <c r="P77" s="1">
        <f t="shared" si="13"/>
        <v>16</v>
      </c>
      <c r="Q77" s="3"/>
      <c r="R77" s="3"/>
      <c r="S77" s="21"/>
      <c r="T77" s="27" t="s">
        <v>32</v>
      </c>
      <c r="U77" s="29">
        <v>0.1176600000000001</v>
      </c>
      <c r="V77" s="1"/>
      <c r="W77" s="100">
        <v>507</v>
      </c>
      <c r="X77" s="101" t="s">
        <v>228</v>
      </c>
      <c r="Y77" s="15">
        <f>VLOOKUP(W77,'SOK 242'!D:G,4,0)</f>
        <v>1.1539299999999999</v>
      </c>
      <c r="Z77" s="102">
        <f t="shared" si="18"/>
        <v>9.2850000000000099E-2</v>
      </c>
      <c r="AA77" s="102">
        <f t="shared" si="19"/>
        <v>9.2850000000000099E-2</v>
      </c>
      <c r="AB77" s="102">
        <f t="shared" si="20"/>
        <v>9.2850000000000099E-2</v>
      </c>
      <c r="AC77" s="3"/>
      <c r="AD77" s="1"/>
    </row>
    <row r="78" spans="1:34" ht="15.75" customHeight="1" thickBot="1">
      <c r="A78" s="12">
        <v>1</v>
      </c>
      <c r="B78" s="12">
        <v>662</v>
      </c>
      <c r="C78" s="12">
        <f t="shared" si="15"/>
        <v>10245</v>
      </c>
      <c r="D78" s="14" t="s">
        <v>86</v>
      </c>
      <c r="E78" s="15">
        <f>VLOOKUP(B78,Журнал2!D:G,4,0)</f>
        <v>1.2349699999999999</v>
      </c>
      <c r="F78" s="16"/>
      <c r="G78" s="17">
        <f t="shared" si="0"/>
        <v>0.12443000000000004</v>
      </c>
      <c r="H78" s="17">
        <f t="shared" si="6"/>
        <v>0.12443000000000004</v>
      </c>
      <c r="I78" s="17">
        <f t="shared" si="1"/>
        <v>0.12443000000000004</v>
      </c>
      <c r="J78" s="18">
        <f t="shared" si="2"/>
        <v>0</v>
      </c>
      <c r="K78" s="18">
        <f t="shared" si="7"/>
        <v>0</v>
      </c>
      <c r="L78" s="18">
        <f t="shared" si="3"/>
        <v>0.12443000000000004</v>
      </c>
      <c r="M78" s="3"/>
      <c r="N78" s="19">
        <f t="shared" si="9"/>
        <v>0</v>
      </c>
      <c r="O78" s="19">
        <f t="shared" si="14"/>
        <v>0.12443000000000004</v>
      </c>
      <c r="P78" s="1">
        <f t="shared" si="13"/>
        <v>16</v>
      </c>
      <c r="Q78" s="3"/>
      <c r="R78" s="3"/>
      <c r="S78" s="21"/>
      <c r="T78" s="27" t="s">
        <v>34</v>
      </c>
      <c r="U78" s="28">
        <v>0.29917999999999989</v>
      </c>
      <c r="V78" s="1"/>
      <c r="W78" s="100">
        <v>508</v>
      </c>
      <c r="X78" s="101" t="s">
        <v>228</v>
      </c>
      <c r="Y78" s="15">
        <f>VLOOKUP(W78,'SOK 242'!D:G,4,0)</f>
        <v>1.47678</v>
      </c>
      <c r="Z78" s="102" t="str">
        <f t="shared" si="18"/>
        <v/>
      </c>
      <c r="AA78" s="102" t="str">
        <f t="shared" si="19"/>
        <v/>
      </c>
      <c r="AB78" s="102" t="str">
        <f t="shared" si="20"/>
        <v/>
      </c>
      <c r="AC78" s="3"/>
      <c r="AD78" s="1"/>
    </row>
    <row r="79" spans="1:34" ht="15.75" customHeight="1" thickBot="1">
      <c r="A79" s="12">
        <v>1</v>
      </c>
      <c r="B79" s="12">
        <v>661</v>
      </c>
      <c r="C79" s="12">
        <f t="shared" si="15"/>
        <v>10244</v>
      </c>
      <c r="D79" s="14" t="s">
        <v>87</v>
      </c>
      <c r="E79" s="15">
        <f>VLOOKUP(B79,Журнал2!D:G,4,0)</f>
        <v>1.0542400000000001</v>
      </c>
      <c r="F79" s="16"/>
      <c r="G79" s="17">
        <f t="shared" si="0"/>
        <v>0.18072999999999984</v>
      </c>
      <c r="H79" s="17">
        <f t="shared" si="6"/>
        <v>0.18072999999999984</v>
      </c>
      <c r="I79" s="17">
        <f t="shared" si="1"/>
        <v>0.18072999999999984</v>
      </c>
      <c r="J79" s="18">
        <f t="shared" si="2"/>
        <v>0</v>
      </c>
      <c r="K79" s="18">
        <f t="shared" si="7"/>
        <v>0</v>
      </c>
      <c r="L79" s="18">
        <f t="shared" si="3"/>
        <v>0.18072999999999984</v>
      </c>
      <c r="M79" s="3">
        <v>0.18140000000000001</v>
      </c>
      <c r="N79" s="19">
        <f t="shared" si="9"/>
        <v>0</v>
      </c>
      <c r="O79" s="19">
        <f t="shared" si="14"/>
        <v>-6.7000000000017046E-4</v>
      </c>
      <c r="P79" s="1">
        <f t="shared" si="13"/>
        <v>16</v>
      </c>
      <c r="Q79" s="3"/>
      <c r="R79" s="3"/>
      <c r="S79" s="21"/>
      <c r="T79" s="27" t="s">
        <v>35</v>
      </c>
      <c r="U79" s="28">
        <v>8.8549999999999907E-2</v>
      </c>
      <c r="V79" s="1"/>
      <c r="W79" s="100">
        <v>509</v>
      </c>
      <c r="X79" s="101" t="s">
        <v>229</v>
      </c>
      <c r="Y79" s="15">
        <f>VLOOKUP(W79,'SOK 242'!D:G,4,0)</f>
        <v>1.37432</v>
      </c>
      <c r="Z79" s="102">
        <f t="shared" si="18"/>
        <v>0.10246</v>
      </c>
      <c r="AA79" s="102">
        <f t="shared" si="19"/>
        <v>0.10246</v>
      </c>
      <c r="AB79" s="102">
        <f t="shared" si="20"/>
        <v>0.10246</v>
      </c>
      <c r="AC79" s="3"/>
      <c r="AD79" s="1"/>
    </row>
    <row r="80" spans="1:34" ht="15.75" customHeight="1" thickBot="1">
      <c r="A80" s="12">
        <v>1</v>
      </c>
      <c r="B80" s="12">
        <v>660</v>
      </c>
      <c r="C80" s="12">
        <f t="shared" si="15"/>
        <v>10243</v>
      </c>
      <c r="D80" s="14" t="s">
        <v>88</v>
      </c>
      <c r="E80" s="15">
        <f>VLOOKUP(B80,Журнал2!D:G,4,0)</f>
        <v>0.85524999999999995</v>
      </c>
      <c r="F80" s="16"/>
      <c r="G80" s="17">
        <f t="shared" si="0"/>
        <v>0.19899000000000011</v>
      </c>
      <c r="H80" s="17">
        <f t="shared" si="6"/>
        <v>0.19899000000000011</v>
      </c>
      <c r="I80" s="17">
        <f t="shared" si="1"/>
        <v>0.19899000000000011</v>
      </c>
      <c r="J80" s="18">
        <f t="shared" si="2"/>
        <v>0</v>
      </c>
      <c r="K80" s="18">
        <f t="shared" si="7"/>
        <v>0</v>
      </c>
      <c r="L80" s="18">
        <f t="shared" si="3"/>
        <v>0.19899000000000011</v>
      </c>
      <c r="M80" s="3">
        <v>0.2009</v>
      </c>
      <c r="N80" s="19">
        <f t="shared" si="9"/>
        <v>0</v>
      </c>
      <c r="O80" s="19">
        <f t="shared" si="14"/>
        <v>-1.909999999999884E-3</v>
      </c>
      <c r="P80" s="1">
        <f t="shared" si="13"/>
        <v>16</v>
      </c>
      <c r="Q80" s="3"/>
      <c r="R80" s="3"/>
      <c r="S80" s="21"/>
      <c r="T80" s="27" t="s">
        <v>36</v>
      </c>
      <c r="U80" s="28">
        <v>9.9029999999999951E-2</v>
      </c>
      <c r="V80" s="1"/>
      <c r="W80" s="100">
        <v>510</v>
      </c>
      <c r="X80" s="101" t="s">
        <v>36</v>
      </c>
      <c r="Y80" s="15">
        <f>VLOOKUP(W80,'SOK 242'!D:G,4,0)</f>
        <v>1.2733099999999999</v>
      </c>
      <c r="Z80" s="102">
        <f t="shared" si="18"/>
        <v>0.10101000000000004</v>
      </c>
      <c r="AA80" s="102">
        <f t="shared" si="19"/>
        <v>0.10101000000000004</v>
      </c>
      <c r="AB80" s="102">
        <f t="shared" si="20"/>
        <v>0.10101000000000004</v>
      </c>
      <c r="AC80" s="3"/>
      <c r="AD80" s="1"/>
    </row>
    <row r="81" spans="1:36" ht="15.75" customHeight="1" thickBot="1">
      <c r="A81" s="12">
        <v>1</v>
      </c>
      <c r="B81" s="12">
        <v>659</v>
      </c>
      <c r="C81" s="12">
        <f t="shared" si="15"/>
        <v>10242</v>
      </c>
      <c r="D81" s="14" t="s">
        <v>88</v>
      </c>
      <c r="E81" s="15">
        <f>VLOOKUP(B81,Журнал2!D:G,4,0)</f>
        <v>1.7522599999999999</v>
      </c>
      <c r="F81" s="16"/>
      <c r="G81" s="17" t="str">
        <f t="shared" si="0"/>
        <v/>
      </c>
      <c r="H81" s="17" t="str">
        <f t="shared" si="6"/>
        <v/>
      </c>
      <c r="I81" s="17" t="str">
        <f t="shared" si="1"/>
        <v/>
      </c>
      <c r="J81" s="18" t="str">
        <f t="shared" si="2"/>
        <v/>
      </c>
      <c r="K81" s="18" t="str">
        <f t="shared" si="7"/>
        <v/>
      </c>
      <c r="L81" s="18" t="str">
        <f t="shared" si="3"/>
        <v/>
      </c>
      <c r="M81" s="3"/>
      <c r="N81" s="19" t="e">
        <f t="shared" si="9"/>
        <v>#VALUE!</v>
      </c>
      <c r="O81" s="19" t="e">
        <f t="shared" si="14"/>
        <v>#VALUE!</v>
      </c>
      <c r="P81" s="1">
        <f t="shared" si="13"/>
        <v>17</v>
      </c>
      <c r="Q81" s="3"/>
      <c r="R81" s="1"/>
      <c r="S81" s="21"/>
      <c r="T81" s="27" t="s">
        <v>37</v>
      </c>
      <c r="U81" s="29">
        <v>0.19413000000000014</v>
      </c>
      <c r="V81" s="1"/>
      <c r="W81" s="100">
        <v>511</v>
      </c>
      <c r="X81" s="101" t="s">
        <v>230</v>
      </c>
      <c r="Y81" s="15">
        <f>VLOOKUP(W81,'SOK 242'!D:G,4,0)</f>
        <v>1.1751799999999999</v>
      </c>
      <c r="Z81" s="102">
        <f t="shared" si="18"/>
        <v>9.8130000000000051E-2</v>
      </c>
      <c r="AA81" s="102">
        <f t="shared" si="19"/>
        <v>9.8130000000000051E-2</v>
      </c>
      <c r="AB81" s="102">
        <f t="shared" si="20"/>
        <v>9.8130000000000051E-2</v>
      </c>
      <c r="AC81" s="3"/>
      <c r="AD81" s="1"/>
    </row>
    <row r="82" spans="1:36" ht="15.75" customHeight="1" thickBot="1">
      <c r="A82" s="12">
        <v>1</v>
      </c>
      <c r="B82" s="12">
        <v>657</v>
      </c>
      <c r="C82" s="12">
        <f t="shared" si="15"/>
        <v>10241</v>
      </c>
      <c r="D82" s="14" t="s">
        <v>89</v>
      </c>
      <c r="E82" s="15">
        <f>VLOOKUP(B82,Журнал2!D:G,4,0)</f>
        <v>1.2887500000000001</v>
      </c>
      <c r="F82" s="7">
        <v>1.6072599999999999</v>
      </c>
      <c r="G82" s="17">
        <f t="shared" si="0"/>
        <v>0.46350999999999987</v>
      </c>
      <c r="H82" s="17">
        <f t="shared" si="6"/>
        <v>0.46350999999999987</v>
      </c>
      <c r="I82" s="17">
        <f t="shared" si="1"/>
        <v>0.46350999999999987</v>
      </c>
      <c r="J82" s="18">
        <f t="shared" si="2"/>
        <v>-1.6072599999999999</v>
      </c>
      <c r="K82" s="18">
        <f t="shared" si="7"/>
        <v>-1.6072599999999999</v>
      </c>
      <c r="L82" s="18">
        <f t="shared" si="3"/>
        <v>0.46350999999999987</v>
      </c>
      <c r="M82" s="3">
        <v>0.46179999999999999</v>
      </c>
      <c r="N82" s="19">
        <f t="shared" si="9"/>
        <v>0</v>
      </c>
      <c r="O82" s="19">
        <f t="shared" si="14"/>
        <v>1.7099999999998783E-3</v>
      </c>
      <c r="P82" s="1">
        <v>1</v>
      </c>
      <c r="Q82" s="3"/>
      <c r="R82" s="3"/>
      <c r="S82" s="3">
        <f>SUM(I71:I82)+AT151</f>
        <v>16.032640000000001</v>
      </c>
      <c r="T82" s="27" t="s">
        <v>38</v>
      </c>
      <c r="U82" s="28">
        <v>0.11956999999999995</v>
      </c>
      <c r="V82" s="1"/>
      <c r="W82" s="100">
        <v>512</v>
      </c>
      <c r="X82" s="101" t="s">
        <v>230</v>
      </c>
      <c r="Y82" s="15">
        <f>VLOOKUP(W82,'SOK 242'!D:G,4,0)</f>
        <v>1.4456599999999999</v>
      </c>
      <c r="Z82" s="102" t="str">
        <f t="shared" si="18"/>
        <v/>
      </c>
      <c r="AA82" s="102" t="str">
        <f t="shared" si="19"/>
        <v/>
      </c>
      <c r="AB82" s="102" t="str">
        <f t="shared" si="20"/>
        <v/>
      </c>
    </row>
    <row r="83" spans="1:36" ht="15.75" customHeight="1" thickBot="1">
      <c r="A83" s="12">
        <v>1</v>
      </c>
      <c r="B83" s="12">
        <v>656</v>
      </c>
      <c r="C83" s="12">
        <f t="shared" si="15"/>
        <v>10240</v>
      </c>
      <c r="D83" s="14" t="s">
        <v>90</v>
      </c>
      <c r="E83" s="15">
        <f>VLOOKUP(B83,Журнал2!D:G,4,0)</f>
        <v>0.79203000000000001</v>
      </c>
      <c r="F83" s="7">
        <v>1.10751</v>
      </c>
      <c r="G83" s="17">
        <f t="shared" si="0"/>
        <v>0.49672000000000005</v>
      </c>
      <c r="H83" s="17">
        <f t="shared" si="6"/>
        <v>0.49672000000000005</v>
      </c>
      <c r="I83" s="17">
        <f t="shared" si="1"/>
        <v>0.49672000000000005</v>
      </c>
      <c r="J83" s="18">
        <f t="shared" si="2"/>
        <v>0.49974999999999992</v>
      </c>
      <c r="K83" s="18">
        <f t="shared" si="7"/>
        <v>0.49974999999999992</v>
      </c>
      <c r="L83" s="18">
        <f t="shared" si="3"/>
        <v>0.49974999999999992</v>
      </c>
      <c r="M83" s="3">
        <v>0.498</v>
      </c>
      <c r="N83" s="19">
        <f t="shared" si="9"/>
        <v>3.0299999999998661E-3</v>
      </c>
      <c r="O83" s="19">
        <f t="shared" si="14"/>
        <v>1.7499999999999183E-3</v>
      </c>
      <c r="P83" s="1">
        <f t="shared" ref="P83:P135" si="21">IF(D82=D83,P82+1,P82)</f>
        <v>1</v>
      </c>
      <c r="Q83" s="3"/>
      <c r="R83" s="3"/>
      <c r="S83" s="21"/>
      <c r="T83" s="27" t="s">
        <v>39</v>
      </c>
      <c r="U83" s="28">
        <v>0.11385999999999996</v>
      </c>
      <c r="V83" s="1"/>
      <c r="W83" s="100">
        <v>513</v>
      </c>
      <c r="X83" s="101" t="s">
        <v>231</v>
      </c>
      <c r="Y83" s="15">
        <f>VLOOKUP(W83,'SOK 242'!D:G,4,0)</f>
        <v>1.34415</v>
      </c>
      <c r="Z83" s="102">
        <f t="shared" si="18"/>
        <v>0.10150999999999999</v>
      </c>
      <c r="AA83" s="102">
        <f t="shared" si="19"/>
        <v>0.10150999999999999</v>
      </c>
      <c r="AB83" s="102">
        <f t="shared" si="20"/>
        <v>0.10150999999999999</v>
      </c>
    </row>
    <row r="84" spans="1:36" ht="15.75" customHeight="1" thickBot="1">
      <c r="A84" s="12">
        <v>1</v>
      </c>
      <c r="B84" s="12">
        <v>655</v>
      </c>
      <c r="C84" s="12">
        <f t="shared" si="15"/>
        <v>10239</v>
      </c>
      <c r="D84" s="14" t="s">
        <v>90</v>
      </c>
      <c r="E84" s="15">
        <f>VLOOKUP(B84,Журнал2!D:G,4,0)</f>
        <v>1.7097899999999999</v>
      </c>
      <c r="F84" s="7">
        <v>1.74272</v>
      </c>
      <c r="G84" s="17" t="str">
        <f t="shared" si="0"/>
        <v/>
      </c>
      <c r="H84" s="17" t="str">
        <f t="shared" si="6"/>
        <v/>
      </c>
      <c r="I84" s="17" t="str">
        <f t="shared" si="1"/>
        <v/>
      </c>
      <c r="J84" s="18" t="str">
        <f t="shared" si="2"/>
        <v/>
      </c>
      <c r="K84" s="18" t="str">
        <f t="shared" si="7"/>
        <v/>
      </c>
      <c r="L84" s="18" t="str">
        <f t="shared" si="3"/>
        <v/>
      </c>
      <c r="M84" s="3"/>
      <c r="N84" s="19" t="e">
        <f t="shared" si="9"/>
        <v>#VALUE!</v>
      </c>
      <c r="O84" s="19" t="e">
        <f t="shared" si="14"/>
        <v>#VALUE!</v>
      </c>
      <c r="P84" s="1">
        <f t="shared" si="21"/>
        <v>2</v>
      </c>
      <c r="Q84" s="3"/>
      <c r="R84" s="1"/>
      <c r="S84" s="21"/>
      <c r="T84" s="27" t="s">
        <v>12</v>
      </c>
      <c r="U84" s="29">
        <v>0.12792999999999988</v>
      </c>
      <c r="V84" s="1"/>
      <c r="W84" s="100">
        <v>514</v>
      </c>
      <c r="X84" s="101" t="s">
        <v>1266</v>
      </c>
      <c r="Y84" s="15">
        <f>VLOOKUP(W84,'SOK 242'!D:G,4,0)</f>
        <v>1.22081</v>
      </c>
      <c r="Z84" s="102">
        <f t="shared" si="18"/>
        <v>0.12334000000000001</v>
      </c>
      <c r="AA84" s="102">
        <f t="shared" si="19"/>
        <v>0.12334000000000001</v>
      </c>
      <c r="AB84" s="102">
        <f t="shared" si="20"/>
        <v>0.12334000000000001</v>
      </c>
    </row>
    <row r="85" spans="1:36" ht="15.75" customHeight="1" thickBot="1">
      <c r="A85" s="12">
        <v>1</v>
      </c>
      <c r="B85" s="12">
        <v>654</v>
      </c>
      <c r="C85" s="12">
        <f t="shared" si="15"/>
        <v>10238</v>
      </c>
      <c r="D85" s="14" t="s">
        <v>91</v>
      </c>
      <c r="E85" s="15">
        <f>VLOOKUP(B85,Журнал2!D:G,4,0)</f>
        <v>1.20488</v>
      </c>
      <c r="F85" s="7">
        <v>1.23813</v>
      </c>
      <c r="G85" s="17">
        <f t="shared" si="0"/>
        <v>0.50490999999999997</v>
      </c>
      <c r="H85" s="17">
        <f t="shared" si="6"/>
        <v>0.50490999999999997</v>
      </c>
      <c r="I85" s="17">
        <f t="shared" si="1"/>
        <v>0.50490999999999997</v>
      </c>
      <c r="J85" s="18">
        <f t="shared" si="2"/>
        <v>0.50459000000000009</v>
      </c>
      <c r="K85" s="18">
        <f t="shared" si="7"/>
        <v>0.50459000000000009</v>
      </c>
      <c r="L85" s="18">
        <f t="shared" si="3"/>
        <v>0.50459000000000009</v>
      </c>
      <c r="M85" s="3">
        <v>0.50360000000000005</v>
      </c>
      <c r="N85" s="19">
        <f t="shared" si="9"/>
        <v>-3.1999999999987594E-4</v>
      </c>
      <c r="O85" s="19">
        <f t="shared" si="14"/>
        <v>9.900000000000464E-4</v>
      </c>
      <c r="P85" s="1">
        <f t="shared" si="21"/>
        <v>2</v>
      </c>
      <c r="Q85" s="3"/>
      <c r="R85" s="3"/>
      <c r="S85" s="21"/>
      <c r="T85" s="27" t="s">
        <v>40</v>
      </c>
      <c r="U85" s="28">
        <v>9.5450000000000035E-2</v>
      </c>
      <c r="V85" s="1"/>
      <c r="W85" s="100">
        <v>515</v>
      </c>
      <c r="X85" s="101" t="s">
        <v>233</v>
      </c>
      <c r="Y85" s="15">
        <f>VLOOKUP(W85,'SOK 242'!D:G,4,0)</f>
        <v>1.10785</v>
      </c>
      <c r="Z85" s="102">
        <f t="shared" si="18"/>
        <v>0.11295999999999995</v>
      </c>
      <c r="AA85" s="102">
        <f t="shared" si="19"/>
        <v>0.11295999999999995</v>
      </c>
      <c r="AB85" s="102">
        <f t="shared" si="20"/>
        <v>0.11295999999999995</v>
      </c>
    </row>
    <row r="86" spans="1:36" ht="15.75" customHeight="1" thickBot="1">
      <c r="A86" s="12">
        <v>1</v>
      </c>
      <c r="B86" s="12">
        <v>653</v>
      </c>
      <c r="C86" s="12">
        <f t="shared" si="15"/>
        <v>10237</v>
      </c>
      <c r="D86" s="14" t="s">
        <v>92</v>
      </c>
      <c r="E86" s="15">
        <f>VLOOKUP(B86,Журнал2!D:G,4,0)</f>
        <v>1.0741499999999999</v>
      </c>
      <c r="F86" s="7">
        <v>1.10707</v>
      </c>
      <c r="G86" s="17">
        <f t="shared" si="0"/>
        <v>0.13073000000000001</v>
      </c>
      <c r="H86" s="17">
        <f t="shared" si="6"/>
        <v>0.13073000000000001</v>
      </c>
      <c r="I86" s="17">
        <f t="shared" si="1"/>
        <v>0.13073000000000001</v>
      </c>
      <c r="J86" s="18">
        <f t="shared" si="2"/>
        <v>0.13105999999999995</v>
      </c>
      <c r="K86" s="18">
        <f t="shared" si="7"/>
        <v>0.13105999999999995</v>
      </c>
      <c r="L86" s="18">
        <f t="shared" si="3"/>
        <v>0.13105999999999995</v>
      </c>
      <c r="M86" s="3">
        <v>0.13109999999999999</v>
      </c>
      <c r="N86" s="19">
        <f t="shared" si="9"/>
        <v>3.2999999999994145E-4</v>
      </c>
      <c r="O86" s="19">
        <f t="shared" si="14"/>
        <v>-4.0000000000040004E-5</v>
      </c>
      <c r="P86" s="1">
        <f t="shared" si="21"/>
        <v>2</v>
      </c>
      <c r="Q86" s="3"/>
      <c r="R86" s="3"/>
      <c r="S86" s="21"/>
      <c r="T86" s="27" t="s">
        <v>41</v>
      </c>
      <c r="U86" s="28">
        <v>9.9380000000000024E-2</v>
      </c>
      <c r="V86" s="1"/>
      <c r="W86" s="100">
        <v>516</v>
      </c>
      <c r="X86" s="101" t="s">
        <v>233</v>
      </c>
      <c r="Y86" s="15">
        <f>VLOOKUP(W86,'SOK 242'!D:G,4,0)</f>
        <v>1.44794</v>
      </c>
      <c r="Z86" s="102" t="str">
        <f t="shared" si="18"/>
        <v/>
      </c>
      <c r="AA86" s="102" t="str">
        <f t="shared" si="19"/>
        <v/>
      </c>
      <c r="AB86" s="102" t="str">
        <f t="shared" si="20"/>
        <v/>
      </c>
    </row>
    <row r="87" spans="1:36" ht="15.75" customHeight="1" thickBot="1">
      <c r="A87" s="12">
        <v>1</v>
      </c>
      <c r="B87" s="12">
        <v>652</v>
      </c>
      <c r="C87" s="12">
        <f t="shared" si="15"/>
        <v>10236</v>
      </c>
      <c r="D87" s="14" t="s">
        <v>93</v>
      </c>
      <c r="E87" s="15">
        <f>VLOOKUP(B87,Журнал2!D:G,4,0)</f>
        <v>0.82984999999999998</v>
      </c>
      <c r="F87" s="7">
        <v>0.86236000000000002</v>
      </c>
      <c r="G87" s="17">
        <f t="shared" si="0"/>
        <v>0.24429999999999996</v>
      </c>
      <c r="H87" s="17">
        <f t="shared" si="6"/>
        <v>0.24429999999999996</v>
      </c>
      <c r="I87" s="17">
        <f t="shared" si="1"/>
        <v>0.24429999999999996</v>
      </c>
      <c r="J87" s="18">
        <f t="shared" si="2"/>
        <v>0.24470999999999998</v>
      </c>
      <c r="K87" s="18">
        <f t="shared" si="7"/>
        <v>0.24470999999999998</v>
      </c>
      <c r="L87" s="18">
        <f t="shared" si="3"/>
        <v>0.24470999999999998</v>
      </c>
      <c r="M87" s="3">
        <v>0.24460000000000001</v>
      </c>
      <c r="N87" s="19">
        <f t="shared" si="9"/>
        <v>4.1000000000002146E-4</v>
      </c>
      <c r="O87" s="19">
        <f t="shared" si="14"/>
        <v>1.0999999999997123E-4</v>
      </c>
      <c r="P87" s="1">
        <f t="shared" si="21"/>
        <v>2</v>
      </c>
      <c r="Q87" s="3"/>
      <c r="R87" s="3"/>
      <c r="S87" s="21"/>
      <c r="T87" s="27" t="s">
        <v>94</v>
      </c>
      <c r="U87" s="28">
        <v>0.10560999999999998</v>
      </c>
      <c r="V87" s="1"/>
      <c r="W87" s="100">
        <v>517</v>
      </c>
      <c r="X87" s="101" t="s">
        <v>12</v>
      </c>
      <c r="Y87" s="15">
        <f>VLOOKUP(W87,'SOK 242'!D:G,4,0)</f>
        <v>1.34874</v>
      </c>
      <c r="Z87" s="102">
        <f t="shared" si="18"/>
        <v>9.9199999999999955E-2</v>
      </c>
      <c r="AA87" s="102">
        <f t="shared" si="19"/>
        <v>9.9199999999999955E-2</v>
      </c>
      <c r="AB87" s="102">
        <f t="shared" si="20"/>
        <v>9.9199999999999955E-2</v>
      </c>
    </row>
    <row r="88" spans="1:36" ht="15.75" customHeight="1" thickBot="1">
      <c r="A88" s="12">
        <v>1</v>
      </c>
      <c r="B88" s="12">
        <v>651</v>
      </c>
      <c r="C88" s="12">
        <f t="shared" si="15"/>
        <v>10235</v>
      </c>
      <c r="D88" s="14" t="s">
        <v>93</v>
      </c>
      <c r="E88" s="15">
        <f>VLOOKUP(B88,Журнал2!D:G,4,0)</f>
        <v>1.85439</v>
      </c>
      <c r="F88" s="7">
        <v>1.8622000000000001</v>
      </c>
      <c r="G88" s="17" t="str">
        <f t="shared" si="0"/>
        <v/>
      </c>
      <c r="H88" s="17" t="str">
        <f t="shared" si="6"/>
        <v/>
      </c>
      <c r="I88" s="17" t="str">
        <f t="shared" si="1"/>
        <v/>
      </c>
      <c r="J88" s="18" t="str">
        <f t="shared" si="2"/>
        <v/>
      </c>
      <c r="K88" s="18" t="str">
        <f t="shared" si="7"/>
        <v/>
      </c>
      <c r="L88" s="18" t="str">
        <f t="shared" si="3"/>
        <v/>
      </c>
      <c r="M88" s="3"/>
      <c r="N88" s="19" t="e">
        <f t="shared" si="9"/>
        <v>#VALUE!</v>
      </c>
      <c r="O88" s="19" t="e">
        <f t="shared" si="14"/>
        <v>#VALUE!</v>
      </c>
      <c r="P88" s="1">
        <f t="shared" si="21"/>
        <v>3</v>
      </c>
      <c r="Q88" s="3"/>
      <c r="R88" s="1"/>
      <c r="S88" s="21"/>
      <c r="T88" s="25" t="s">
        <v>95</v>
      </c>
      <c r="U88" s="28">
        <v>0.25946999999999998</v>
      </c>
      <c r="V88" s="1"/>
      <c r="W88" s="100">
        <v>518</v>
      </c>
      <c r="X88" s="101" t="s">
        <v>234</v>
      </c>
      <c r="Y88" s="15">
        <f>VLOOKUP(W88,'SOK 242'!D:G,4,0)</f>
        <v>1.24701</v>
      </c>
      <c r="Z88" s="102">
        <f t="shared" si="18"/>
        <v>0.1017300000000001</v>
      </c>
      <c r="AA88" s="102">
        <f t="shared" si="19"/>
        <v>0.1017300000000001</v>
      </c>
      <c r="AB88" s="102">
        <f t="shared" si="20"/>
        <v>0.1017300000000001</v>
      </c>
    </row>
    <row r="89" spans="1:36" ht="15.75" customHeight="1" thickBot="1">
      <c r="A89" s="12">
        <v>1</v>
      </c>
      <c r="B89" s="12">
        <v>650</v>
      </c>
      <c r="C89" s="12">
        <f t="shared" si="15"/>
        <v>10234</v>
      </c>
      <c r="D89" s="14" t="s">
        <v>96</v>
      </c>
      <c r="E89" s="15">
        <f>VLOOKUP(B89,Журнал2!D:G,4,0)</f>
        <v>1.69269</v>
      </c>
      <c r="F89" s="7">
        <v>1.70112</v>
      </c>
      <c r="G89" s="17">
        <f t="shared" si="0"/>
        <v>0.16169999999999995</v>
      </c>
      <c r="H89" s="17">
        <f t="shared" si="6"/>
        <v>0.16169999999999995</v>
      </c>
      <c r="I89" s="17">
        <f t="shared" si="1"/>
        <v>0.16169999999999995</v>
      </c>
      <c r="J89" s="18">
        <f t="shared" si="2"/>
        <v>0.16108000000000011</v>
      </c>
      <c r="K89" s="18">
        <f t="shared" si="7"/>
        <v>0.16108000000000011</v>
      </c>
      <c r="L89" s="18">
        <f t="shared" si="3"/>
        <v>0.16108000000000011</v>
      </c>
      <c r="M89" s="3">
        <v>0.1615</v>
      </c>
      <c r="N89" s="19">
        <f t="shared" si="9"/>
        <v>-6.199999999998429E-4</v>
      </c>
      <c r="O89" s="19">
        <f t="shared" si="14"/>
        <v>-4.1999999999989268E-4</v>
      </c>
      <c r="P89" s="1">
        <f t="shared" si="21"/>
        <v>3</v>
      </c>
      <c r="Q89" s="3"/>
      <c r="R89" s="3"/>
      <c r="S89" s="21"/>
      <c r="T89" s="30" t="s">
        <v>44</v>
      </c>
      <c r="U89" s="28">
        <v>0.4033500000000001</v>
      </c>
      <c r="V89" s="1"/>
      <c r="W89" s="100">
        <v>519</v>
      </c>
      <c r="X89" s="101" t="s">
        <v>235</v>
      </c>
      <c r="Y89" s="15">
        <f>VLOOKUP(W89,'SOK 242'!D:G,4,0)</f>
        <v>1.1335500000000001</v>
      </c>
      <c r="Z89" s="102">
        <f t="shared" si="18"/>
        <v>0.11345999999999989</v>
      </c>
      <c r="AA89" s="102">
        <f t="shared" si="19"/>
        <v>0.11345999999999989</v>
      </c>
      <c r="AB89" s="102">
        <f t="shared" si="20"/>
        <v>0.11345999999999989</v>
      </c>
    </row>
    <row r="90" spans="1:36" ht="15.75" customHeight="1" thickBot="1">
      <c r="A90" s="12">
        <v>1</v>
      </c>
      <c r="B90" s="12">
        <v>649</v>
      </c>
      <c r="C90" s="12">
        <f t="shared" si="15"/>
        <v>10233</v>
      </c>
      <c r="D90" s="14" t="s">
        <v>97</v>
      </c>
      <c r="E90" s="15">
        <f>VLOOKUP(B90,Журнал2!D:G,4,0)</f>
        <v>1.4126099999999999</v>
      </c>
      <c r="F90" s="7">
        <v>1.4216200000000001</v>
      </c>
      <c r="G90" s="17">
        <f t="shared" si="0"/>
        <v>0.28008000000000011</v>
      </c>
      <c r="H90" s="17">
        <f t="shared" si="6"/>
        <v>0.28008000000000011</v>
      </c>
      <c r="I90" s="17">
        <f t="shared" si="1"/>
        <v>0.28008000000000011</v>
      </c>
      <c r="J90" s="18">
        <f t="shared" si="2"/>
        <v>0.27949999999999986</v>
      </c>
      <c r="K90" s="18">
        <f t="shared" si="7"/>
        <v>0.27949999999999986</v>
      </c>
      <c r="L90" s="18">
        <f t="shared" si="3"/>
        <v>0.27949999999999986</v>
      </c>
      <c r="M90" s="3">
        <v>0.27910000000000001</v>
      </c>
      <c r="N90" s="19">
        <f t="shared" si="9"/>
        <v>-5.8000000000024698E-4</v>
      </c>
      <c r="O90" s="19">
        <f t="shared" si="14"/>
        <v>3.9999999999984492E-4</v>
      </c>
      <c r="P90" s="1">
        <f t="shared" si="21"/>
        <v>3</v>
      </c>
      <c r="Q90" s="3"/>
      <c r="R90" s="3"/>
      <c r="S90" s="21"/>
      <c r="T90" s="30" t="s">
        <v>45</v>
      </c>
      <c r="U90" s="28">
        <v>0.54181999999999997</v>
      </c>
      <c r="V90" s="1"/>
      <c r="W90" s="100">
        <v>520</v>
      </c>
      <c r="X90" s="101" t="s">
        <v>1333</v>
      </c>
      <c r="Y90" s="15">
        <f>VLOOKUP(W90,'SOK 242'!D:G,4,0)</f>
        <v>1.02481</v>
      </c>
      <c r="Z90" s="102">
        <f t="shared" si="18"/>
        <v>0.10874000000000006</v>
      </c>
      <c r="AA90" s="102">
        <f t="shared" si="19"/>
        <v>0.10874000000000006</v>
      </c>
      <c r="AB90" s="102">
        <f t="shared" si="20"/>
        <v>0.10874000000000006</v>
      </c>
      <c r="AG90" s="108" t="s">
        <v>1279</v>
      </c>
    </row>
    <row r="91" spans="1:36" ht="15.75" customHeight="1" thickBot="1">
      <c r="A91" s="12">
        <v>1</v>
      </c>
      <c r="B91" s="12">
        <v>648</v>
      </c>
      <c r="C91" s="12">
        <f t="shared" si="15"/>
        <v>10232</v>
      </c>
      <c r="D91" s="14" t="s">
        <v>98</v>
      </c>
      <c r="E91" s="15">
        <f>VLOOKUP(B91,Журнал2!D:G,4,0)</f>
        <v>1.1727399999999999</v>
      </c>
      <c r="F91" s="7">
        <v>1.1818900000000001</v>
      </c>
      <c r="G91" s="17">
        <f t="shared" si="0"/>
        <v>0.23987000000000003</v>
      </c>
      <c r="H91" s="17">
        <f t="shared" si="6"/>
        <v>0.23987000000000003</v>
      </c>
      <c r="I91" s="17">
        <f t="shared" si="1"/>
        <v>0.23987000000000003</v>
      </c>
      <c r="J91" s="18">
        <f t="shared" si="2"/>
        <v>0.23973</v>
      </c>
      <c r="K91" s="18">
        <f t="shared" si="7"/>
        <v>0.23973</v>
      </c>
      <c r="L91" s="18">
        <f t="shared" si="3"/>
        <v>0.23973</v>
      </c>
      <c r="M91" s="3">
        <v>0.2402</v>
      </c>
      <c r="N91" s="19">
        <f t="shared" si="9"/>
        <v>-1.4000000000002899E-4</v>
      </c>
      <c r="O91" s="19">
        <f t="shared" si="14"/>
        <v>-4.699999999999982E-4</v>
      </c>
      <c r="P91" s="1">
        <f t="shared" si="21"/>
        <v>3</v>
      </c>
      <c r="Q91" s="3"/>
      <c r="R91" s="3"/>
      <c r="S91" s="21"/>
      <c r="T91" s="30" t="s">
        <v>46</v>
      </c>
      <c r="U91" s="28">
        <v>0.55120000000000002</v>
      </c>
      <c r="V91" s="1"/>
      <c r="W91" s="100">
        <v>521</v>
      </c>
      <c r="X91" s="101" t="s">
        <v>1333</v>
      </c>
      <c r="Y91" s="15">
        <f>VLOOKUP(W91,'SOK 242'!D:G,4,0)</f>
        <v>1.7084600000000001</v>
      </c>
      <c r="Z91" s="102" t="str">
        <f t="shared" si="18"/>
        <v/>
      </c>
      <c r="AA91" s="102" t="str">
        <f t="shared" si="19"/>
        <v/>
      </c>
      <c r="AB91" s="102" t="str">
        <f t="shared" si="20"/>
        <v/>
      </c>
    </row>
    <row r="92" spans="1:36" ht="15.75" customHeight="1" thickBot="1">
      <c r="A92" s="12">
        <v>1</v>
      </c>
      <c r="B92" s="12">
        <v>647</v>
      </c>
      <c r="C92" s="12">
        <f t="shared" si="15"/>
        <v>10231</v>
      </c>
      <c r="D92" s="14" t="s">
        <v>99</v>
      </c>
      <c r="E92" s="15">
        <f>VLOOKUP(B92,Журнал2!D:G,4,0)</f>
        <v>0.97431999999999996</v>
      </c>
      <c r="F92" s="7">
        <v>0.98292999999999997</v>
      </c>
      <c r="G92" s="17">
        <f t="shared" si="0"/>
        <v>0.19841999999999993</v>
      </c>
      <c r="H92" s="17">
        <f t="shared" si="6"/>
        <v>0.19841999999999993</v>
      </c>
      <c r="I92" s="17">
        <f t="shared" si="1"/>
        <v>0.19841999999999993</v>
      </c>
      <c r="J92" s="18">
        <f t="shared" si="2"/>
        <v>0.19896000000000014</v>
      </c>
      <c r="K92" s="18">
        <f t="shared" si="7"/>
        <v>0.19896000000000014</v>
      </c>
      <c r="L92" s="18">
        <f t="shared" si="3"/>
        <v>0.19896000000000014</v>
      </c>
      <c r="M92" s="3">
        <v>0.19889999999999999</v>
      </c>
      <c r="N92" s="19">
        <f t="shared" si="9"/>
        <v>5.4000000000020698E-4</v>
      </c>
      <c r="O92" s="19">
        <f t="shared" si="14"/>
        <v>6.0000000000143272E-5</v>
      </c>
      <c r="P92" s="1">
        <f t="shared" si="21"/>
        <v>3</v>
      </c>
      <c r="Q92" s="3"/>
      <c r="R92" s="3"/>
      <c r="S92" s="21"/>
      <c r="T92" s="30" t="s">
        <v>47</v>
      </c>
      <c r="U92" s="28">
        <v>0.72138000000000013</v>
      </c>
      <c r="V92" s="1"/>
      <c r="W92" s="100">
        <v>522</v>
      </c>
      <c r="X92" s="101" t="s">
        <v>237</v>
      </c>
      <c r="Y92" s="15">
        <f>VLOOKUP(W92,'SOK 242'!D:G,4,0)</f>
        <v>1.4639800000000001</v>
      </c>
      <c r="Z92" s="102">
        <f t="shared" si="18"/>
        <v>0.24448000000000003</v>
      </c>
      <c r="AA92" s="102">
        <f t="shared" si="19"/>
        <v>0.24448000000000003</v>
      </c>
      <c r="AB92" s="102">
        <f t="shared" si="20"/>
        <v>0.24448000000000003</v>
      </c>
      <c r="AC92" s="96">
        <f>SUM(AB71:AB92)</f>
        <v>1.91605</v>
      </c>
      <c r="AE92" s="100">
        <v>635</v>
      </c>
      <c r="AF92" s="101" t="s">
        <v>43</v>
      </c>
      <c r="AG92" s="15">
        <f>VLOOKUP(AE92,'SOK 242'!D:G,4,0)</f>
        <v>1.39151</v>
      </c>
    </row>
    <row r="93" spans="1:36" ht="15.75" customHeight="1" thickBot="1">
      <c r="A93" s="12">
        <v>1</v>
      </c>
      <c r="B93" s="12">
        <v>646</v>
      </c>
      <c r="C93" s="13">
        <v>10230</v>
      </c>
      <c r="D93" s="14" t="s">
        <v>100</v>
      </c>
      <c r="E93" s="15">
        <f>VLOOKUP(B93,Журнал2!D:G,4,0)</f>
        <v>0.81906999999999996</v>
      </c>
      <c r="F93" s="7">
        <v>0.82757000000000003</v>
      </c>
      <c r="G93" s="17">
        <f t="shared" si="0"/>
        <v>0.15525</v>
      </c>
      <c r="H93" s="17">
        <f t="shared" si="6"/>
        <v>0.15525</v>
      </c>
      <c r="I93" s="17">
        <f t="shared" si="1"/>
        <v>0.15525</v>
      </c>
      <c r="J93" s="18">
        <f t="shared" si="2"/>
        <v>0.15535999999999994</v>
      </c>
      <c r="K93" s="18">
        <f t="shared" si="7"/>
        <v>0.15535999999999994</v>
      </c>
      <c r="L93" s="18">
        <f t="shared" si="3"/>
        <v>0.15535999999999994</v>
      </c>
      <c r="M93" s="3">
        <v>0.1555</v>
      </c>
      <c r="N93" s="19">
        <f t="shared" si="9"/>
        <v>1.0999999999994348E-4</v>
      </c>
      <c r="O93" s="19">
        <f t="shared" si="14"/>
        <v>-1.4000000000005675E-4</v>
      </c>
      <c r="P93" s="1">
        <f t="shared" si="21"/>
        <v>3</v>
      </c>
      <c r="Q93" s="3"/>
      <c r="R93" s="3"/>
      <c r="S93" s="21"/>
      <c r="T93" s="30" t="s">
        <v>48</v>
      </c>
      <c r="U93" s="28">
        <v>0.43729999999999991</v>
      </c>
      <c r="V93" s="1"/>
      <c r="W93" s="100">
        <v>523</v>
      </c>
      <c r="X93" s="101" t="s">
        <v>44</v>
      </c>
      <c r="Y93" s="15">
        <f>VLOOKUP(W93,'SOK 242'!D:G,4,0)</f>
        <v>1.0201100000000001</v>
      </c>
      <c r="Z93" s="102">
        <f t="shared" si="18"/>
        <v>0.44386999999999999</v>
      </c>
      <c r="AA93" s="102">
        <f t="shared" si="19"/>
        <v>0.44386999999999999</v>
      </c>
      <c r="AB93" s="102">
        <f t="shared" si="20"/>
        <v>0.44386999999999999</v>
      </c>
      <c r="AE93" s="100">
        <v>634</v>
      </c>
      <c r="AF93" s="101" t="s">
        <v>101</v>
      </c>
      <c r="AG93" s="15">
        <f>VLOOKUP(AE93,'SOK 242'!D:G,4,0)</f>
        <v>1.2658</v>
      </c>
      <c r="AH93" s="102">
        <f>IF(AF92=AF93,"",AG92-AG93)</f>
        <v>0.12570999999999999</v>
      </c>
      <c r="AI93" s="102">
        <f>IF(AH93="","",IF(COUNTIF(AE92,"*бол*"),AH93+AI69,AH93))</f>
        <v>0.12570999999999999</v>
      </c>
      <c r="AJ93" s="102">
        <f t="shared" ref="AJ93" si="22">IF(COUNTIF(AE93,"*бол*"),"",AI93)</f>
        <v>0.12570999999999999</v>
      </c>
    </row>
    <row r="94" spans="1:36" ht="15.75" customHeight="1" thickBot="1">
      <c r="A94" s="12">
        <v>1</v>
      </c>
      <c r="B94" s="12">
        <v>645</v>
      </c>
      <c r="C94" s="12">
        <f t="shared" ref="C94:C121" si="23">C95+1</f>
        <v>10228</v>
      </c>
      <c r="D94" s="14" t="s">
        <v>100</v>
      </c>
      <c r="E94" s="15">
        <f>VLOOKUP(B94,Журнал2!D:G,4,0)</f>
        <v>1.7768200000000001</v>
      </c>
      <c r="F94" s="7">
        <v>1.8380000000000001</v>
      </c>
      <c r="G94" s="17" t="str">
        <f t="shared" si="0"/>
        <v/>
      </c>
      <c r="H94" s="17" t="str">
        <f t="shared" si="6"/>
        <v/>
      </c>
      <c r="I94" s="17" t="str">
        <f t="shared" si="1"/>
        <v/>
      </c>
      <c r="J94" s="18" t="str">
        <f t="shared" si="2"/>
        <v/>
      </c>
      <c r="K94" s="18" t="str">
        <f t="shared" si="7"/>
        <v/>
      </c>
      <c r="L94" s="18" t="str">
        <f t="shared" si="3"/>
        <v/>
      </c>
      <c r="M94" s="3"/>
      <c r="N94" s="19" t="e">
        <f t="shared" si="9"/>
        <v>#VALUE!</v>
      </c>
      <c r="O94" s="19" t="e">
        <f t="shared" si="14"/>
        <v>#VALUE!</v>
      </c>
      <c r="P94" s="1">
        <f t="shared" si="21"/>
        <v>4</v>
      </c>
      <c r="Q94" s="3"/>
      <c r="R94" s="1"/>
      <c r="S94" s="21"/>
      <c r="T94" s="30" t="s">
        <v>101</v>
      </c>
      <c r="U94" s="28">
        <v>0.53954999999999997</v>
      </c>
      <c r="V94" s="1"/>
      <c r="W94" s="100">
        <v>524</v>
      </c>
      <c r="X94" s="101" t="s">
        <v>238</v>
      </c>
      <c r="Y94" s="15">
        <f>VLOOKUP(W94,'SOK 242'!D:G,4,0)</f>
        <v>0.50326000000000004</v>
      </c>
      <c r="Z94" s="102">
        <f t="shared" si="18"/>
        <v>0.51685000000000003</v>
      </c>
      <c r="AA94" s="102">
        <f t="shared" si="19"/>
        <v>0.51685000000000003</v>
      </c>
      <c r="AB94" s="102">
        <f t="shared" si="20"/>
        <v>0.51685000000000003</v>
      </c>
      <c r="AE94" s="100">
        <v>633</v>
      </c>
      <c r="AF94" s="101" t="s">
        <v>44</v>
      </c>
      <c r="AG94" s="15">
        <f>VLOOKUP(AE94,'SOK 242'!D:G,4,0)</f>
        <v>0.98873</v>
      </c>
      <c r="AH94" s="102">
        <f t="shared" ref="AH94:AH149" si="24">IF(AF93=AF94,"",AG93-AG94)</f>
        <v>0.27707000000000004</v>
      </c>
      <c r="AI94" s="102">
        <f t="shared" ref="AI94" si="25">IF(AH94="","",IF(COUNTIF(AE93,"*бол*"),AH94+AI92,AH94))</f>
        <v>0.27707000000000004</v>
      </c>
      <c r="AJ94" s="102">
        <f t="shared" ref="AJ94" si="26">IF(COUNTIF(AE94,"*бол*"),"",AI94)</f>
        <v>0.27707000000000004</v>
      </c>
    </row>
    <row r="95" spans="1:36" ht="15.75" customHeight="1" thickBot="1">
      <c r="A95" s="12">
        <v>1</v>
      </c>
      <c r="B95" s="12">
        <v>644</v>
      </c>
      <c r="C95" s="12">
        <f t="shared" si="23"/>
        <v>10227</v>
      </c>
      <c r="D95" s="14" t="s">
        <v>102</v>
      </c>
      <c r="E95" s="15">
        <f>VLOOKUP(B95,Журнал2!D:G,4,0)</f>
        <v>1.5762499999999999</v>
      </c>
      <c r="F95" s="7">
        <v>1.6375599999999999</v>
      </c>
      <c r="G95" s="17">
        <f t="shared" si="0"/>
        <v>0.20057000000000014</v>
      </c>
      <c r="H95" s="17">
        <f t="shared" si="6"/>
        <v>0.20057000000000014</v>
      </c>
      <c r="I95" s="17">
        <f t="shared" si="1"/>
        <v>0.20057000000000014</v>
      </c>
      <c r="J95" s="18">
        <f t="shared" si="2"/>
        <v>0.20044000000000017</v>
      </c>
      <c r="K95" s="18">
        <f t="shared" si="7"/>
        <v>0.20044000000000017</v>
      </c>
      <c r="L95" s="18">
        <f t="shared" si="3"/>
        <v>0.20044000000000017</v>
      </c>
      <c r="M95" s="3">
        <v>0.1991</v>
      </c>
      <c r="N95" s="19">
        <f t="shared" si="9"/>
        <v>-1.2999999999996348E-4</v>
      </c>
      <c r="O95" s="19">
        <f t="shared" si="14"/>
        <v>1.3400000000001744E-3</v>
      </c>
      <c r="P95" s="1">
        <f t="shared" si="21"/>
        <v>4</v>
      </c>
      <c r="Q95" s="3"/>
      <c r="R95" s="3"/>
      <c r="S95" s="21"/>
      <c r="T95" s="30" t="s">
        <v>50</v>
      </c>
      <c r="U95" s="28">
        <v>0.49480000000000013</v>
      </c>
      <c r="V95" s="1"/>
      <c r="W95" s="100">
        <v>525</v>
      </c>
      <c r="X95" s="101" t="s">
        <v>238</v>
      </c>
      <c r="Y95" s="15">
        <f>VLOOKUP(W95,'SOK 242'!D:G,4,0)</f>
        <v>1.89523</v>
      </c>
      <c r="Z95" s="102" t="str">
        <f t="shared" si="18"/>
        <v/>
      </c>
      <c r="AA95" s="102" t="str">
        <f t="shared" si="19"/>
        <v/>
      </c>
      <c r="AB95" s="102" t="str">
        <f t="shared" si="20"/>
        <v/>
      </c>
      <c r="AE95" s="100">
        <v>632</v>
      </c>
      <c r="AF95" s="101" t="s">
        <v>44</v>
      </c>
      <c r="AG95" s="15">
        <f>VLOOKUP(AE95,'SOK 242'!D:G,4,0)</f>
        <v>1.2859</v>
      </c>
      <c r="AH95" s="102" t="str">
        <f t="shared" si="24"/>
        <v/>
      </c>
      <c r="AI95" s="102" t="str">
        <f>IF(AH95="","",IF(COUNTIF(AF94,"*бол*"),AH95+AI93,AH95))</f>
        <v/>
      </c>
      <c r="AJ95" s="102" t="str">
        <f>IF(COUNTIF(AF95,"*бол*"),"",AI95)</f>
        <v/>
      </c>
    </row>
    <row r="96" spans="1:36" ht="15.75" customHeight="1" thickBot="1">
      <c r="A96" s="12">
        <v>1</v>
      </c>
      <c r="B96" s="12">
        <v>643</v>
      </c>
      <c r="C96" s="12">
        <f t="shared" si="23"/>
        <v>10226</v>
      </c>
      <c r="D96" s="14" t="s">
        <v>103</v>
      </c>
      <c r="E96" s="15">
        <f>VLOOKUP(B96,Журнал2!D:G,4,0)</f>
        <v>1.3834299999999999</v>
      </c>
      <c r="F96" s="7">
        <v>1.44506</v>
      </c>
      <c r="G96" s="17">
        <f t="shared" si="0"/>
        <v>0.19281999999999999</v>
      </c>
      <c r="H96" s="17">
        <f t="shared" si="6"/>
        <v>0.19281999999999999</v>
      </c>
      <c r="I96" s="17">
        <f t="shared" si="1"/>
        <v>0.19281999999999999</v>
      </c>
      <c r="J96" s="18">
        <f t="shared" si="2"/>
        <v>0.19249999999999989</v>
      </c>
      <c r="K96" s="18">
        <f t="shared" si="7"/>
        <v>0.19249999999999989</v>
      </c>
      <c r="L96" s="18">
        <f t="shared" si="3"/>
        <v>0.19249999999999989</v>
      </c>
      <c r="M96" s="3">
        <v>0.19270000000000001</v>
      </c>
      <c r="N96" s="19">
        <f t="shared" si="9"/>
        <v>-3.2000000000009798E-4</v>
      </c>
      <c r="O96" s="19">
        <f t="shared" si="14"/>
        <v>-2.0000000000011675E-4</v>
      </c>
      <c r="P96" s="1">
        <f t="shared" si="21"/>
        <v>4</v>
      </c>
      <c r="Q96" s="3"/>
      <c r="R96" s="3"/>
      <c r="S96" s="21"/>
      <c r="T96" s="27" t="s">
        <v>51</v>
      </c>
      <c r="U96" s="28">
        <v>0.68511</v>
      </c>
      <c r="V96" s="1"/>
      <c r="W96" s="100">
        <v>526</v>
      </c>
      <c r="X96" s="101" t="s">
        <v>239</v>
      </c>
      <c r="Y96" s="15">
        <f>VLOOKUP(W96,'SOK 242'!D:G,4,0)</f>
        <v>1.3740000000000001</v>
      </c>
      <c r="Z96" s="102">
        <f t="shared" si="18"/>
        <v>0.52122999999999986</v>
      </c>
      <c r="AA96" s="102">
        <f t="shared" si="19"/>
        <v>0.52122999999999986</v>
      </c>
      <c r="AB96" s="102">
        <f t="shared" si="20"/>
        <v>0.52122999999999986</v>
      </c>
      <c r="AE96" s="100">
        <v>631</v>
      </c>
      <c r="AF96" s="101" t="s">
        <v>1283</v>
      </c>
      <c r="AG96" s="15">
        <f>VLOOKUP(AE96,'SOK 242'!D:G,4,0)</f>
        <v>0.82196000000000002</v>
      </c>
      <c r="AH96" s="102">
        <f t="shared" si="24"/>
        <v>0.46394000000000002</v>
      </c>
      <c r="AI96" s="102">
        <f t="shared" ref="AI96:AI150" si="27">IF(AH96="","",IF(COUNTIF(AF95,"*бол*"),AH96+AI94,AH96))</f>
        <v>0.46394000000000002</v>
      </c>
      <c r="AJ96" s="102">
        <f t="shared" ref="AJ96:AJ149" si="28">IF(COUNTIF(AF96,"*бол*"),"",AI96)</f>
        <v>0.46394000000000002</v>
      </c>
    </row>
    <row r="97" spans="1:36" ht="15.75" customHeight="1" thickBot="1">
      <c r="A97" s="12">
        <v>1</v>
      </c>
      <c r="B97" s="12">
        <v>642</v>
      </c>
      <c r="C97" s="12">
        <f t="shared" si="23"/>
        <v>10225</v>
      </c>
      <c r="D97" s="14" t="s">
        <v>104</v>
      </c>
      <c r="E97" s="15">
        <f>VLOOKUP(B97,Журнал2!D:G,4,0)</f>
        <v>1.1212</v>
      </c>
      <c r="F97" s="7">
        <v>1.18228</v>
      </c>
      <c r="G97" s="17">
        <f t="shared" si="0"/>
        <v>0.26222999999999996</v>
      </c>
      <c r="H97" s="17">
        <f t="shared" si="6"/>
        <v>0.26222999999999996</v>
      </c>
      <c r="I97" s="17">
        <f t="shared" si="1"/>
        <v>0.26222999999999996</v>
      </c>
      <c r="J97" s="18">
        <f t="shared" si="2"/>
        <v>0.26278000000000001</v>
      </c>
      <c r="K97" s="18">
        <f t="shared" si="7"/>
        <v>0.26278000000000001</v>
      </c>
      <c r="L97" s="18">
        <f t="shared" si="3"/>
        <v>0.26278000000000001</v>
      </c>
      <c r="M97" s="3">
        <v>0.26379999999999998</v>
      </c>
      <c r="N97" s="19">
        <f t="shared" si="9"/>
        <v>5.5000000000005045E-4</v>
      </c>
      <c r="O97" s="19">
        <f t="shared" si="14"/>
        <v>-1.0199999999999654E-3</v>
      </c>
      <c r="P97" s="1">
        <f t="shared" si="21"/>
        <v>4</v>
      </c>
      <c r="Q97" s="3"/>
      <c r="R97" s="3"/>
      <c r="S97" s="21"/>
      <c r="T97" s="27" t="s">
        <v>52</v>
      </c>
      <c r="U97" s="29">
        <v>0.60271999999999992</v>
      </c>
      <c r="V97" s="1"/>
      <c r="W97" s="100">
        <v>527</v>
      </c>
      <c r="X97" s="101" t="s">
        <v>240</v>
      </c>
      <c r="Y97" s="15">
        <f>VLOOKUP(W97,'SOK 242'!D:G,4,0)</f>
        <v>0.66268000000000005</v>
      </c>
      <c r="Z97" s="102">
        <f t="shared" si="18"/>
        <v>0.71132000000000006</v>
      </c>
      <c r="AA97" s="102">
        <f t="shared" si="19"/>
        <v>0.71132000000000006</v>
      </c>
      <c r="AB97" s="102">
        <f t="shared" si="20"/>
        <v>0.71132000000000006</v>
      </c>
      <c r="AE97" s="100">
        <v>630</v>
      </c>
      <c r="AF97" s="101" t="s">
        <v>130</v>
      </c>
      <c r="AG97" s="15">
        <f>VLOOKUP(AE97,'SOK 242'!D:G,4,0)</f>
        <v>0.59436999999999995</v>
      </c>
      <c r="AH97" s="102">
        <f t="shared" si="24"/>
        <v>0.22759000000000007</v>
      </c>
      <c r="AI97" s="102">
        <f t="shared" si="27"/>
        <v>0.22759000000000007</v>
      </c>
      <c r="AJ97" s="102" t="str">
        <f t="shared" si="28"/>
        <v/>
      </c>
    </row>
    <row r="98" spans="1:36" ht="15.75" customHeight="1" thickBot="1">
      <c r="A98" s="12">
        <v>1</v>
      </c>
      <c r="B98" s="12">
        <v>641</v>
      </c>
      <c r="C98" s="12">
        <f t="shared" si="23"/>
        <v>10224</v>
      </c>
      <c r="D98" s="14" t="s">
        <v>105</v>
      </c>
      <c r="E98" s="15">
        <f>VLOOKUP(B98,Журнал2!D:G,4,0)</f>
        <v>0.97977000000000003</v>
      </c>
      <c r="F98" s="7">
        <v>1.0403800000000001</v>
      </c>
      <c r="G98" s="17">
        <f t="shared" si="0"/>
        <v>0.14142999999999994</v>
      </c>
      <c r="H98" s="17">
        <f t="shared" si="6"/>
        <v>0.14142999999999994</v>
      </c>
      <c r="I98" s="17">
        <f t="shared" si="1"/>
        <v>0.14142999999999994</v>
      </c>
      <c r="J98" s="18">
        <f t="shared" si="2"/>
        <v>0.14189999999999992</v>
      </c>
      <c r="K98" s="18">
        <f t="shared" si="7"/>
        <v>0.14189999999999992</v>
      </c>
      <c r="L98" s="18">
        <f t="shared" si="3"/>
        <v>0.14189999999999992</v>
      </c>
      <c r="M98" s="3">
        <v>0.14199999999999999</v>
      </c>
      <c r="N98" s="19">
        <f t="shared" si="9"/>
        <v>4.6999999999997044E-4</v>
      </c>
      <c r="O98" s="19">
        <f t="shared" si="14"/>
        <v>-1.0000000000007225E-4</v>
      </c>
      <c r="P98" s="1">
        <f t="shared" si="21"/>
        <v>4</v>
      </c>
      <c r="Q98" s="3"/>
      <c r="R98" s="3"/>
      <c r="S98" s="21"/>
      <c r="T98" s="27" t="s">
        <v>53</v>
      </c>
      <c r="U98" s="28">
        <v>0.69747000000000003</v>
      </c>
      <c r="V98" s="1"/>
      <c r="W98" s="100">
        <v>528</v>
      </c>
      <c r="X98" s="101" t="s">
        <v>240</v>
      </c>
      <c r="Y98" s="15">
        <f>VLOOKUP(W98,'SOK 242'!D:G,4,0)</f>
        <v>1.90022</v>
      </c>
      <c r="Z98" s="102" t="str">
        <f t="shared" si="18"/>
        <v/>
      </c>
      <c r="AA98" s="102" t="str">
        <f t="shared" si="19"/>
        <v/>
      </c>
      <c r="AB98" s="102" t="str">
        <f t="shared" si="20"/>
        <v/>
      </c>
      <c r="AE98" s="100">
        <v>629</v>
      </c>
      <c r="AF98" s="101" t="s">
        <v>130</v>
      </c>
      <c r="AG98" s="15">
        <f>VLOOKUP(AE98,'SOK 242'!D:G,4,0)</f>
        <v>1.6704000000000001</v>
      </c>
      <c r="AH98" s="102" t="str">
        <f t="shared" si="24"/>
        <v/>
      </c>
      <c r="AI98" s="102" t="str">
        <f t="shared" si="27"/>
        <v/>
      </c>
      <c r="AJ98" s="102" t="str">
        <f t="shared" si="28"/>
        <v/>
      </c>
    </row>
    <row r="99" spans="1:36" ht="15.75" customHeight="1" thickBot="1">
      <c r="A99" s="12">
        <v>1</v>
      </c>
      <c r="B99" s="12">
        <v>640</v>
      </c>
      <c r="C99" s="12">
        <f t="shared" si="23"/>
        <v>10223</v>
      </c>
      <c r="D99" s="14" t="s">
        <v>106</v>
      </c>
      <c r="E99" s="15">
        <f>VLOOKUP(B99,Журнал2!D:G,4,0)</f>
        <v>0.76756999999999997</v>
      </c>
      <c r="F99" s="7">
        <v>0.82765</v>
      </c>
      <c r="G99" s="17">
        <f t="shared" si="0"/>
        <v>0.21220000000000006</v>
      </c>
      <c r="H99" s="17">
        <f t="shared" si="6"/>
        <v>0.21220000000000006</v>
      </c>
      <c r="I99" s="17">
        <f t="shared" si="1"/>
        <v>0.21220000000000006</v>
      </c>
      <c r="J99" s="18">
        <f t="shared" si="2"/>
        <v>0.21273000000000009</v>
      </c>
      <c r="K99" s="18">
        <f t="shared" si="7"/>
        <v>0.21273000000000009</v>
      </c>
      <c r="L99" s="18">
        <f t="shared" si="3"/>
        <v>0.21273000000000009</v>
      </c>
      <c r="M99" s="3">
        <v>0.21279999999999999</v>
      </c>
      <c r="N99" s="19">
        <f t="shared" si="9"/>
        <v>5.3000000000003045E-4</v>
      </c>
      <c r="O99" s="19">
        <f t="shared" si="14"/>
        <v>-6.9999999999903473E-5</v>
      </c>
      <c r="P99" s="1">
        <f t="shared" si="21"/>
        <v>4</v>
      </c>
      <c r="Q99" s="3"/>
      <c r="R99" s="3"/>
      <c r="S99" s="21"/>
      <c r="T99" s="27" t="s">
        <v>107</v>
      </c>
      <c r="U99" s="28">
        <v>0.68732000000000015</v>
      </c>
      <c r="V99" s="1"/>
      <c r="W99" s="100">
        <v>529</v>
      </c>
      <c r="X99" s="101" t="s">
        <v>241</v>
      </c>
      <c r="Y99" s="15">
        <f>VLOOKUP(W99,'SOK 242'!D:G,4,0)</f>
        <v>1.42971</v>
      </c>
      <c r="Z99" s="102">
        <f t="shared" si="18"/>
        <v>0.47050999999999998</v>
      </c>
      <c r="AA99" s="102">
        <f t="shared" si="19"/>
        <v>0.47050999999999998</v>
      </c>
      <c r="AB99" s="102">
        <f t="shared" si="20"/>
        <v>0.47050999999999998</v>
      </c>
      <c r="AE99" s="100">
        <v>628</v>
      </c>
      <c r="AF99" s="101" t="s">
        <v>46</v>
      </c>
      <c r="AG99" s="15">
        <f>VLOOKUP(AE99,'SOK 242'!D:G,4,0)</f>
        <v>1.26817</v>
      </c>
      <c r="AH99" s="102">
        <f t="shared" si="24"/>
        <v>0.40223000000000009</v>
      </c>
      <c r="AI99" s="102">
        <f t="shared" si="27"/>
        <v>0.62982000000000016</v>
      </c>
      <c r="AJ99" s="102">
        <f t="shared" si="28"/>
        <v>0.62982000000000016</v>
      </c>
    </row>
    <row r="100" spans="1:36" ht="15.75" customHeight="1" thickBot="1">
      <c r="A100" s="12">
        <v>1</v>
      </c>
      <c r="B100" s="12">
        <v>639</v>
      </c>
      <c r="C100" s="12">
        <f t="shared" si="23"/>
        <v>10222</v>
      </c>
      <c r="D100" s="14" t="s">
        <v>106</v>
      </c>
      <c r="E100" s="15">
        <f>VLOOKUP(B100,Журнал2!D:G,4,0)</f>
        <v>1.7195800000000001</v>
      </c>
      <c r="F100" s="7">
        <v>1.5966199999999999</v>
      </c>
      <c r="G100" s="17" t="str">
        <f t="shared" si="0"/>
        <v/>
      </c>
      <c r="H100" s="17" t="str">
        <f t="shared" si="6"/>
        <v/>
      </c>
      <c r="I100" s="17" t="str">
        <f t="shared" si="1"/>
        <v/>
      </c>
      <c r="J100" s="18" t="str">
        <f t="shared" si="2"/>
        <v/>
      </c>
      <c r="K100" s="18" t="str">
        <f t="shared" si="7"/>
        <v/>
      </c>
      <c r="L100" s="18" t="str">
        <f t="shared" si="3"/>
        <v/>
      </c>
      <c r="M100" s="3"/>
      <c r="N100" s="19" t="e">
        <f t="shared" si="9"/>
        <v>#VALUE!</v>
      </c>
      <c r="O100" s="19" t="e">
        <f t="shared" si="14"/>
        <v>#VALUE!</v>
      </c>
      <c r="P100" s="1">
        <f t="shared" si="21"/>
        <v>5</v>
      </c>
      <c r="Q100" s="3"/>
      <c r="R100" s="1"/>
      <c r="S100" s="21"/>
      <c r="T100" s="27" t="s">
        <v>54</v>
      </c>
      <c r="U100" s="29">
        <v>0.80635999999999997</v>
      </c>
      <c r="V100" s="1"/>
      <c r="W100" s="100">
        <v>530</v>
      </c>
      <c r="X100" s="101" t="s">
        <v>1268</v>
      </c>
      <c r="Y100" s="15">
        <f>VLOOKUP(W100,'SOK 242'!D:G,4,0)</f>
        <v>0.52724000000000004</v>
      </c>
      <c r="Z100" s="102">
        <f t="shared" si="18"/>
        <v>0.90246999999999999</v>
      </c>
      <c r="AA100" s="102">
        <f t="shared" si="19"/>
        <v>0.90246999999999999</v>
      </c>
      <c r="AB100" s="102">
        <f t="shared" si="20"/>
        <v>0.90246999999999999</v>
      </c>
      <c r="AE100" s="100">
        <v>627</v>
      </c>
      <c r="AF100" s="101" t="s">
        <v>1282</v>
      </c>
      <c r="AG100" s="15">
        <f>VLOOKUP(AE100,'SOK 242'!D:G,4,0)</f>
        <v>0.47045999999999999</v>
      </c>
      <c r="AH100" s="102">
        <f t="shared" si="24"/>
        <v>0.79771000000000003</v>
      </c>
      <c r="AI100" s="102">
        <f t="shared" si="27"/>
        <v>0.79771000000000003</v>
      </c>
      <c r="AJ100" s="102">
        <f t="shared" si="28"/>
        <v>0.79771000000000003</v>
      </c>
    </row>
    <row r="101" spans="1:36" ht="15.75" customHeight="1" thickBot="1">
      <c r="A101" s="12">
        <v>1</v>
      </c>
      <c r="B101" s="12">
        <v>638</v>
      </c>
      <c r="C101" s="12">
        <f t="shared" si="23"/>
        <v>10221</v>
      </c>
      <c r="D101" s="14" t="s">
        <v>108</v>
      </c>
      <c r="E101" s="15">
        <f>VLOOKUP(B101,Журнал2!D:G,4,0)</f>
        <v>1.53416</v>
      </c>
      <c r="F101" s="7">
        <v>1.4115</v>
      </c>
      <c r="G101" s="17">
        <f t="shared" si="0"/>
        <v>0.18542000000000014</v>
      </c>
      <c r="H101" s="17">
        <f t="shared" si="6"/>
        <v>0.18542000000000014</v>
      </c>
      <c r="I101" s="17">
        <f t="shared" si="1"/>
        <v>0.18542000000000014</v>
      </c>
      <c r="J101" s="18">
        <f t="shared" si="2"/>
        <v>0.18511999999999995</v>
      </c>
      <c r="K101" s="18">
        <f t="shared" si="7"/>
        <v>0.18511999999999995</v>
      </c>
      <c r="L101" s="18">
        <f t="shared" si="3"/>
        <v>0.18511999999999995</v>
      </c>
      <c r="M101" s="3">
        <v>0.18410000000000001</v>
      </c>
      <c r="N101" s="19">
        <f t="shared" si="9"/>
        <v>-3.00000000000189E-4</v>
      </c>
      <c r="O101" s="19">
        <f t="shared" si="14"/>
        <v>1.0199999999999376E-3</v>
      </c>
      <c r="P101" s="1">
        <f t="shared" si="21"/>
        <v>5</v>
      </c>
      <c r="Q101" s="3"/>
      <c r="R101" s="3"/>
      <c r="S101" s="21"/>
      <c r="T101" s="27" t="s">
        <v>55</v>
      </c>
      <c r="U101" s="28">
        <v>0.55118</v>
      </c>
      <c r="V101" s="1"/>
      <c r="W101" s="100">
        <v>531</v>
      </c>
      <c r="X101" s="101" t="s">
        <v>1268</v>
      </c>
      <c r="Y101" s="15">
        <f>VLOOKUP(W101,'SOK 242'!D:G,4,0)</f>
        <v>1.8758999999999999</v>
      </c>
      <c r="Z101" s="102" t="str">
        <f t="shared" si="18"/>
        <v/>
      </c>
      <c r="AA101" s="102" t="str">
        <f t="shared" si="19"/>
        <v/>
      </c>
      <c r="AB101" s="102" t="str">
        <f t="shared" si="20"/>
        <v/>
      </c>
      <c r="AE101" s="100">
        <v>626</v>
      </c>
      <c r="AF101" s="101" t="s">
        <v>1282</v>
      </c>
      <c r="AG101" s="15">
        <f>VLOOKUP(AE101,'SOK 242'!D:G,4,0)</f>
        <v>1.75834</v>
      </c>
      <c r="AH101" s="102" t="str">
        <f t="shared" si="24"/>
        <v/>
      </c>
      <c r="AI101" s="102" t="str">
        <f t="shared" si="27"/>
        <v/>
      </c>
      <c r="AJ101" s="102" t="str">
        <f t="shared" si="28"/>
        <v/>
      </c>
    </row>
    <row r="102" spans="1:36" ht="15.75" customHeight="1" thickBot="1">
      <c r="A102" s="12">
        <v>1</v>
      </c>
      <c r="B102" s="12">
        <v>637</v>
      </c>
      <c r="C102" s="12">
        <f t="shared" si="23"/>
        <v>10220</v>
      </c>
      <c r="D102" s="14" t="s">
        <v>109</v>
      </c>
      <c r="E102" s="15">
        <f>VLOOKUP(B102,Журнал2!D:G,4,0)</f>
        <v>1.33453</v>
      </c>
      <c r="F102" s="7">
        <v>1.21254</v>
      </c>
      <c r="G102" s="17">
        <f t="shared" si="0"/>
        <v>0.19962999999999997</v>
      </c>
      <c r="H102" s="17">
        <f t="shared" si="6"/>
        <v>0.19962999999999997</v>
      </c>
      <c r="I102" s="17">
        <f t="shared" si="1"/>
        <v>0.19962999999999997</v>
      </c>
      <c r="J102" s="18">
        <f t="shared" si="2"/>
        <v>0.19896000000000003</v>
      </c>
      <c r="K102" s="18">
        <f t="shared" si="7"/>
        <v>0.19896000000000003</v>
      </c>
      <c r="L102" s="18">
        <f t="shared" si="3"/>
        <v>0.19896000000000003</v>
      </c>
      <c r="M102" s="3">
        <v>0.19819999999999999</v>
      </c>
      <c r="N102" s="19">
        <f t="shared" si="9"/>
        <v>-6.6999999999994841E-4</v>
      </c>
      <c r="O102" s="19">
        <f t="shared" si="14"/>
        <v>7.6000000000003842E-4</v>
      </c>
      <c r="P102" s="1">
        <f t="shared" si="21"/>
        <v>5</v>
      </c>
      <c r="Q102" s="3"/>
      <c r="R102" s="3"/>
      <c r="S102" s="21"/>
      <c r="T102" s="27" t="s">
        <v>56</v>
      </c>
      <c r="U102" s="28">
        <v>0.68915999999999999</v>
      </c>
      <c r="V102" s="1"/>
      <c r="W102" s="100">
        <v>532</v>
      </c>
      <c r="X102" s="101" t="s">
        <v>130</v>
      </c>
      <c r="Y102" s="15">
        <f>VLOOKUP(W102,'SOK 242'!D:G,4,0)</f>
        <v>0.10693999999999999</v>
      </c>
      <c r="Z102" s="102">
        <f t="shared" si="18"/>
        <v>1.7689599999999999</v>
      </c>
      <c r="AA102" s="102">
        <f>IF(Z102="","",IF(COUNTIF(X101,"*бол*"),Z102+AA100,Z102))</f>
        <v>1.7689599999999999</v>
      </c>
      <c r="AB102" s="102" t="str">
        <f>IF(COUNTIF(X102,"*бол*"),"",AA102)</f>
        <v/>
      </c>
      <c r="AE102" s="100">
        <v>625</v>
      </c>
      <c r="AF102" s="101" t="s">
        <v>1281</v>
      </c>
      <c r="AG102" s="15">
        <f>VLOOKUP(AE102,'SOK 242'!D:G,4,0)</f>
        <v>1.0371900000000001</v>
      </c>
      <c r="AH102" s="102">
        <f t="shared" si="24"/>
        <v>0.72114999999999996</v>
      </c>
      <c r="AI102" s="102">
        <f t="shared" si="27"/>
        <v>0.72114999999999996</v>
      </c>
      <c r="AJ102" s="102">
        <f t="shared" si="28"/>
        <v>0.72114999999999996</v>
      </c>
    </row>
    <row r="103" spans="1:36" ht="15.75" customHeight="1" thickBot="1">
      <c r="A103" s="12">
        <v>1</v>
      </c>
      <c r="B103" s="12">
        <v>636</v>
      </c>
      <c r="C103" s="12">
        <f t="shared" si="23"/>
        <v>10219</v>
      </c>
      <c r="D103" s="14" t="s">
        <v>110</v>
      </c>
      <c r="E103" s="15">
        <f>VLOOKUP(B103,Журнал2!D:G,4,0)</f>
        <v>1.0726800000000001</v>
      </c>
      <c r="F103" s="7">
        <v>0.95038999999999996</v>
      </c>
      <c r="G103" s="17">
        <f t="shared" si="0"/>
        <v>0.26184999999999992</v>
      </c>
      <c r="H103" s="17">
        <f t="shared" si="6"/>
        <v>0.26184999999999992</v>
      </c>
      <c r="I103" s="17">
        <f t="shared" si="1"/>
        <v>0.26184999999999992</v>
      </c>
      <c r="J103" s="18">
        <f t="shared" si="2"/>
        <v>0.26214999999999999</v>
      </c>
      <c r="K103" s="18">
        <f t="shared" si="7"/>
        <v>0.26214999999999999</v>
      </c>
      <c r="L103" s="18">
        <f t="shared" si="3"/>
        <v>0.26214999999999999</v>
      </c>
      <c r="M103" s="3">
        <v>0.2631</v>
      </c>
      <c r="N103" s="19">
        <f t="shared" si="9"/>
        <v>3.0000000000007798E-4</v>
      </c>
      <c r="O103" s="19">
        <f t="shared" si="14"/>
        <v>-9.5000000000000639E-4</v>
      </c>
      <c r="P103" s="1">
        <f t="shared" si="21"/>
        <v>5</v>
      </c>
      <c r="Q103" s="3"/>
      <c r="R103" s="3"/>
      <c r="S103" s="21"/>
      <c r="T103" s="27" t="s">
        <v>57</v>
      </c>
      <c r="U103" s="28">
        <v>0.72165000000000012</v>
      </c>
      <c r="V103" s="1"/>
      <c r="W103" s="100">
        <v>533</v>
      </c>
      <c r="X103" s="101" t="s">
        <v>130</v>
      </c>
      <c r="Y103" s="15">
        <f>VLOOKUP(W103,'SOK 242'!D:G,4,0)</f>
        <v>1.8301400000000001</v>
      </c>
      <c r="Z103" s="102" t="str">
        <f t="shared" ref="Z103:Z105" si="29">IF(X102=X103,"",Y102-Y103)</f>
        <v/>
      </c>
      <c r="AA103" s="102" t="str">
        <f t="shared" ref="AA103:AA105" si="30">IF(Z103="","",IF(COUNTIF(X102,"*бол*"),Z103+AA101,Z103))</f>
        <v/>
      </c>
      <c r="AB103" s="102" t="str">
        <f t="shared" ref="AB103:AB105" si="31">IF(COUNTIF(X103,"*бол*"),"",AA103)</f>
        <v/>
      </c>
      <c r="AE103" s="100">
        <v>624</v>
      </c>
      <c r="AF103" s="101" t="s">
        <v>50</v>
      </c>
      <c r="AG103" s="15">
        <f>VLOOKUP(AE103,'SOK 242'!D:G,4,0)</f>
        <v>0.36327999999999999</v>
      </c>
      <c r="AH103" s="102">
        <f t="shared" si="24"/>
        <v>0.67391000000000001</v>
      </c>
      <c r="AI103" s="102">
        <f t="shared" si="27"/>
        <v>0.67391000000000001</v>
      </c>
      <c r="AJ103" s="102">
        <f t="shared" si="28"/>
        <v>0.67391000000000001</v>
      </c>
    </row>
    <row r="104" spans="1:36" ht="15.75" customHeight="1" thickBot="1">
      <c r="A104" s="12">
        <v>1</v>
      </c>
      <c r="B104" s="12">
        <v>635</v>
      </c>
      <c r="C104" s="12">
        <f t="shared" si="23"/>
        <v>10218</v>
      </c>
      <c r="D104" s="14" t="s">
        <v>111</v>
      </c>
      <c r="E104" s="15">
        <f>VLOOKUP(B104,Журнал2!D:G,4,0)</f>
        <v>0.88358000000000003</v>
      </c>
      <c r="F104" s="7">
        <v>0.76093</v>
      </c>
      <c r="G104" s="17">
        <f t="shared" si="0"/>
        <v>0.18910000000000005</v>
      </c>
      <c r="H104" s="17">
        <f t="shared" si="6"/>
        <v>0.18910000000000005</v>
      </c>
      <c r="I104" s="17">
        <f t="shared" si="1"/>
        <v>0.18910000000000005</v>
      </c>
      <c r="J104" s="18">
        <f t="shared" si="2"/>
        <v>0.18945999999999996</v>
      </c>
      <c r="K104" s="18">
        <f t="shared" si="7"/>
        <v>0.18945999999999996</v>
      </c>
      <c r="L104" s="18">
        <f t="shared" si="3"/>
        <v>0.18945999999999996</v>
      </c>
      <c r="M104" s="3">
        <v>0.18990000000000001</v>
      </c>
      <c r="N104" s="19">
        <f t="shared" si="9"/>
        <v>3.5999999999991594E-4</v>
      </c>
      <c r="O104" s="19">
        <f t="shared" si="14"/>
        <v>-4.4000000000005146E-4</v>
      </c>
      <c r="P104" s="1">
        <f t="shared" si="21"/>
        <v>5</v>
      </c>
      <c r="Q104" s="3"/>
      <c r="R104" s="3"/>
      <c r="S104" s="21"/>
      <c r="T104" s="27" t="s">
        <v>58</v>
      </c>
      <c r="U104" s="29">
        <v>0.61631999999999987</v>
      </c>
      <c r="V104" s="1"/>
      <c r="W104" s="100">
        <v>534</v>
      </c>
      <c r="X104" s="101" t="s">
        <v>243</v>
      </c>
      <c r="Y104" s="15">
        <f>VLOOKUP(W104,'SOK 242'!D:G,4,0)</f>
        <v>1.49135</v>
      </c>
      <c r="Z104" s="102">
        <f t="shared" si="29"/>
        <v>0.33879000000000015</v>
      </c>
      <c r="AA104" s="102">
        <f t="shared" si="30"/>
        <v>2.1077500000000002</v>
      </c>
      <c r="AB104" s="102">
        <f t="shared" si="31"/>
        <v>2.1077500000000002</v>
      </c>
      <c r="AE104" s="100">
        <v>623</v>
      </c>
      <c r="AF104" s="101" t="s">
        <v>50</v>
      </c>
      <c r="AG104" s="15">
        <f>VLOOKUP(AE104,'SOK 242'!D:G,4,0)</f>
        <v>1.7137899999999999</v>
      </c>
      <c r="AH104" s="102" t="str">
        <f t="shared" si="24"/>
        <v/>
      </c>
      <c r="AI104" s="102" t="str">
        <f t="shared" si="27"/>
        <v/>
      </c>
      <c r="AJ104" s="102" t="str">
        <f t="shared" si="28"/>
        <v/>
      </c>
    </row>
    <row r="105" spans="1:36" ht="15.75" customHeight="1" thickBot="1">
      <c r="A105" s="12">
        <v>1</v>
      </c>
      <c r="B105" s="12">
        <v>634</v>
      </c>
      <c r="C105" s="12">
        <f t="shared" si="23"/>
        <v>10217</v>
      </c>
      <c r="D105" s="14" t="s">
        <v>111</v>
      </c>
      <c r="E105" s="15">
        <f>VLOOKUP(B105,Журнал2!D:G,4,0)</f>
        <v>1.5978600000000001</v>
      </c>
      <c r="F105" s="7">
        <v>1.50509</v>
      </c>
      <c r="G105" s="17" t="str">
        <f t="shared" si="0"/>
        <v/>
      </c>
      <c r="H105" s="17" t="str">
        <f t="shared" si="6"/>
        <v/>
      </c>
      <c r="I105" s="17" t="str">
        <f t="shared" si="1"/>
        <v/>
      </c>
      <c r="J105" s="18" t="str">
        <f t="shared" si="2"/>
        <v/>
      </c>
      <c r="K105" s="18" t="str">
        <f t="shared" si="7"/>
        <v/>
      </c>
      <c r="L105" s="18" t="str">
        <f t="shared" si="3"/>
        <v/>
      </c>
      <c r="M105" s="3"/>
      <c r="N105" s="19" t="e">
        <f t="shared" si="9"/>
        <v>#VALUE!</v>
      </c>
      <c r="O105" s="19" t="e">
        <f t="shared" si="14"/>
        <v>#VALUE!</v>
      </c>
      <c r="P105" s="1">
        <f t="shared" si="21"/>
        <v>6</v>
      </c>
      <c r="Q105" s="3"/>
      <c r="R105" s="1"/>
      <c r="S105" s="21"/>
      <c r="T105" s="27" t="s">
        <v>59</v>
      </c>
      <c r="U105" s="28">
        <v>0.60577999999999999</v>
      </c>
      <c r="V105" s="1"/>
      <c r="W105" s="100">
        <v>535</v>
      </c>
      <c r="X105" s="101" t="s">
        <v>1269</v>
      </c>
      <c r="Y105" s="15">
        <f>VLOOKUP(W105,'SOK 242'!D:G,4,0)</f>
        <v>0.79774999999999996</v>
      </c>
      <c r="Z105" s="102">
        <f t="shared" si="29"/>
        <v>0.69359999999999999</v>
      </c>
      <c r="AA105" s="102">
        <f t="shared" si="30"/>
        <v>0.69359999999999999</v>
      </c>
      <c r="AB105" s="102">
        <f t="shared" si="31"/>
        <v>0.69359999999999999</v>
      </c>
      <c r="AE105" s="100">
        <v>622</v>
      </c>
      <c r="AF105" s="101" t="s">
        <v>51</v>
      </c>
      <c r="AG105" s="15">
        <f>VLOOKUP(AE105,'SOK 242'!D:G,4,0)</f>
        <v>1.0284899999999999</v>
      </c>
      <c r="AH105" s="102">
        <f t="shared" si="24"/>
        <v>0.68530000000000002</v>
      </c>
      <c r="AI105" s="102">
        <f t="shared" si="27"/>
        <v>0.68530000000000002</v>
      </c>
      <c r="AJ105" s="102">
        <f t="shared" si="28"/>
        <v>0.68530000000000002</v>
      </c>
    </row>
    <row r="106" spans="1:36" ht="15.75" customHeight="1" thickBot="1">
      <c r="A106" s="12">
        <v>1</v>
      </c>
      <c r="B106" s="12">
        <v>633</v>
      </c>
      <c r="C106" s="12">
        <f t="shared" si="23"/>
        <v>10216</v>
      </c>
      <c r="D106" s="14" t="s">
        <v>112</v>
      </c>
      <c r="E106" s="15">
        <f>VLOOKUP(B106,Журнал2!D:G,4,0)</f>
        <v>1.13778</v>
      </c>
      <c r="F106" s="7">
        <v>1.0449900000000001</v>
      </c>
      <c r="G106" s="17">
        <f t="shared" si="0"/>
        <v>0.46008000000000004</v>
      </c>
      <c r="H106" s="17">
        <f t="shared" si="6"/>
        <v>0.46008000000000004</v>
      </c>
      <c r="I106" s="17">
        <f t="shared" si="1"/>
        <v>0.46008000000000004</v>
      </c>
      <c r="J106" s="18">
        <f t="shared" si="2"/>
        <v>0.46009999999999995</v>
      </c>
      <c r="K106" s="18">
        <f t="shared" si="7"/>
        <v>0.46009999999999995</v>
      </c>
      <c r="L106" s="18">
        <f t="shared" si="3"/>
        <v>0.46009999999999995</v>
      </c>
      <c r="M106" s="3">
        <v>0.46</v>
      </c>
      <c r="N106" s="19">
        <f t="shared" si="9"/>
        <v>1.9999999999908979E-5</v>
      </c>
      <c r="O106" s="19">
        <f t="shared" si="14"/>
        <v>9.9999999999933475E-5</v>
      </c>
      <c r="P106" s="1">
        <f t="shared" si="21"/>
        <v>6</v>
      </c>
      <c r="Q106" s="3"/>
      <c r="R106" s="3"/>
      <c r="S106" s="21"/>
      <c r="T106" s="27" t="s">
        <v>60</v>
      </c>
      <c r="U106" s="29">
        <v>0.39219000000000004</v>
      </c>
      <c r="V106" s="1"/>
      <c r="W106" s="100">
        <v>536</v>
      </c>
      <c r="X106" s="101" t="s">
        <v>130</v>
      </c>
      <c r="Y106" s="15">
        <f>VLOOKUP(W106,'SOK 242'!D:G,4,0)</f>
        <v>0.10623</v>
      </c>
      <c r="Z106" s="102">
        <f t="shared" ref="Z106:Z145" si="32">IF(X105=X106,"",Y105-Y106)</f>
        <v>0.69151999999999991</v>
      </c>
      <c r="AA106" s="102">
        <f t="shared" ref="AA106:AA145" si="33">IF(Z106="","",IF(COUNTIF(X105,"*бол*"),Z106+AA104,Z106))</f>
        <v>0.69151999999999991</v>
      </c>
      <c r="AB106" s="102" t="str">
        <f t="shared" ref="AB106:AB145" si="34">IF(COUNTIF(X106,"*бол*"),"",AA106)</f>
        <v/>
      </c>
      <c r="AE106" s="100">
        <v>621</v>
      </c>
      <c r="AF106" s="101" t="s">
        <v>52</v>
      </c>
      <c r="AG106" s="15">
        <f>VLOOKUP(AE106,'SOK 242'!D:G,4,0)</f>
        <v>0.42643999999999999</v>
      </c>
      <c r="AH106" s="102">
        <f t="shared" si="24"/>
        <v>0.60204999999999997</v>
      </c>
      <c r="AI106" s="102">
        <f t="shared" si="27"/>
        <v>0.60204999999999997</v>
      </c>
      <c r="AJ106" s="102">
        <f t="shared" si="28"/>
        <v>0.60204999999999997</v>
      </c>
    </row>
    <row r="107" spans="1:36" ht="15.75" customHeight="1" thickBot="1">
      <c r="A107" s="12">
        <v>1</v>
      </c>
      <c r="B107" s="12">
        <v>632</v>
      </c>
      <c r="C107" s="12">
        <f t="shared" si="23"/>
        <v>10215</v>
      </c>
      <c r="D107" s="14" t="s">
        <v>113</v>
      </c>
      <c r="E107" s="15">
        <f>VLOOKUP(B107,Журнал2!D:G,4,0)</f>
        <v>0.68757000000000001</v>
      </c>
      <c r="F107" s="7">
        <v>0.59462999999999999</v>
      </c>
      <c r="G107" s="17">
        <f t="shared" si="0"/>
        <v>0.45021</v>
      </c>
      <c r="H107" s="17">
        <f t="shared" si="6"/>
        <v>0.45021</v>
      </c>
      <c r="I107" s="17">
        <f t="shared" si="1"/>
        <v>0.45021</v>
      </c>
      <c r="J107" s="18">
        <f t="shared" si="2"/>
        <v>0.45036000000000009</v>
      </c>
      <c r="K107" s="18">
        <f t="shared" si="7"/>
        <v>0.45036000000000009</v>
      </c>
      <c r="L107" s="18">
        <f t="shared" si="3"/>
        <v>0.45036000000000009</v>
      </c>
      <c r="M107" s="3">
        <v>0.4506</v>
      </c>
      <c r="N107" s="19">
        <f t="shared" si="9"/>
        <v>1.500000000000945E-4</v>
      </c>
      <c r="O107" s="19">
        <f t="shared" si="14"/>
        <v>-2.3999999999990695E-4</v>
      </c>
      <c r="P107" s="1">
        <f t="shared" si="21"/>
        <v>6</v>
      </c>
      <c r="Q107" s="3"/>
      <c r="R107" s="3"/>
      <c r="S107" s="21"/>
      <c r="T107" s="27" t="s">
        <v>61</v>
      </c>
      <c r="U107" s="28">
        <v>0.38457999999999992</v>
      </c>
      <c r="V107" s="31"/>
      <c r="W107" s="100">
        <v>537</v>
      </c>
      <c r="X107" s="101" t="s">
        <v>130</v>
      </c>
      <c r="Y107" s="15">
        <f>VLOOKUP(W107,'SOK 242'!D:G,4,0)</f>
        <v>1.8622099999999999</v>
      </c>
      <c r="Z107" s="102" t="str">
        <f t="shared" si="32"/>
        <v/>
      </c>
      <c r="AA107" s="102" t="str">
        <f t="shared" si="33"/>
        <v/>
      </c>
      <c r="AB107" s="102" t="str">
        <f t="shared" si="34"/>
        <v/>
      </c>
      <c r="AE107" s="100">
        <v>620</v>
      </c>
      <c r="AF107" s="101" t="s">
        <v>52</v>
      </c>
      <c r="AG107" s="15">
        <f>VLOOKUP(AE107,'SOK 242'!D:G,4,0)</f>
        <v>1.5526599999999999</v>
      </c>
      <c r="AH107" s="102" t="str">
        <f t="shared" si="24"/>
        <v/>
      </c>
      <c r="AI107" s="102" t="str">
        <f t="shared" si="27"/>
        <v/>
      </c>
      <c r="AJ107" s="102" t="str">
        <f t="shared" si="28"/>
        <v/>
      </c>
    </row>
    <row r="108" spans="1:36" ht="15.75" customHeight="1" thickBot="1">
      <c r="A108" s="12">
        <v>1</v>
      </c>
      <c r="B108" s="12">
        <v>631</v>
      </c>
      <c r="C108" s="12">
        <f t="shared" si="23"/>
        <v>10214</v>
      </c>
      <c r="D108" s="14" t="s">
        <v>113</v>
      </c>
      <c r="E108" s="15">
        <f>VLOOKUP(B108,Журнал2!D:G,4,0)</f>
        <v>1.70912</v>
      </c>
      <c r="F108" s="7">
        <v>1.7582800000000001</v>
      </c>
      <c r="G108" s="17" t="str">
        <f t="shared" si="0"/>
        <v/>
      </c>
      <c r="H108" s="17" t="str">
        <f t="shared" si="6"/>
        <v/>
      </c>
      <c r="I108" s="17" t="str">
        <f t="shared" si="1"/>
        <v/>
      </c>
      <c r="J108" s="18" t="str">
        <f t="shared" si="2"/>
        <v/>
      </c>
      <c r="K108" s="18" t="str">
        <f t="shared" si="7"/>
        <v/>
      </c>
      <c r="L108" s="18" t="str">
        <f t="shared" si="3"/>
        <v/>
      </c>
      <c r="M108" s="3"/>
      <c r="N108" s="19" t="e">
        <f t="shared" si="9"/>
        <v>#VALUE!</v>
      </c>
      <c r="O108" s="19" t="e">
        <f t="shared" si="14"/>
        <v>#VALUE!</v>
      </c>
      <c r="P108" s="1">
        <f t="shared" si="21"/>
        <v>7</v>
      </c>
      <c r="Q108" s="3"/>
      <c r="R108" s="1"/>
      <c r="S108" s="32"/>
      <c r="T108" s="27" t="s">
        <v>62</v>
      </c>
      <c r="U108" s="28">
        <v>0.29631999999999992</v>
      </c>
      <c r="V108" s="1"/>
      <c r="W108" s="100">
        <v>538</v>
      </c>
      <c r="X108" s="101" t="s">
        <v>54</v>
      </c>
      <c r="Y108" s="15">
        <f>VLOOKUP(W108,'SOK 242'!D:G,4,0)</f>
        <v>1.7333700000000001</v>
      </c>
      <c r="Z108" s="102">
        <f t="shared" si="32"/>
        <v>0.12883999999999984</v>
      </c>
      <c r="AA108" s="102">
        <f t="shared" si="33"/>
        <v>0.82035999999999976</v>
      </c>
      <c r="AB108" s="28">
        <v>0.80598999999999998</v>
      </c>
      <c r="AE108" s="100">
        <v>619</v>
      </c>
      <c r="AF108" s="101" t="s">
        <v>53</v>
      </c>
      <c r="AG108" s="15">
        <f>VLOOKUP(AE108,'SOK 242'!D:G,4,0)</f>
        <v>0.85438000000000003</v>
      </c>
      <c r="AH108" s="102">
        <f t="shared" si="24"/>
        <v>0.6982799999999999</v>
      </c>
      <c r="AI108" s="102">
        <f t="shared" si="27"/>
        <v>0.6982799999999999</v>
      </c>
      <c r="AJ108" s="102">
        <f t="shared" si="28"/>
        <v>0.6982799999999999</v>
      </c>
    </row>
    <row r="109" spans="1:36" ht="15.75" customHeight="1" thickBot="1">
      <c r="A109" s="12">
        <v>1</v>
      </c>
      <c r="B109" s="12">
        <v>630</v>
      </c>
      <c r="C109" s="12">
        <f t="shared" si="23"/>
        <v>10213</v>
      </c>
      <c r="D109" s="14" t="s">
        <v>114</v>
      </c>
      <c r="E109" s="15">
        <f>VLOOKUP(B109,Журнал2!D:G,4,0)</f>
        <v>1.06877</v>
      </c>
      <c r="F109" s="7">
        <v>1.1180699999999999</v>
      </c>
      <c r="G109" s="17">
        <f t="shared" si="0"/>
        <v>0.64034999999999997</v>
      </c>
      <c r="H109" s="17">
        <f t="shared" si="6"/>
        <v>0.64034999999999997</v>
      </c>
      <c r="I109" s="17">
        <f t="shared" si="1"/>
        <v>0.64034999999999997</v>
      </c>
      <c r="J109" s="18">
        <f t="shared" si="2"/>
        <v>0.64021000000000017</v>
      </c>
      <c r="K109" s="18">
        <f t="shared" si="7"/>
        <v>0.64021000000000017</v>
      </c>
      <c r="L109" s="18">
        <f t="shared" si="3"/>
        <v>0.64021000000000017</v>
      </c>
      <c r="M109" s="3">
        <v>0.64049999999999996</v>
      </c>
      <c r="N109" s="19">
        <f t="shared" si="9"/>
        <v>-1.3999999999980695E-4</v>
      </c>
      <c r="O109" s="19">
        <f t="shared" si="14"/>
        <v>-2.8999999999979043E-4</v>
      </c>
      <c r="P109" s="1">
        <f t="shared" si="21"/>
        <v>7</v>
      </c>
      <c r="Q109" s="3"/>
      <c r="R109" s="3"/>
      <c r="S109" s="32"/>
      <c r="T109" s="25" t="s">
        <v>63</v>
      </c>
      <c r="U109" s="28">
        <v>0.23838000000000004</v>
      </c>
      <c r="V109" s="31">
        <f>SUM(U75:U109)</f>
        <v>13.588709999999997</v>
      </c>
      <c r="W109" s="100">
        <v>539</v>
      </c>
      <c r="X109" s="101" t="s">
        <v>55</v>
      </c>
      <c r="Y109" s="15">
        <f>VLOOKUP(W109,'SOK 242'!D:G,4,0)</f>
        <v>1.1825600000000001</v>
      </c>
      <c r="Z109" s="102">
        <f t="shared" si="32"/>
        <v>0.55081000000000002</v>
      </c>
      <c r="AA109" s="102">
        <f t="shared" si="33"/>
        <v>0.55081000000000002</v>
      </c>
      <c r="AB109" s="102">
        <f t="shared" si="34"/>
        <v>0.55081000000000002</v>
      </c>
      <c r="AE109" s="100">
        <v>618</v>
      </c>
      <c r="AF109" s="101" t="s">
        <v>107</v>
      </c>
      <c r="AG109" s="15">
        <f>VLOOKUP(AE109,'SOK 242'!D:G,4,0)</f>
        <v>0.16939000000000001</v>
      </c>
      <c r="AH109" s="102">
        <f t="shared" si="24"/>
        <v>0.68498999999999999</v>
      </c>
      <c r="AI109" s="102">
        <f t="shared" si="27"/>
        <v>0.68498999999999999</v>
      </c>
      <c r="AJ109" s="102">
        <f t="shared" si="28"/>
        <v>0.68498999999999999</v>
      </c>
    </row>
    <row r="110" spans="1:36" ht="15.75" customHeight="1" thickBot="1">
      <c r="A110" s="12">
        <v>1</v>
      </c>
      <c r="B110" s="12">
        <v>629</v>
      </c>
      <c r="C110" s="12">
        <f t="shared" si="23"/>
        <v>10212</v>
      </c>
      <c r="D110" s="14" t="s">
        <v>115</v>
      </c>
      <c r="E110" s="15">
        <f>VLOOKUP(B110,Журнал2!D:G,4,0)</f>
        <v>0.26704</v>
      </c>
      <c r="F110" s="7">
        <v>0.31574999999999998</v>
      </c>
      <c r="G110" s="17">
        <f t="shared" si="0"/>
        <v>0.80173000000000005</v>
      </c>
      <c r="H110" s="17">
        <f t="shared" si="6"/>
        <v>0.80173000000000005</v>
      </c>
      <c r="I110" s="17">
        <f t="shared" si="1"/>
        <v>0.80173000000000005</v>
      </c>
      <c r="J110" s="18">
        <f t="shared" si="2"/>
        <v>0.80231999999999992</v>
      </c>
      <c r="K110" s="18">
        <f t="shared" si="7"/>
        <v>0.80231999999999992</v>
      </c>
      <c r="L110" s="18">
        <f t="shared" si="3"/>
        <v>0.80231999999999992</v>
      </c>
      <c r="M110" s="3">
        <v>0.80320000000000003</v>
      </c>
      <c r="N110" s="19">
        <f t="shared" si="9"/>
        <v>5.8999999999986841E-4</v>
      </c>
      <c r="O110" s="19">
        <f t="shared" si="14"/>
        <v>-8.8000000000010292E-4</v>
      </c>
      <c r="P110" s="1">
        <f t="shared" si="21"/>
        <v>7</v>
      </c>
      <c r="Q110" s="3"/>
      <c r="R110" s="3"/>
      <c r="S110" s="32"/>
      <c r="T110" s="27" t="s">
        <v>66</v>
      </c>
      <c r="U110" s="29">
        <v>0.41216999999999993</v>
      </c>
      <c r="V110" s="1"/>
      <c r="W110" s="100">
        <v>540</v>
      </c>
      <c r="X110" s="101" t="s">
        <v>56</v>
      </c>
      <c r="Y110" s="15">
        <f>VLOOKUP(W110,'SOK 242'!D:G,4,0)</f>
        <v>0.49186999999999997</v>
      </c>
      <c r="Z110" s="102">
        <f t="shared" si="32"/>
        <v>0.69069000000000003</v>
      </c>
      <c r="AA110" s="102">
        <f t="shared" si="33"/>
        <v>0.69069000000000003</v>
      </c>
      <c r="AB110" s="102">
        <f t="shared" si="34"/>
        <v>0.69069000000000003</v>
      </c>
      <c r="AE110" s="100">
        <v>617</v>
      </c>
      <c r="AF110" s="101" t="s">
        <v>107</v>
      </c>
      <c r="AG110" s="15">
        <f>VLOOKUP(AE110,'SOK 242'!D:G,4,0)</f>
        <v>1.90567</v>
      </c>
      <c r="AH110" s="102" t="str">
        <f t="shared" si="24"/>
        <v/>
      </c>
      <c r="AI110" s="102" t="str">
        <f t="shared" si="27"/>
        <v/>
      </c>
      <c r="AJ110" s="102" t="str">
        <f t="shared" si="28"/>
        <v/>
      </c>
    </row>
    <row r="111" spans="1:36" ht="15.75" customHeight="1" thickBot="1">
      <c r="A111" s="12">
        <v>1</v>
      </c>
      <c r="B111" s="12">
        <v>628</v>
      </c>
      <c r="C111" s="12">
        <f t="shared" si="23"/>
        <v>10211</v>
      </c>
      <c r="D111" s="14" t="s">
        <v>115</v>
      </c>
      <c r="E111" s="15">
        <f>VLOOKUP(B111,Журнал2!D:G,4,0)</f>
        <v>1.8104800000000001</v>
      </c>
      <c r="F111" s="7">
        <v>1.8003499999999999</v>
      </c>
      <c r="G111" s="17" t="str">
        <f t="shared" si="0"/>
        <v/>
      </c>
      <c r="H111" s="17" t="str">
        <f t="shared" si="6"/>
        <v/>
      </c>
      <c r="I111" s="17" t="str">
        <f t="shared" si="1"/>
        <v/>
      </c>
      <c r="J111" s="18" t="str">
        <f t="shared" si="2"/>
        <v/>
      </c>
      <c r="K111" s="18" t="str">
        <f t="shared" si="7"/>
        <v/>
      </c>
      <c r="L111" s="18" t="str">
        <f t="shared" si="3"/>
        <v/>
      </c>
      <c r="M111" s="3"/>
      <c r="N111" s="19" t="e">
        <f t="shared" si="9"/>
        <v>#VALUE!</v>
      </c>
      <c r="O111" s="19" t="e">
        <f t="shared" si="14"/>
        <v>#VALUE!</v>
      </c>
      <c r="P111" s="1">
        <f t="shared" si="21"/>
        <v>8</v>
      </c>
      <c r="Q111" s="3"/>
      <c r="R111" s="1"/>
      <c r="S111" s="32"/>
      <c r="T111" s="27" t="s">
        <v>116</v>
      </c>
      <c r="U111" s="28">
        <v>0.10248999999999997</v>
      </c>
      <c r="V111" s="1"/>
      <c r="W111" s="100">
        <v>541</v>
      </c>
      <c r="X111" s="101" t="s">
        <v>56</v>
      </c>
      <c r="Y111" s="15">
        <f>VLOOKUP(W111,'SOK 242'!D:G,4,0)</f>
        <v>1.8601700000000001</v>
      </c>
      <c r="Z111" s="102" t="str">
        <f t="shared" si="32"/>
        <v/>
      </c>
      <c r="AA111" s="102" t="str">
        <f t="shared" si="33"/>
        <v/>
      </c>
      <c r="AB111" s="102" t="str">
        <f t="shared" si="34"/>
        <v/>
      </c>
      <c r="AE111" s="100">
        <v>616</v>
      </c>
      <c r="AF111" s="101" t="s">
        <v>54</v>
      </c>
      <c r="AG111" s="15">
        <f>VLOOKUP(AE111,'SOK 242'!D:G,4,0)</f>
        <v>1.0989800000000001</v>
      </c>
      <c r="AH111" s="102">
        <f t="shared" si="24"/>
        <v>0.80668999999999991</v>
      </c>
      <c r="AI111" s="102">
        <f t="shared" si="27"/>
        <v>0.80668999999999991</v>
      </c>
      <c r="AJ111" s="102">
        <f t="shared" si="28"/>
        <v>0.80668999999999991</v>
      </c>
    </row>
    <row r="112" spans="1:36" ht="15.75" customHeight="1" thickBot="1">
      <c r="A112" s="12">
        <v>1</v>
      </c>
      <c r="B112" s="12">
        <v>627</v>
      </c>
      <c r="C112" s="12">
        <f t="shared" si="23"/>
        <v>10210</v>
      </c>
      <c r="D112" s="14" t="s">
        <v>117</v>
      </c>
      <c r="E112" s="15">
        <f>VLOOKUP(B112,Журнал2!D:G,4,0)</f>
        <v>0.99507000000000001</v>
      </c>
      <c r="F112" s="7">
        <v>0.98470000000000002</v>
      </c>
      <c r="G112" s="17">
        <f t="shared" si="0"/>
        <v>0.81541000000000008</v>
      </c>
      <c r="H112" s="17">
        <f t="shared" si="6"/>
        <v>0.81541000000000008</v>
      </c>
      <c r="I112" s="17">
        <f t="shared" si="1"/>
        <v>0.81541000000000008</v>
      </c>
      <c r="J112" s="18">
        <f t="shared" si="2"/>
        <v>0.81564999999999988</v>
      </c>
      <c r="K112" s="18">
        <f t="shared" si="7"/>
        <v>0.81564999999999988</v>
      </c>
      <c r="L112" s="18">
        <f t="shared" si="3"/>
        <v>0.81564999999999988</v>
      </c>
      <c r="M112" s="3">
        <v>0.8155</v>
      </c>
      <c r="N112" s="19">
        <f t="shared" si="9"/>
        <v>2.3999999999979593E-4</v>
      </c>
      <c r="O112" s="19">
        <f t="shared" si="14"/>
        <v>1.4999999999987246E-4</v>
      </c>
      <c r="P112" s="1">
        <f t="shared" si="21"/>
        <v>8</v>
      </c>
      <c r="Q112" s="3"/>
      <c r="R112" s="3"/>
      <c r="S112" s="32"/>
      <c r="T112" s="27" t="s">
        <v>118</v>
      </c>
      <c r="U112" s="28">
        <v>9.3190000000000106E-2</v>
      </c>
      <c r="V112" s="1"/>
      <c r="W112" s="100">
        <v>542</v>
      </c>
      <c r="X112" s="101" t="s">
        <v>57</v>
      </c>
      <c r="Y112" s="15">
        <f>VLOOKUP(W112,'SOK 242'!D:G,4,0)</f>
        <v>1.13642</v>
      </c>
      <c r="Z112" s="102">
        <f t="shared" si="32"/>
        <v>0.72375000000000012</v>
      </c>
      <c r="AA112" s="102">
        <f t="shared" si="33"/>
        <v>0.72375000000000012</v>
      </c>
      <c r="AB112" s="102">
        <f t="shared" si="34"/>
        <v>0.72375000000000012</v>
      </c>
      <c r="AE112" s="100">
        <v>615</v>
      </c>
      <c r="AF112" s="101" t="s">
        <v>55</v>
      </c>
      <c r="AG112" s="15">
        <f>VLOOKUP(AE112,'SOK 242'!D:G,4,0)</f>
        <v>0.54810999999999999</v>
      </c>
      <c r="AH112" s="102">
        <f t="shared" si="24"/>
        <v>0.55087000000000008</v>
      </c>
      <c r="AI112" s="102">
        <f t="shared" si="27"/>
        <v>0.55087000000000008</v>
      </c>
      <c r="AJ112" s="102">
        <f t="shared" si="28"/>
        <v>0.55087000000000008</v>
      </c>
    </row>
    <row r="113" spans="1:36" ht="15.75" customHeight="1" thickBot="1">
      <c r="A113" s="12">
        <v>1</v>
      </c>
      <c r="B113" s="12">
        <v>626</v>
      </c>
      <c r="C113" s="12">
        <f t="shared" si="23"/>
        <v>10209</v>
      </c>
      <c r="D113" s="14" t="s">
        <v>119</v>
      </c>
      <c r="E113" s="15">
        <f>VLOOKUP(B113,Журнал2!D:G,4,0)</f>
        <v>0.29948999999999998</v>
      </c>
      <c r="F113" s="7">
        <v>0.28885</v>
      </c>
      <c r="G113" s="17">
        <f t="shared" si="0"/>
        <v>0.69558000000000009</v>
      </c>
      <c r="H113" s="17">
        <f t="shared" si="6"/>
        <v>0.69558000000000009</v>
      </c>
      <c r="I113" s="17">
        <f t="shared" si="1"/>
        <v>0.69558000000000009</v>
      </c>
      <c r="J113" s="18">
        <f t="shared" si="2"/>
        <v>0.69585000000000008</v>
      </c>
      <c r="K113" s="18">
        <f t="shared" si="7"/>
        <v>0.69585000000000008</v>
      </c>
      <c r="L113" s="18">
        <f t="shared" si="3"/>
        <v>0.69585000000000008</v>
      </c>
      <c r="M113" s="3">
        <v>0.69620000000000004</v>
      </c>
      <c r="N113" s="19">
        <f t="shared" si="9"/>
        <v>2.6999999999999247E-4</v>
      </c>
      <c r="O113" s="19">
        <f t="shared" si="14"/>
        <v>-3.4999999999996145E-4</v>
      </c>
      <c r="P113" s="1">
        <f t="shared" si="21"/>
        <v>8</v>
      </c>
      <c r="Q113" s="3"/>
      <c r="R113" s="3"/>
      <c r="S113" s="32"/>
      <c r="T113" s="27" t="s">
        <v>120</v>
      </c>
      <c r="U113" s="28">
        <v>8.7299999999999933E-2</v>
      </c>
      <c r="V113" s="1"/>
      <c r="W113" s="100">
        <v>543</v>
      </c>
      <c r="X113" s="101" t="s">
        <v>58</v>
      </c>
      <c r="Y113" s="15">
        <f>VLOOKUP(W113,'SOK 242'!D:G,4,0)</f>
        <v>0.51970000000000005</v>
      </c>
      <c r="Z113" s="102">
        <f t="shared" si="32"/>
        <v>0.61671999999999993</v>
      </c>
      <c r="AA113" s="102">
        <f t="shared" si="33"/>
        <v>0.61671999999999993</v>
      </c>
      <c r="AB113" s="102">
        <f t="shared" si="34"/>
        <v>0.61671999999999993</v>
      </c>
      <c r="AE113" s="100">
        <v>614</v>
      </c>
      <c r="AF113" s="101" t="s">
        <v>130</v>
      </c>
      <c r="AG113" s="15">
        <f>VLOOKUP(AE113,'SOK 242'!D:G,4,0)</f>
        <v>0.21295</v>
      </c>
      <c r="AH113" s="102">
        <f t="shared" si="24"/>
        <v>0.33516000000000001</v>
      </c>
      <c r="AI113" s="102">
        <f t="shared" si="27"/>
        <v>0.33516000000000001</v>
      </c>
      <c r="AJ113" s="102" t="str">
        <f t="shared" si="28"/>
        <v/>
      </c>
    </row>
    <row r="114" spans="1:36" ht="15.75" customHeight="1" thickBot="1">
      <c r="A114" s="12">
        <v>1</v>
      </c>
      <c r="B114" s="12">
        <v>625</v>
      </c>
      <c r="C114" s="12">
        <f t="shared" si="23"/>
        <v>10208</v>
      </c>
      <c r="D114" s="14" t="s">
        <v>119</v>
      </c>
      <c r="E114" s="15">
        <f>VLOOKUP(B114,Журнал2!D:G,4,0)</f>
        <v>1.52111</v>
      </c>
      <c r="F114" s="7">
        <v>1.8688</v>
      </c>
      <c r="G114" s="17" t="str">
        <f t="shared" si="0"/>
        <v/>
      </c>
      <c r="H114" s="17" t="str">
        <f t="shared" si="6"/>
        <v/>
      </c>
      <c r="I114" s="17" t="str">
        <f t="shared" si="1"/>
        <v/>
      </c>
      <c r="J114" s="18" t="str">
        <f t="shared" si="2"/>
        <v/>
      </c>
      <c r="K114" s="18" t="str">
        <f t="shared" si="7"/>
        <v/>
      </c>
      <c r="L114" s="18" t="str">
        <f t="shared" si="3"/>
        <v/>
      </c>
      <c r="M114" s="3"/>
      <c r="N114" s="19" t="e">
        <f t="shared" si="9"/>
        <v>#VALUE!</v>
      </c>
      <c r="O114" s="19" t="e">
        <f t="shared" si="14"/>
        <v>#VALUE!</v>
      </c>
      <c r="P114" s="1">
        <f t="shared" si="21"/>
        <v>9</v>
      </c>
      <c r="Q114" s="3"/>
      <c r="R114" s="1"/>
      <c r="S114" s="32"/>
      <c r="T114" s="27" t="s">
        <v>70</v>
      </c>
      <c r="U114" s="29">
        <v>6.8710000000000049E-2</v>
      </c>
      <c r="V114" s="1"/>
      <c r="W114" s="100">
        <v>544</v>
      </c>
      <c r="X114" s="101" t="s">
        <v>58</v>
      </c>
      <c r="Y114" s="15">
        <f>VLOOKUP(W114,'SOK 242'!D:G,4,0)</f>
        <v>1.87859</v>
      </c>
      <c r="Z114" s="102" t="str">
        <f t="shared" si="32"/>
        <v/>
      </c>
      <c r="AA114" s="102" t="str">
        <f t="shared" si="33"/>
        <v/>
      </c>
      <c r="AB114" s="102" t="str">
        <f t="shared" si="34"/>
        <v/>
      </c>
      <c r="AE114" s="100">
        <v>613</v>
      </c>
      <c r="AF114" s="101" t="s">
        <v>130</v>
      </c>
      <c r="AG114" s="15">
        <f>VLOOKUP(AE114,'SOK 242'!D:G,4,0)</f>
        <v>1.71851</v>
      </c>
      <c r="AH114" s="102" t="str">
        <f t="shared" si="24"/>
        <v/>
      </c>
      <c r="AI114" s="102" t="str">
        <f t="shared" si="27"/>
        <v/>
      </c>
      <c r="AJ114" s="102" t="str">
        <f t="shared" si="28"/>
        <v/>
      </c>
    </row>
    <row r="115" spans="1:36" ht="15.75" customHeight="1" thickBot="1">
      <c r="A115" s="12">
        <v>1</v>
      </c>
      <c r="B115" s="12">
        <v>624</v>
      </c>
      <c r="C115" s="12">
        <f t="shared" si="23"/>
        <v>10207</v>
      </c>
      <c r="D115" s="14" t="s">
        <v>121</v>
      </c>
      <c r="E115" s="15">
        <f>VLOOKUP(B115,Журнал2!D:G,4,0)</f>
        <v>0.84404999999999997</v>
      </c>
      <c r="F115" s="7">
        <v>1.1913</v>
      </c>
      <c r="G115" s="17">
        <f t="shared" si="0"/>
        <v>0.67706</v>
      </c>
      <c r="H115" s="17">
        <f t="shared" si="6"/>
        <v>0.67706</v>
      </c>
      <c r="I115" s="17">
        <f t="shared" si="1"/>
        <v>0.67706</v>
      </c>
      <c r="J115" s="18">
        <f t="shared" si="2"/>
        <v>0.67749999999999999</v>
      </c>
      <c r="K115" s="18">
        <f t="shared" si="7"/>
        <v>0.67749999999999999</v>
      </c>
      <c r="L115" s="18">
        <f t="shared" si="3"/>
        <v>0.67749999999999999</v>
      </c>
      <c r="M115" s="3">
        <v>0.67679999999999996</v>
      </c>
      <c r="N115" s="19">
        <f t="shared" si="9"/>
        <v>4.3999999999999595E-4</v>
      </c>
      <c r="O115" s="19">
        <f t="shared" si="14"/>
        <v>7.0000000000003393E-4</v>
      </c>
      <c r="P115" s="1">
        <f t="shared" si="21"/>
        <v>9</v>
      </c>
      <c r="Q115" s="3"/>
      <c r="R115" s="3"/>
      <c r="S115" s="21"/>
      <c r="T115" s="27" t="s">
        <v>71</v>
      </c>
      <c r="U115" s="29">
        <v>9.8989999999999911E-2</v>
      </c>
      <c r="V115" s="1"/>
      <c r="W115" s="100">
        <v>545</v>
      </c>
      <c r="X115" s="101" t="s">
        <v>1270</v>
      </c>
      <c r="Y115" s="15">
        <f>VLOOKUP(W115,'SOK 242'!D:G,4,0)</f>
        <v>1.3373200000000001</v>
      </c>
      <c r="Z115" s="102">
        <f t="shared" si="32"/>
        <v>0.54126999999999992</v>
      </c>
      <c r="AA115" s="102">
        <f t="shared" si="33"/>
        <v>0.54126999999999992</v>
      </c>
      <c r="AB115" s="102">
        <f t="shared" si="34"/>
        <v>0.54126999999999992</v>
      </c>
      <c r="AE115" s="100">
        <v>612</v>
      </c>
      <c r="AF115" s="101" t="s">
        <v>56</v>
      </c>
      <c r="AG115" s="15">
        <f>VLOOKUP(AE115,'SOK 242'!D:G,4,0)</f>
        <v>1.3644400000000001</v>
      </c>
      <c r="AH115" s="102">
        <f t="shared" si="24"/>
        <v>0.35406999999999988</v>
      </c>
      <c r="AI115" s="102">
        <f t="shared" si="27"/>
        <v>0.6892299999999999</v>
      </c>
      <c r="AJ115" s="102">
        <f t="shared" si="28"/>
        <v>0.6892299999999999</v>
      </c>
    </row>
    <row r="116" spans="1:36" ht="15.75" customHeight="1" thickBot="1">
      <c r="A116" s="12">
        <v>1</v>
      </c>
      <c r="B116" s="12">
        <v>623</v>
      </c>
      <c r="C116" s="12">
        <f t="shared" si="23"/>
        <v>10206</v>
      </c>
      <c r="D116" s="33" t="s">
        <v>122</v>
      </c>
      <c r="E116" s="15">
        <f>VLOOKUP(B116,Журнал2!D:G,4,0)</f>
        <v>0.34771000000000002</v>
      </c>
      <c r="F116" s="7">
        <v>0.69499999999999995</v>
      </c>
      <c r="G116" s="17">
        <f t="shared" si="0"/>
        <v>0.49633999999999995</v>
      </c>
      <c r="H116" s="17">
        <f t="shared" si="6"/>
        <v>0.49633999999999995</v>
      </c>
      <c r="I116" s="17">
        <f t="shared" si="1"/>
        <v>0.49633999999999995</v>
      </c>
      <c r="J116" s="18">
        <f t="shared" si="2"/>
        <v>0.49630000000000007</v>
      </c>
      <c r="K116" s="18">
        <f t="shared" si="7"/>
        <v>0.49630000000000007</v>
      </c>
      <c r="L116" s="18">
        <f t="shared" si="3"/>
        <v>0.49630000000000007</v>
      </c>
      <c r="M116" s="3">
        <v>0.49980000000000002</v>
      </c>
      <c r="N116" s="19">
        <f t="shared" si="9"/>
        <v>-3.999999999987347E-5</v>
      </c>
      <c r="O116" s="19">
        <f t="shared" si="14"/>
        <v>-3.4999999999999476E-3</v>
      </c>
      <c r="P116" s="1">
        <f t="shared" si="21"/>
        <v>9</v>
      </c>
      <c r="Q116" s="3"/>
      <c r="R116" s="3"/>
      <c r="S116" s="21"/>
      <c r="T116" s="27" t="s">
        <v>72</v>
      </c>
      <c r="U116" s="28">
        <v>0.10651999999999995</v>
      </c>
      <c r="V116" s="1"/>
      <c r="W116" s="100">
        <v>546</v>
      </c>
      <c r="X116" s="101" t="s">
        <v>60</v>
      </c>
      <c r="Y116" s="15">
        <f>VLOOKUP(W116,'SOK 242'!D:G,4,0)</f>
        <v>0.87773000000000001</v>
      </c>
      <c r="Z116" s="102">
        <f t="shared" si="32"/>
        <v>0.45959000000000005</v>
      </c>
      <c r="AA116" s="102">
        <f t="shared" si="33"/>
        <v>0.45959000000000005</v>
      </c>
      <c r="AB116" s="102">
        <f t="shared" si="34"/>
        <v>0.45959000000000005</v>
      </c>
      <c r="AE116" s="100">
        <v>611</v>
      </c>
      <c r="AF116" s="101" t="s">
        <v>57</v>
      </c>
      <c r="AG116" s="15">
        <f>VLOOKUP(AE116,'SOK 242'!D:G,4,0)</f>
        <v>0.64361000000000002</v>
      </c>
      <c r="AH116" s="102">
        <f t="shared" si="24"/>
        <v>0.72083000000000008</v>
      </c>
      <c r="AI116" s="102">
        <f t="shared" si="27"/>
        <v>0.72083000000000008</v>
      </c>
      <c r="AJ116" s="102">
        <f t="shared" si="28"/>
        <v>0.72083000000000008</v>
      </c>
    </row>
    <row r="117" spans="1:36" ht="15.75" customHeight="1" thickBot="1">
      <c r="A117" s="12">
        <v>1</v>
      </c>
      <c r="B117" s="12">
        <v>622</v>
      </c>
      <c r="C117" s="12">
        <f t="shared" si="23"/>
        <v>10205</v>
      </c>
      <c r="D117" s="14" t="s">
        <v>122</v>
      </c>
      <c r="E117" s="15">
        <f>VLOOKUP(B117,Журнал2!D:G,4,0)</f>
        <v>1.7200800000000001</v>
      </c>
      <c r="F117" s="7">
        <v>1.6754</v>
      </c>
      <c r="G117" s="17" t="str">
        <f t="shared" si="0"/>
        <v/>
      </c>
      <c r="H117" s="17" t="str">
        <f t="shared" si="6"/>
        <v/>
      </c>
      <c r="I117" s="17" t="str">
        <f t="shared" si="1"/>
        <v/>
      </c>
      <c r="J117" s="18" t="str">
        <f t="shared" si="2"/>
        <v/>
      </c>
      <c r="K117" s="18" t="str">
        <f t="shared" si="7"/>
        <v/>
      </c>
      <c r="L117" s="18" t="str">
        <f t="shared" si="3"/>
        <v/>
      </c>
      <c r="M117" s="3"/>
      <c r="N117" s="19" t="e">
        <f t="shared" si="9"/>
        <v>#VALUE!</v>
      </c>
      <c r="O117" s="19" t="e">
        <f t="shared" si="14"/>
        <v>#VALUE!</v>
      </c>
      <c r="P117" s="1">
        <f t="shared" si="21"/>
        <v>10</v>
      </c>
      <c r="Q117" s="3"/>
      <c r="R117" s="1"/>
      <c r="S117" s="21"/>
      <c r="T117" s="27" t="s">
        <v>73</v>
      </c>
      <c r="U117" s="28">
        <v>0.1003400000000001</v>
      </c>
      <c r="V117" s="1"/>
      <c r="W117" s="100">
        <v>547</v>
      </c>
      <c r="X117" s="101" t="s">
        <v>60</v>
      </c>
      <c r="Y117" s="15">
        <f>VLOOKUP(W117,'SOK 242'!D:G,4,0)</f>
        <v>1.56379</v>
      </c>
      <c r="Z117" s="102" t="str">
        <f t="shared" si="32"/>
        <v/>
      </c>
      <c r="AA117" s="102" t="str">
        <f t="shared" si="33"/>
        <v/>
      </c>
      <c r="AB117" s="102" t="str">
        <f t="shared" si="34"/>
        <v/>
      </c>
      <c r="AE117" s="100">
        <v>610</v>
      </c>
      <c r="AF117" s="101" t="s">
        <v>130</v>
      </c>
      <c r="AG117" s="15">
        <f>VLOOKUP(AE117,'SOK 242'!D:G,4,0)</f>
        <v>0.32279999999999998</v>
      </c>
      <c r="AH117" s="102">
        <f t="shared" si="24"/>
        <v>0.32081000000000004</v>
      </c>
      <c r="AI117" s="102">
        <f t="shared" si="27"/>
        <v>0.32081000000000004</v>
      </c>
      <c r="AJ117" s="102" t="str">
        <f t="shared" si="28"/>
        <v/>
      </c>
    </row>
    <row r="118" spans="1:36" ht="15.75" customHeight="1" thickBot="1">
      <c r="A118" s="12">
        <v>1</v>
      </c>
      <c r="B118" s="12">
        <v>621</v>
      </c>
      <c r="C118" s="12">
        <f t="shared" si="23"/>
        <v>10204</v>
      </c>
      <c r="D118" s="14" t="s">
        <v>123</v>
      </c>
      <c r="E118" s="15">
        <f>VLOOKUP(B118,Журнал2!D:G,4,0)</f>
        <v>1.16526</v>
      </c>
      <c r="F118" s="7">
        <v>1.1209</v>
      </c>
      <c r="G118" s="17">
        <f t="shared" si="0"/>
        <v>0.55482000000000009</v>
      </c>
      <c r="H118" s="17">
        <f t="shared" si="6"/>
        <v>0.55482000000000009</v>
      </c>
      <c r="I118" s="17">
        <v>0.55482000000000009</v>
      </c>
      <c r="J118" s="18">
        <f t="shared" si="2"/>
        <v>0.55449999999999999</v>
      </c>
      <c r="K118" s="18">
        <f t="shared" si="7"/>
        <v>0.55449999999999999</v>
      </c>
      <c r="L118" s="18">
        <f t="shared" si="3"/>
        <v>0.55449999999999999</v>
      </c>
      <c r="M118" s="3">
        <v>0.55489999999999995</v>
      </c>
      <c r="N118" s="19">
        <f t="shared" si="9"/>
        <v>-3.2000000000009798E-4</v>
      </c>
      <c r="O118" s="19">
        <f t="shared" si="14"/>
        <v>-3.9999999999995595E-4</v>
      </c>
      <c r="P118" s="1">
        <f t="shared" si="21"/>
        <v>10</v>
      </c>
      <c r="Q118" s="3"/>
      <c r="R118" s="3"/>
      <c r="S118" s="21"/>
      <c r="T118" s="27" t="s">
        <v>74</v>
      </c>
      <c r="U118" s="28">
        <v>0.12877999999999989</v>
      </c>
      <c r="V118" s="1"/>
      <c r="W118" s="100">
        <v>548</v>
      </c>
      <c r="X118" s="101" t="s">
        <v>61</v>
      </c>
      <c r="Y118" s="15">
        <f>VLOOKUP(W118,'SOK 242'!D:G,4,0)</f>
        <v>1.1776599999999999</v>
      </c>
      <c r="Z118" s="102">
        <f t="shared" si="32"/>
        <v>0.38613000000000008</v>
      </c>
      <c r="AA118" s="102">
        <f t="shared" si="33"/>
        <v>0.38613000000000008</v>
      </c>
      <c r="AB118" s="102">
        <f t="shared" si="34"/>
        <v>0.38613000000000008</v>
      </c>
      <c r="AE118" s="100">
        <v>609</v>
      </c>
      <c r="AF118" s="101" t="s">
        <v>130</v>
      </c>
      <c r="AG118" s="15">
        <f>VLOOKUP(AE118,'SOK 242'!D:G,4,0)</f>
        <v>1.8340799999999999</v>
      </c>
      <c r="AH118" s="102" t="str">
        <f t="shared" si="24"/>
        <v/>
      </c>
      <c r="AI118" s="102" t="str">
        <f t="shared" si="27"/>
        <v/>
      </c>
      <c r="AJ118" s="102" t="str">
        <f t="shared" si="28"/>
        <v/>
      </c>
    </row>
    <row r="119" spans="1:36" ht="15.75" customHeight="1" thickBot="1">
      <c r="A119" s="12">
        <v>1</v>
      </c>
      <c r="B119" s="12">
        <v>620</v>
      </c>
      <c r="C119" s="12">
        <f t="shared" si="23"/>
        <v>10203</v>
      </c>
      <c r="D119" s="14" t="s">
        <v>124</v>
      </c>
      <c r="E119" s="15">
        <f>VLOOKUP(B119,Журнал2!D:G,4,0)</f>
        <v>0.83377000000000001</v>
      </c>
      <c r="F119" s="7">
        <v>0.78890000000000005</v>
      </c>
      <c r="G119" s="17">
        <f t="shared" si="0"/>
        <v>0.33148999999999995</v>
      </c>
      <c r="H119" s="17">
        <f t="shared" si="6"/>
        <v>0.33148999999999995</v>
      </c>
      <c r="I119" s="17">
        <f t="shared" ref="I119:I127" si="35">IF(COUNTIF(D119,"*бол*"),"",H119)</f>
        <v>0.33148999999999995</v>
      </c>
      <c r="J119" s="18">
        <f t="shared" si="2"/>
        <v>0.33199999999999996</v>
      </c>
      <c r="K119" s="18">
        <f t="shared" si="7"/>
        <v>0.33199999999999996</v>
      </c>
      <c r="L119" s="18">
        <f t="shared" si="3"/>
        <v>0.33199999999999996</v>
      </c>
      <c r="M119" s="3">
        <v>0.33090000000000003</v>
      </c>
      <c r="N119" s="19">
        <f t="shared" si="9"/>
        <v>5.1000000000001044E-4</v>
      </c>
      <c r="O119" s="19">
        <f t="shared" si="14"/>
        <v>1.0999999999999344E-3</v>
      </c>
      <c r="P119" s="1">
        <f t="shared" si="21"/>
        <v>10</v>
      </c>
      <c r="Q119" s="3"/>
      <c r="R119" s="3"/>
      <c r="S119" s="21"/>
      <c r="T119" s="27" t="s">
        <v>75</v>
      </c>
      <c r="U119" s="28">
        <v>6.6220000000000057E-2</v>
      </c>
      <c r="V119" s="1"/>
      <c r="W119" s="100">
        <v>549</v>
      </c>
      <c r="X119" s="101" t="s">
        <v>62</v>
      </c>
      <c r="Y119" s="15">
        <f>VLOOKUP(W119,'SOK 242'!D:G,4,0)</f>
        <v>0.87944</v>
      </c>
      <c r="Z119" s="102">
        <f t="shared" si="32"/>
        <v>0.29821999999999993</v>
      </c>
      <c r="AA119" s="102">
        <f t="shared" si="33"/>
        <v>0.29821999999999993</v>
      </c>
      <c r="AB119" s="102">
        <f t="shared" si="34"/>
        <v>0.29821999999999993</v>
      </c>
      <c r="AE119" s="100">
        <v>608</v>
      </c>
      <c r="AF119" s="101" t="s">
        <v>58</v>
      </c>
      <c r="AG119" s="15">
        <f>VLOOKUP(AE119,'SOK 242'!D:G,4,0)</f>
        <v>1.53799</v>
      </c>
      <c r="AH119" s="102">
        <f t="shared" si="24"/>
        <v>0.29608999999999996</v>
      </c>
      <c r="AI119" s="102">
        <f t="shared" si="27"/>
        <v>0.6169</v>
      </c>
      <c r="AJ119" s="102">
        <f t="shared" si="28"/>
        <v>0.6169</v>
      </c>
    </row>
    <row r="120" spans="1:36" ht="15.75" customHeight="1" thickBot="1">
      <c r="A120" s="12">
        <v>1</v>
      </c>
      <c r="B120" s="12">
        <v>619</v>
      </c>
      <c r="C120" s="12">
        <f t="shared" si="23"/>
        <v>10202</v>
      </c>
      <c r="D120" s="14" t="s">
        <v>124</v>
      </c>
      <c r="E120" s="15">
        <f>VLOOKUP(B120,Журнал2!D:G,4,0)</f>
        <v>1.6180699999999999</v>
      </c>
      <c r="F120" s="7">
        <v>1.4215</v>
      </c>
      <c r="G120" s="17" t="str">
        <f t="shared" si="0"/>
        <v/>
      </c>
      <c r="H120" s="17" t="str">
        <f t="shared" si="6"/>
        <v/>
      </c>
      <c r="I120" s="17" t="str">
        <f t="shared" si="35"/>
        <v/>
      </c>
      <c r="J120" s="18" t="str">
        <f t="shared" si="2"/>
        <v/>
      </c>
      <c r="K120" s="18" t="str">
        <f t="shared" si="7"/>
        <v/>
      </c>
      <c r="L120" s="18" t="str">
        <f t="shared" si="3"/>
        <v/>
      </c>
      <c r="M120" s="3"/>
      <c r="N120" s="19" t="e">
        <f t="shared" si="9"/>
        <v>#VALUE!</v>
      </c>
      <c r="O120" s="19" t="e">
        <f t="shared" si="14"/>
        <v>#VALUE!</v>
      </c>
      <c r="P120" s="1">
        <f t="shared" si="21"/>
        <v>11</v>
      </c>
      <c r="Q120" s="3"/>
      <c r="R120" s="1"/>
      <c r="S120" s="21"/>
      <c r="T120" s="27" t="s">
        <v>125</v>
      </c>
      <c r="U120" s="29">
        <v>9.8509999999999986E-2</v>
      </c>
      <c r="V120" s="1"/>
      <c r="W120" s="100">
        <v>550</v>
      </c>
      <c r="X120" s="101" t="s">
        <v>62</v>
      </c>
      <c r="Y120" s="15">
        <f>VLOOKUP(W120,'SOK 242'!D:G,4,0)</f>
        <v>1.61764</v>
      </c>
      <c r="Z120" s="102" t="str">
        <f t="shared" si="32"/>
        <v/>
      </c>
      <c r="AA120" s="102" t="str">
        <f t="shared" si="33"/>
        <v/>
      </c>
      <c r="AB120" s="102" t="str">
        <f t="shared" si="34"/>
        <v/>
      </c>
      <c r="AE120" s="100">
        <v>607</v>
      </c>
      <c r="AF120" s="101" t="s">
        <v>59</v>
      </c>
      <c r="AG120" s="15">
        <f>VLOOKUP(AE120,'SOK 242'!D:G,4,0)</f>
        <v>0.93374999999999997</v>
      </c>
      <c r="AH120" s="102">
        <f t="shared" si="24"/>
        <v>0.60424</v>
      </c>
      <c r="AI120" s="102">
        <f t="shared" si="27"/>
        <v>0.60424</v>
      </c>
      <c r="AJ120" s="102">
        <f t="shared" si="28"/>
        <v>0.60424</v>
      </c>
    </row>
    <row r="121" spans="1:36" ht="15.75" customHeight="1" thickBot="1">
      <c r="A121" s="12">
        <v>1</v>
      </c>
      <c r="B121" s="12">
        <v>618</v>
      </c>
      <c r="C121" s="12">
        <f t="shared" si="23"/>
        <v>10201</v>
      </c>
      <c r="D121" s="14" t="s">
        <v>126</v>
      </c>
      <c r="E121" s="15">
        <f>VLOOKUP(B121,Журнал2!D:G,4,0)</f>
        <v>1.3687499999999999</v>
      </c>
      <c r="F121" s="7">
        <v>1.1729000000000001</v>
      </c>
      <c r="G121" s="17">
        <f t="shared" si="0"/>
        <v>0.24931999999999999</v>
      </c>
      <c r="H121" s="17">
        <f t="shared" si="6"/>
        <v>0.24931999999999999</v>
      </c>
      <c r="I121" s="17">
        <f t="shared" si="35"/>
        <v>0.24931999999999999</v>
      </c>
      <c r="J121" s="18">
        <f t="shared" si="2"/>
        <v>0.24859999999999993</v>
      </c>
      <c r="K121" s="18">
        <f t="shared" si="7"/>
        <v>0.24859999999999993</v>
      </c>
      <c r="L121" s="18">
        <f t="shared" si="3"/>
        <v>0.24859999999999993</v>
      </c>
      <c r="M121" s="3">
        <v>0.247</v>
      </c>
      <c r="N121" s="19">
        <f t="shared" si="9"/>
        <v>-7.2000000000005393E-4</v>
      </c>
      <c r="O121" s="19">
        <f t="shared" si="14"/>
        <v>1.5999999999999348E-3</v>
      </c>
      <c r="P121" s="1">
        <f t="shared" si="21"/>
        <v>11</v>
      </c>
      <c r="Q121" s="3"/>
      <c r="R121" s="3"/>
      <c r="S121" s="21"/>
      <c r="T121" s="27" t="s">
        <v>77</v>
      </c>
      <c r="U121" s="34">
        <v>0.14624000000000001</v>
      </c>
      <c r="V121" s="1"/>
      <c r="W121" s="100">
        <v>551</v>
      </c>
      <c r="X121" s="101" t="s">
        <v>63</v>
      </c>
      <c r="Y121" s="15">
        <f>VLOOKUP(W121,'SOK 242'!D:G,4,0)</f>
        <v>1.37835</v>
      </c>
      <c r="Z121" s="102">
        <f t="shared" si="32"/>
        <v>0.23929</v>
      </c>
      <c r="AA121" s="102">
        <f t="shared" si="33"/>
        <v>0.23929</v>
      </c>
      <c r="AB121" s="102">
        <f t="shared" si="34"/>
        <v>0.23929</v>
      </c>
      <c r="AE121" s="100">
        <v>606</v>
      </c>
      <c r="AF121" s="101" t="s">
        <v>60</v>
      </c>
      <c r="AG121" s="15">
        <f>VLOOKUP(AE121,'SOK 242'!D:G,4,0)</f>
        <v>0.54139999999999999</v>
      </c>
      <c r="AH121" s="102">
        <f t="shared" si="24"/>
        <v>0.39234999999999998</v>
      </c>
      <c r="AI121" s="102">
        <f t="shared" si="27"/>
        <v>0.39234999999999998</v>
      </c>
      <c r="AJ121" s="102">
        <f t="shared" si="28"/>
        <v>0.39234999999999998</v>
      </c>
    </row>
    <row r="122" spans="1:36" ht="15.75" customHeight="1" thickBot="1">
      <c r="A122" s="12">
        <v>1</v>
      </c>
      <c r="B122" s="12">
        <v>617</v>
      </c>
      <c r="C122" s="13">
        <v>10200</v>
      </c>
      <c r="D122" s="14" t="s">
        <v>127</v>
      </c>
      <c r="E122" s="15">
        <f>VLOOKUP(B122,Журнал2!D:G,4,0)</f>
        <v>1.27135</v>
      </c>
      <c r="F122" s="7">
        <v>1.0761000000000001</v>
      </c>
      <c r="G122" s="17">
        <f t="shared" si="0"/>
        <v>9.7399999999999931E-2</v>
      </c>
      <c r="H122" s="17">
        <f t="shared" si="6"/>
        <v>9.7399999999999931E-2</v>
      </c>
      <c r="I122" s="17">
        <f t="shared" si="35"/>
        <v>9.7399999999999931E-2</v>
      </c>
      <c r="J122" s="18">
        <f t="shared" si="2"/>
        <v>9.6799999999999997E-2</v>
      </c>
      <c r="K122" s="18">
        <f t="shared" si="7"/>
        <v>9.6799999999999997E-2</v>
      </c>
      <c r="L122" s="18">
        <f t="shared" si="3"/>
        <v>9.6799999999999997E-2</v>
      </c>
      <c r="M122" s="3">
        <v>9.9199999999999997E-2</v>
      </c>
      <c r="N122" s="19">
        <f t="shared" si="9"/>
        <v>-5.9999999999993392E-4</v>
      </c>
      <c r="O122" s="19">
        <f t="shared" si="14"/>
        <v>-2.3999999999999994E-3</v>
      </c>
      <c r="P122" s="1">
        <f t="shared" si="21"/>
        <v>11</v>
      </c>
      <c r="Q122" s="3"/>
      <c r="R122" s="3"/>
      <c r="S122" s="21"/>
      <c r="T122" s="27" t="s">
        <v>78</v>
      </c>
      <c r="U122" s="28">
        <v>0.22407999999999983</v>
      </c>
      <c r="V122" s="1"/>
      <c r="W122" s="100">
        <v>552</v>
      </c>
      <c r="X122" s="101" t="s">
        <v>64</v>
      </c>
      <c r="Y122" s="15">
        <f>VLOOKUP(W122,'SOK 242'!D:G,4,0)</f>
        <v>1.2054</v>
      </c>
      <c r="Z122" s="102">
        <f t="shared" si="32"/>
        <v>0.17294999999999994</v>
      </c>
      <c r="AA122" s="102">
        <f t="shared" si="33"/>
        <v>0.17294999999999994</v>
      </c>
      <c r="AB122" s="102">
        <f t="shared" si="34"/>
        <v>0.17294999999999994</v>
      </c>
      <c r="AE122" s="100">
        <v>605</v>
      </c>
      <c r="AF122" s="101" t="s">
        <v>60</v>
      </c>
      <c r="AG122" s="15">
        <f>VLOOKUP(AE122,'SOK 242'!D:G,4,0)</f>
        <v>1.81487</v>
      </c>
      <c r="AH122" s="102" t="str">
        <f t="shared" si="24"/>
        <v/>
      </c>
      <c r="AI122" s="102" t="str">
        <f t="shared" si="27"/>
        <v/>
      </c>
      <c r="AJ122" s="102" t="str">
        <f t="shared" si="28"/>
        <v/>
      </c>
    </row>
    <row r="123" spans="1:36" ht="15.75" customHeight="1" thickBot="1">
      <c r="A123" s="12">
        <v>1</v>
      </c>
      <c r="B123" s="12">
        <v>616</v>
      </c>
      <c r="C123" s="12"/>
      <c r="D123" s="14" t="s">
        <v>128</v>
      </c>
      <c r="E123" s="15">
        <f>VLOOKUP(B123,Журнал2!D:G,4,0)</f>
        <v>1.1550100000000001</v>
      </c>
      <c r="F123" s="16"/>
      <c r="G123" s="17">
        <f t="shared" si="0"/>
        <v>0.11633999999999989</v>
      </c>
      <c r="H123" s="17">
        <f t="shared" si="6"/>
        <v>0.11633999999999989</v>
      </c>
      <c r="I123" s="17">
        <f t="shared" si="35"/>
        <v>0.11633999999999989</v>
      </c>
      <c r="J123" s="18">
        <f t="shared" si="2"/>
        <v>1.0761000000000001</v>
      </c>
      <c r="K123" s="18">
        <f t="shared" si="7"/>
        <v>1.0761000000000001</v>
      </c>
      <c r="L123" s="18">
        <f t="shared" si="3"/>
        <v>0.11633999999999989</v>
      </c>
      <c r="M123" s="3"/>
      <c r="N123" s="19">
        <f t="shared" si="9"/>
        <v>0</v>
      </c>
      <c r="O123" s="19"/>
      <c r="P123" s="1">
        <f t="shared" si="21"/>
        <v>11</v>
      </c>
      <c r="Q123" s="3"/>
      <c r="R123" s="3"/>
      <c r="S123" s="21"/>
      <c r="T123" s="27" t="s">
        <v>79</v>
      </c>
      <c r="U123" s="28">
        <v>0.16054000000000002</v>
      </c>
      <c r="V123" s="1"/>
      <c r="W123" s="100">
        <v>553</v>
      </c>
      <c r="X123" s="101" t="s">
        <v>65</v>
      </c>
      <c r="Y123" s="15">
        <f>VLOOKUP(W123,'SOK 242'!D:G,4,0)</f>
        <v>1.13907</v>
      </c>
      <c r="Z123" s="102">
        <f t="shared" si="32"/>
        <v>6.633E-2</v>
      </c>
      <c r="AA123" s="102">
        <f t="shared" si="33"/>
        <v>6.633E-2</v>
      </c>
      <c r="AB123" s="102">
        <f t="shared" si="34"/>
        <v>6.633E-2</v>
      </c>
      <c r="AE123" s="100">
        <v>604</v>
      </c>
      <c r="AF123" s="101" t="s">
        <v>61</v>
      </c>
      <c r="AG123" s="15">
        <f>VLOOKUP(AE123,'SOK 242'!D:G,4,0)</f>
        <v>1.4299299999999999</v>
      </c>
      <c r="AH123" s="102">
        <f t="shared" si="24"/>
        <v>0.38494000000000006</v>
      </c>
      <c r="AI123" s="102">
        <f t="shared" si="27"/>
        <v>0.38494000000000006</v>
      </c>
      <c r="AJ123" s="102">
        <f t="shared" si="28"/>
        <v>0.38494000000000006</v>
      </c>
    </row>
    <row r="124" spans="1:36" ht="15.75" customHeight="1" thickBot="1">
      <c r="A124" s="12">
        <v>1</v>
      </c>
      <c r="B124" s="12">
        <v>615</v>
      </c>
      <c r="C124" s="12"/>
      <c r="D124" s="14" t="s">
        <v>128</v>
      </c>
      <c r="E124" s="15">
        <f>VLOOKUP(B124,Журнал2!D:G,4,0)</f>
        <v>1.52162</v>
      </c>
      <c r="F124" s="16"/>
      <c r="G124" s="17" t="str">
        <f t="shared" si="0"/>
        <v/>
      </c>
      <c r="H124" s="17" t="str">
        <f t="shared" si="6"/>
        <v/>
      </c>
      <c r="I124" s="17" t="str">
        <f t="shared" si="35"/>
        <v/>
      </c>
      <c r="J124" s="18" t="str">
        <f t="shared" si="2"/>
        <v/>
      </c>
      <c r="K124" s="18" t="str">
        <f t="shared" si="7"/>
        <v/>
      </c>
      <c r="L124" s="18" t="str">
        <f t="shared" si="3"/>
        <v/>
      </c>
      <c r="M124" s="3"/>
      <c r="N124" s="19" t="e">
        <f t="shared" si="9"/>
        <v>#VALUE!</v>
      </c>
      <c r="O124" s="19" t="e">
        <f t="shared" ref="O124:O139" si="36">L124-M124</f>
        <v>#VALUE!</v>
      </c>
      <c r="P124" s="1">
        <f t="shared" si="21"/>
        <v>12</v>
      </c>
      <c r="Q124" s="3"/>
      <c r="R124" s="1"/>
      <c r="S124" s="21"/>
      <c r="T124" s="27" t="s">
        <v>83</v>
      </c>
      <c r="U124" s="35">
        <v>0.63693000000000022</v>
      </c>
      <c r="V124" s="1"/>
      <c r="W124" s="100">
        <v>554</v>
      </c>
      <c r="X124" s="101" t="s">
        <v>65</v>
      </c>
      <c r="Y124" s="15">
        <f>VLOOKUP(W124,'SOK 242'!D:G,4,0)</f>
        <v>1.43712</v>
      </c>
      <c r="Z124" s="102" t="str">
        <f t="shared" si="32"/>
        <v/>
      </c>
      <c r="AA124" s="102" t="str">
        <f t="shared" si="33"/>
        <v/>
      </c>
      <c r="AB124" s="102" t="str">
        <f t="shared" si="34"/>
        <v/>
      </c>
      <c r="AE124" s="100">
        <v>603</v>
      </c>
      <c r="AF124" s="101" t="s">
        <v>62</v>
      </c>
      <c r="AG124" s="15">
        <f>VLOOKUP(AE124,'SOK 242'!D:G,4,0)</f>
        <v>1.1336299999999999</v>
      </c>
      <c r="AH124" s="102">
        <f t="shared" si="24"/>
        <v>0.29630000000000001</v>
      </c>
      <c r="AI124" s="102">
        <f t="shared" si="27"/>
        <v>0.29630000000000001</v>
      </c>
      <c r="AJ124" s="102">
        <f t="shared" si="28"/>
        <v>0.29630000000000001</v>
      </c>
    </row>
    <row r="125" spans="1:36" ht="15.75" customHeight="1" thickBot="1">
      <c r="A125" s="12">
        <v>1</v>
      </c>
      <c r="B125" s="12">
        <v>614</v>
      </c>
      <c r="C125" s="12"/>
      <c r="D125" s="14" t="s">
        <v>129</v>
      </c>
      <c r="E125" s="15">
        <f>VLOOKUP(B125,Журнал2!D:G,4,0)</f>
        <v>1.3676299999999999</v>
      </c>
      <c r="F125" s="16"/>
      <c r="G125" s="17">
        <f t="shared" si="0"/>
        <v>0.15399000000000007</v>
      </c>
      <c r="H125" s="17">
        <f t="shared" si="6"/>
        <v>0.15399000000000007</v>
      </c>
      <c r="I125" s="17">
        <f t="shared" si="35"/>
        <v>0.15399000000000007</v>
      </c>
      <c r="J125" s="18">
        <f t="shared" si="2"/>
        <v>0</v>
      </c>
      <c r="K125" s="18">
        <f t="shared" si="7"/>
        <v>0</v>
      </c>
      <c r="L125" s="18">
        <f t="shared" si="3"/>
        <v>0.15399000000000007</v>
      </c>
      <c r="M125" s="3"/>
      <c r="N125" s="19">
        <f t="shared" si="9"/>
        <v>0</v>
      </c>
      <c r="O125" s="19">
        <f t="shared" si="36"/>
        <v>0.15399000000000007</v>
      </c>
      <c r="P125" s="1">
        <f t="shared" si="21"/>
        <v>12</v>
      </c>
      <c r="Q125" s="3"/>
      <c r="R125" s="3"/>
      <c r="S125" s="21"/>
      <c r="T125" s="27" t="s">
        <v>84</v>
      </c>
      <c r="U125" s="28">
        <v>0.18462000000000001</v>
      </c>
      <c r="V125" s="3"/>
      <c r="W125" s="100">
        <v>555</v>
      </c>
      <c r="X125" s="101" t="s">
        <v>247</v>
      </c>
      <c r="Y125" s="15">
        <f>VLOOKUP(W125,'SOK 242'!D:G,4,0)</f>
        <v>1.2684200000000001</v>
      </c>
      <c r="Z125" s="102">
        <f t="shared" si="32"/>
        <v>0.16869999999999985</v>
      </c>
      <c r="AA125" s="102">
        <f t="shared" si="33"/>
        <v>0.16869999999999985</v>
      </c>
      <c r="AB125" s="102">
        <f t="shared" si="34"/>
        <v>0.16869999999999985</v>
      </c>
      <c r="AE125" s="100">
        <v>602</v>
      </c>
      <c r="AF125" s="101" t="s">
        <v>63</v>
      </c>
      <c r="AG125" s="15">
        <f>VLOOKUP(AE125,'SOK 242'!D:G,4,0)</f>
        <v>0.89466000000000001</v>
      </c>
      <c r="AH125" s="102">
        <f t="shared" si="24"/>
        <v>0.2389699999999999</v>
      </c>
      <c r="AI125" s="102">
        <f t="shared" si="27"/>
        <v>0.2389699999999999</v>
      </c>
      <c r="AJ125" s="102">
        <f t="shared" si="28"/>
        <v>0.2389699999999999</v>
      </c>
    </row>
    <row r="126" spans="1:36" ht="15.75" customHeight="1" thickBot="1">
      <c r="A126" s="12">
        <v>1</v>
      </c>
      <c r="B126" s="12">
        <v>613</v>
      </c>
      <c r="C126" s="12"/>
      <c r="D126" s="14" t="s">
        <v>130</v>
      </c>
      <c r="E126" s="15">
        <f>VLOOKUP(B126,Журнал2!D:G,4,0)</f>
        <v>1.39818</v>
      </c>
      <c r="F126" s="16"/>
      <c r="G126" s="17">
        <f t="shared" si="0"/>
        <v>-3.0550000000000077E-2</v>
      </c>
      <c r="H126" s="17">
        <f t="shared" si="6"/>
        <v>-3.0550000000000077E-2</v>
      </c>
      <c r="I126" s="17" t="str">
        <f t="shared" si="35"/>
        <v/>
      </c>
      <c r="J126" s="18">
        <f t="shared" si="2"/>
        <v>0</v>
      </c>
      <c r="K126" s="18">
        <f t="shared" si="7"/>
        <v>0</v>
      </c>
      <c r="L126" s="18" t="str">
        <f t="shared" si="3"/>
        <v/>
      </c>
      <c r="M126" s="3"/>
      <c r="N126" s="19" t="e">
        <f t="shared" si="9"/>
        <v>#VALUE!</v>
      </c>
      <c r="O126" s="19" t="e">
        <f t="shared" si="36"/>
        <v>#VALUE!</v>
      </c>
      <c r="P126" s="1">
        <f t="shared" si="21"/>
        <v>12</v>
      </c>
      <c r="Q126" s="3">
        <f>0.2409-0.0587</f>
        <v>0.1822</v>
      </c>
      <c r="R126" s="1"/>
      <c r="S126" s="21"/>
      <c r="T126" s="27" t="s">
        <v>85</v>
      </c>
      <c r="U126" s="28">
        <v>0.1490999999999999</v>
      </c>
      <c r="V126" s="1"/>
      <c r="W126" s="100">
        <v>556</v>
      </c>
      <c r="X126" s="101" t="s">
        <v>116</v>
      </c>
      <c r="Y126" s="15">
        <f>VLOOKUP(W126,'SOK 242'!D:G,4,0)</f>
        <v>1.1637599999999999</v>
      </c>
      <c r="Z126" s="102">
        <f t="shared" si="32"/>
        <v>0.1046600000000002</v>
      </c>
      <c r="AA126" s="102">
        <f t="shared" si="33"/>
        <v>0.1046600000000002</v>
      </c>
      <c r="AB126" s="102">
        <f t="shared" si="34"/>
        <v>0.1046600000000002</v>
      </c>
      <c r="AE126" s="100">
        <v>601</v>
      </c>
      <c r="AF126" s="101" t="s">
        <v>63</v>
      </c>
      <c r="AG126" s="15">
        <f>VLOOKUP(AE126,'SOK 242'!D:G,4,0)</f>
        <v>1.4945200000000001</v>
      </c>
      <c r="AH126" s="102" t="str">
        <f t="shared" si="24"/>
        <v/>
      </c>
      <c r="AI126" s="102" t="str">
        <f t="shared" si="27"/>
        <v/>
      </c>
      <c r="AJ126" s="102" t="str">
        <f t="shared" si="28"/>
        <v/>
      </c>
    </row>
    <row r="127" spans="1:36" ht="15.75" customHeight="1" thickBot="1">
      <c r="A127" s="12">
        <v>1</v>
      </c>
      <c r="B127" s="12">
        <v>612</v>
      </c>
      <c r="C127" s="12"/>
      <c r="D127" s="14" t="s">
        <v>130</v>
      </c>
      <c r="E127" s="15">
        <f>VLOOKUP(B127,Журнал2!D:G,4,0)</f>
        <v>1.57422</v>
      </c>
      <c r="F127" s="16"/>
      <c r="G127" s="17" t="str">
        <f t="shared" si="0"/>
        <v/>
      </c>
      <c r="H127" s="17" t="str">
        <f t="shared" si="6"/>
        <v/>
      </c>
      <c r="I127" s="17" t="str">
        <f t="shared" si="35"/>
        <v/>
      </c>
      <c r="J127" s="18" t="str">
        <f t="shared" si="2"/>
        <v/>
      </c>
      <c r="K127" s="18" t="str">
        <f t="shared" si="7"/>
        <v/>
      </c>
      <c r="L127" s="18" t="str">
        <f t="shared" si="3"/>
        <v/>
      </c>
      <c r="M127" s="3"/>
      <c r="N127" s="19" t="e">
        <f t="shared" si="9"/>
        <v>#VALUE!</v>
      </c>
      <c r="O127" s="19" t="e">
        <f t="shared" si="36"/>
        <v>#VALUE!</v>
      </c>
      <c r="P127" s="1">
        <f t="shared" si="21"/>
        <v>13</v>
      </c>
      <c r="Q127" s="3"/>
      <c r="R127" s="1"/>
      <c r="S127" s="21"/>
      <c r="T127" s="27" t="s">
        <v>131</v>
      </c>
      <c r="U127" s="28">
        <v>0.12399000000000004</v>
      </c>
      <c r="V127" s="1"/>
      <c r="W127" s="100">
        <v>557</v>
      </c>
      <c r="X127" s="101" t="s">
        <v>118</v>
      </c>
      <c r="Y127" s="15">
        <f>VLOOKUP(W127,'SOK 242'!D:G,4,0)</f>
        <v>1.0687800000000001</v>
      </c>
      <c r="Z127" s="102">
        <f t="shared" si="32"/>
        <v>9.4979999999999842E-2</v>
      </c>
      <c r="AA127" s="102">
        <f t="shared" si="33"/>
        <v>9.4979999999999842E-2</v>
      </c>
      <c r="AB127" s="102">
        <f t="shared" si="34"/>
        <v>9.4979999999999842E-2</v>
      </c>
      <c r="AE127" s="100">
        <v>600</v>
      </c>
      <c r="AF127" s="101" t="s">
        <v>1280</v>
      </c>
      <c r="AG127" s="15">
        <f>VLOOKUP(AE127,'SOK 242'!D:G,4,0)</f>
        <v>1.3263199999999999</v>
      </c>
      <c r="AH127" s="102">
        <f t="shared" si="24"/>
        <v>0.16820000000000013</v>
      </c>
      <c r="AI127" s="102">
        <f t="shared" si="27"/>
        <v>0.16820000000000013</v>
      </c>
      <c r="AJ127" s="102">
        <f t="shared" si="28"/>
        <v>0.16820000000000013</v>
      </c>
    </row>
    <row r="128" spans="1:36" ht="15.75" customHeight="1" thickBot="1">
      <c r="A128" s="12">
        <v>1</v>
      </c>
      <c r="B128" s="12">
        <v>611</v>
      </c>
      <c r="C128" s="12"/>
      <c r="D128" s="14" t="s">
        <v>132</v>
      </c>
      <c r="E128" s="15">
        <f>VLOOKUP(B128,Журнал2!D:G,4,0)</f>
        <v>1.36063</v>
      </c>
      <c r="F128" s="16"/>
      <c r="G128" s="17">
        <f t="shared" si="0"/>
        <v>0.21358999999999995</v>
      </c>
      <c r="H128" s="17">
        <f t="shared" si="6"/>
        <v>0.18303999999999987</v>
      </c>
      <c r="I128" s="17">
        <v>0.18303999999999987</v>
      </c>
      <c r="J128" s="18">
        <f t="shared" si="2"/>
        <v>0</v>
      </c>
      <c r="K128" s="18">
        <f t="shared" si="7"/>
        <v>0</v>
      </c>
      <c r="L128" s="18">
        <f t="shared" si="3"/>
        <v>0.18303999999999987</v>
      </c>
      <c r="M128" s="3"/>
      <c r="N128" s="19">
        <f t="shared" si="9"/>
        <v>0</v>
      </c>
      <c r="O128" s="19">
        <f t="shared" si="36"/>
        <v>0.18303999999999987</v>
      </c>
      <c r="P128" s="1">
        <f t="shared" si="21"/>
        <v>13</v>
      </c>
      <c r="Q128" s="3"/>
      <c r="R128" s="1"/>
      <c r="S128" s="21"/>
      <c r="T128" s="27" t="s">
        <v>87</v>
      </c>
      <c r="U128" s="28">
        <v>0.18140999999999996</v>
      </c>
      <c r="V128" s="31"/>
      <c r="W128" s="100">
        <v>558</v>
      </c>
      <c r="X128" s="101" t="s">
        <v>118</v>
      </c>
      <c r="Y128" s="15">
        <f>VLOOKUP(W128,'SOK 242'!D:G,4,0)</f>
        <v>1.4134199999999999</v>
      </c>
      <c r="Z128" s="102" t="str">
        <f t="shared" si="32"/>
        <v/>
      </c>
      <c r="AA128" s="102" t="str">
        <f t="shared" si="33"/>
        <v/>
      </c>
      <c r="AB128" s="102" t="str">
        <f t="shared" si="34"/>
        <v/>
      </c>
      <c r="AE128" s="100">
        <v>599</v>
      </c>
      <c r="AF128" s="101" t="s">
        <v>65</v>
      </c>
      <c r="AG128" s="15">
        <f>VLOOKUP(AE128,'SOK 242'!D:G,4,0)</f>
        <v>1.25275</v>
      </c>
      <c r="AH128" s="102">
        <f t="shared" si="24"/>
        <v>7.3569999999999913E-2</v>
      </c>
      <c r="AI128" s="102">
        <f t="shared" si="27"/>
        <v>7.3569999999999913E-2</v>
      </c>
      <c r="AJ128" s="102">
        <f t="shared" si="28"/>
        <v>7.3569999999999913E-2</v>
      </c>
    </row>
    <row r="129" spans="1:36" ht="15.75" customHeight="1" thickBot="1">
      <c r="A129" s="12">
        <v>1</v>
      </c>
      <c r="B129" s="12">
        <v>610</v>
      </c>
      <c r="C129" s="12"/>
      <c r="D129" s="36" t="s">
        <v>133</v>
      </c>
      <c r="E129" s="15">
        <f>VLOOKUP(B129,Журнал2!D:G,4,0)</f>
        <v>1.4639599999999999</v>
      </c>
      <c r="F129" s="16"/>
      <c r="G129" s="17">
        <f t="shared" si="0"/>
        <v>-0.10332999999999992</v>
      </c>
      <c r="H129" s="17">
        <f t="shared" si="6"/>
        <v>-0.10332999999999992</v>
      </c>
      <c r="I129" s="9">
        <v>-0.10199999999999999</v>
      </c>
      <c r="J129" s="18">
        <f t="shared" si="2"/>
        <v>0</v>
      </c>
      <c r="K129" s="18">
        <f t="shared" si="7"/>
        <v>0</v>
      </c>
      <c r="L129" s="18">
        <f t="shared" si="3"/>
        <v>-0.10199999999999999</v>
      </c>
      <c r="M129" s="3"/>
      <c r="N129" s="19">
        <f t="shared" si="9"/>
        <v>0</v>
      </c>
      <c r="O129" s="19">
        <f t="shared" si="36"/>
        <v>-0.10199999999999999</v>
      </c>
      <c r="P129" s="1">
        <f t="shared" si="21"/>
        <v>13</v>
      </c>
      <c r="Q129" s="3"/>
      <c r="R129" s="1"/>
      <c r="S129" s="21"/>
      <c r="T129" s="27" t="s">
        <v>88</v>
      </c>
      <c r="U129" s="28">
        <v>0.20090999999999992</v>
      </c>
      <c r="V129" s="31"/>
      <c r="W129" s="100">
        <v>559</v>
      </c>
      <c r="X129" s="101" t="s">
        <v>120</v>
      </c>
      <c r="Y129" s="15">
        <f>VLOOKUP(W129,'SOK 242'!D:G,4,0)</f>
        <v>1.3260700000000001</v>
      </c>
      <c r="Z129" s="102">
        <f t="shared" si="32"/>
        <v>8.7349999999999817E-2</v>
      </c>
      <c r="AA129" s="102">
        <f t="shared" si="33"/>
        <v>8.7349999999999817E-2</v>
      </c>
      <c r="AB129" s="102">
        <f t="shared" si="34"/>
        <v>8.7349999999999817E-2</v>
      </c>
      <c r="AE129" s="100">
        <v>598</v>
      </c>
      <c r="AF129" s="101" t="s">
        <v>66</v>
      </c>
      <c r="AG129" s="15">
        <f>VLOOKUP(AE129,'SOK 242'!D:G,4,0)</f>
        <v>1.0859799999999999</v>
      </c>
      <c r="AH129" s="102">
        <f t="shared" si="24"/>
        <v>0.16677000000000008</v>
      </c>
      <c r="AI129" s="102">
        <f t="shared" si="27"/>
        <v>0.16677000000000008</v>
      </c>
      <c r="AJ129" s="102">
        <f t="shared" si="28"/>
        <v>0.16677000000000008</v>
      </c>
    </row>
    <row r="130" spans="1:36" ht="15.75" customHeight="1" thickBot="1">
      <c r="A130" s="12">
        <v>1</v>
      </c>
      <c r="B130" s="12">
        <v>609</v>
      </c>
      <c r="C130" s="12"/>
      <c r="D130" s="36" t="s">
        <v>134</v>
      </c>
      <c r="E130" s="15">
        <f>VLOOKUP(B130,Журнал2!D:G,4,0)</f>
        <v>1.68459</v>
      </c>
      <c r="F130" s="16"/>
      <c r="G130" s="17">
        <f t="shared" si="0"/>
        <v>-0.2206300000000001</v>
      </c>
      <c r="H130" s="17">
        <f t="shared" si="6"/>
        <v>-0.2206300000000001</v>
      </c>
      <c r="I130" s="9">
        <v>-0.22</v>
      </c>
      <c r="J130" s="18">
        <f t="shared" si="2"/>
        <v>0</v>
      </c>
      <c r="K130" s="18">
        <f t="shared" si="7"/>
        <v>0</v>
      </c>
      <c r="L130" s="18">
        <f t="shared" si="3"/>
        <v>-0.22</v>
      </c>
      <c r="M130" s="3"/>
      <c r="N130" s="19">
        <f t="shared" si="9"/>
        <v>0</v>
      </c>
      <c r="O130" s="19">
        <f t="shared" si="36"/>
        <v>-0.22</v>
      </c>
      <c r="P130" s="1">
        <f t="shared" si="21"/>
        <v>13</v>
      </c>
      <c r="Q130" s="3"/>
      <c r="R130" s="1"/>
      <c r="S130" s="21"/>
      <c r="T130" s="25" t="s">
        <v>89</v>
      </c>
      <c r="U130" s="28">
        <v>0.4617500000000001</v>
      </c>
      <c r="V130" s="31">
        <f>SUM('1й путь'!U89:U130)</f>
        <v>15.496729999999994</v>
      </c>
      <c r="W130" s="100">
        <v>560</v>
      </c>
      <c r="X130" s="101" t="s">
        <v>250</v>
      </c>
      <c r="Y130" s="15">
        <f>VLOOKUP(W130,'SOK 242'!D:G,4,0)</f>
        <v>1.26118</v>
      </c>
      <c r="Z130" s="102">
        <f t="shared" si="32"/>
        <v>6.4890000000000114E-2</v>
      </c>
      <c r="AA130" s="102">
        <f t="shared" si="33"/>
        <v>6.4890000000000114E-2</v>
      </c>
      <c r="AB130" s="102">
        <f t="shared" si="34"/>
        <v>6.4890000000000114E-2</v>
      </c>
      <c r="AE130" s="100">
        <v>597</v>
      </c>
      <c r="AF130" s="101" t="s">
        <v>66</v>
      </c>
      <c r="AG130" s="15">
        <f>VLOOKUP(AE130,'SOK 242'!D:G,4,0)</f>
        <v>1.4298599999999999</v>
      </c>
      <c r="AH130" s="102" t="str">
        <f t="shared" si="24"/>
        <v/>
      </c>
      <c r="AI130" s="102" t="str">
        <f t="shared" si="27"/>
        <v/>
      </c>
      <c r="AJ130" s="102" t="str">
        <f t="shared" si="28"/>
        <v/>
      </c>
    </row>
    <row r="131" spans="1:36" ht="15.75" customHeight="1" thickBot="1">
      <c r="A131" s="12">
        <v>1</v>
      </c>
      <c r="B131" s="12">
        <v>608</v>
      </c>
      <c r="C131" s="12"/>
      <c r="D131" s="14" t="s">
        <v>135</v>
      </c>
      <c r="E131" s="15">
        <f>VLOOKUP(B131,Журнал2!D:G,4,0)</f>
        <v>1.85755</v>
      </c>
      <c r="F131" s="16"/>
      <c r="G131" s="17">
        <f t="shared" si="0"/>
        <v>-0.17296</v>
      </c>
      <c r="H131" s="17">
        <f t="shared" si="6"/>
        <v>-0.17296</v>
      </c>
      <c r="I131" s="17">
        <v>-0.17296</v>
      </c>
      <c r="J131" s="18">
        <f t="shared" si="2"/>
        <v>0</v>
      </c>
      <c r="K131" s="18">
        <f t="shared" si="7"/>
        <v>0</v>
      </c>
      <c r="L131" s="18">
        <f t="shared" si="3"/>
        <v>-0.17296</v>
      </c>
      <c r="M131" s="3"/>
      <c r="N131" s="19">
        <f t="shared" si="9"/>
        <v>0</v>
      </c>
      <c r="O131" s="19">
        <f t="shared" si="36"/>
        <v>-0.17296</v>
      </c>
      <c r="P131" s="1">
        <f t="shared" si="21"/>
        <v>13</v>
      </c>
      <c r="Q131" s="3"/>
      <c r="R131" s="1"/>
      <c r="S131" s="21"/>
      <c r="T131" s="27" t="s">
        <v>90</v>
      </c>
      <c r="U131" s="28">
        <v>0.49802999999999997</v>
      </c>
      <c r="V131" s="1"/>
      <c r="W131" s="100">
        <v>561</v>
      </c>
      <c r="X131" s="101" t="s">
        <v>251</v>
      </c>
      <c r="Y131" s="15">
        <f>VLOOKUP(W131,'SOK 242'!D:G,4,0)</f>
        <v>1.16184</v>
      </c>
      <c r="Z131" s="102">
        <f t="shared" si="32"/>
        <v>9.9339999999999984E-2</v>
      </c>
      <c r="AA131" s="102">
        <f t="shared" si="33"/>
        <v>9.9339999999999984E-2</v>
      </c>
      <c r="AB131" s="102">
        <f t="shared" si="34"/>
        <v>9.9339999999999984E-2</v>
      </c>
      <c r="AE131" s="100">
        <v>596</v>
      </c>
      <c r="AF131" s="101" t="s">
        <v>116</v>
      </c>
      <c r="AG131" s="15">
        <f>VLOOKUP(AE131,'SOK 242'!D:G,4,0)</f>
        <v>1.3264800000000001</v>
      </c>
      <c r="AH131" s="102">
        <f t="shared" si="24"/>
        <v>0.10337999999999981</v>
      </c>
      <c r="AI131" s="102">
        <f t="shared" si="27"/>
        <v>0.10337999999999981</v>
      </c>
      <c r="AJ131" s="102">
        <f t="shared" si="28"/>
        <v>0.10337999999999981</v>
      </c>
    </row>
    <row r="132" spans="1:36" ht="15.75" customHeight="1" thickBot="1">
      <c r="A132" s="12">
        <v>1</v>
      </c>
      <c r="B132" s="12">
        <v>607</v>
      </c>
      <c r="C132" s="12"/>
      <c r="D132" s="14" t="s">
        <v>135</v>
      </c>
      <c r="E132" s="15">
        <f>VLOOKUP(B132,Журнал2!D:G,4,0)</f>
        <v>0.56513000000000002</v>
      </c>
      <c r="F132" s="16"/>
      <c r="G132" s="17" t="str">
        <f t="shared" si="0"/>
        <v/>
      </c>
      <c r="H132" s="17" t="str">
        <f t="shared" si="6"/>
        <v/>
      </c>
      <c r="I132" s="17" t="str">
        <f>IF(COUNTIF(D132,"*бол*"),"",H132)</f>
        <v/>
      </c>
      <c r="J132" s="18" t="str">
        <f t="shared" si="2"/>
        <v/>
      </c>
      <c r="K132" s="18" t="str">
        <f t="shared" si="7"/>
        <v/>
      </c>
      <c r="L132" s="18" t="str">
        <f t="shared" si="3"/>
        <v/>
      </c>
      <c r="M132" s="3"/>
      <c r="N132" s="19" t="e">
        <f t="shared" si="9"/>
        <v>#VALUE!</v>
      </c>
      <c r="O132" s="19" t="e">
        <f t="shared" si="36"/>
        <v>#VALUE!</v>
      </c>
      <c r="P132" s="1">
        <f t="shared" si="21"/>
        <v>14</v>
      </c>
      <c r="Q132" s="3"/>
      <c r="R132" s="1"/>
      <c r="S132" s="21"/>
      <c r="T132" s="27" t="s">
        <v>91</v>
      </c>
      <c r="U132" s="28">
        <v>0.50363000000000002</v>
      </c>
      <c r="V132" s="1"/>
      <c r="W132" s="100">
        <v>562</v>
      </c>
      <c r="X132" s="101" t="s">
        <v>252</v>
      </c>
      <c r="Y132" s="15">
        <f>VLOOKUP(W132,'SOK 242'!D:G,4,0)</f>
        <v>1.05362</v>
      </c>
      <c r="Z132" s="102">
        <f t="shared" si="32"/>
        <v>0.10821999999999998</v>
      </c>
      <c r="AA132" s="102">
        <f t="shared" si="33"/>
        <v>0.10821999999999998</v>
      </c>
      <c r="AB132" s="102">
        <f t="shared" si="34"/>
        <v>0.10821999999999998</v>
      </c>
      <c r="AE132" s="100">
        <v>595</v>
      </c>
      <c r="AF132" s="101" t="s">
        <v>118</v>
      </c>
      <c r="AG132" s="15">
        <f>VLOOKUP(AE132,'SOK 242'!D:G,4,0)</f>
        <v>1.23254</v>
      </c>
      <c r="AH132" s="102">
        <f t="shared" si="24"/>
        <v>9.3940000000000135E-2</v>
      </c>
      <c r="AI132" s="102">
        <f t="shared" si="27"/>
        <v>9.3940000000000135E-2</v>
      </c>
      <c r="AJ132" s="102">
        <f t="shared" si="28"/>
        <v>9.3940000000000135E-2</v>
      </c>
    </row>
    <row r="133" spans="1:36" ht="15.75" customHeight="1" thickBot="1">
      <c r="A133" s="12">
        <v>1</v>
      </c>
      <c r="B133" s="12">
        <v>606</v>
      </c>
      <c r="C133" s="12"/>
      <c r="D133" s="14" t="s">
        <v>136</v>
      </c>
      <c r="E133" s="15">
        <f>VLOOKUP(B133,Журнал2!D:G,4,0)</f>
        <v>1.23438</v>
      </c>
      <c r="F133" s="16"/>
      <c r="G133" s="17">
        <f t="shared" si="0"/>
        <v>-0.66925000000000001</v>
      </c>
      <c r="H133" s="17">
        <f t="shared" si="6"/>
        <v>-0.66925000000000001</v>
      </c>
      <c r="I133" s="17">
        <v>-0.66925000000000001</v>
      </c>
      <c r="J133" s="18">
        <f t="shared" si="2"/>
        <v>0</v>
      </c>
      <c r="K133" s="18">
        <f t="shared" si="7"/>
        <v>0</v>
      </c>
      <c r="L133" s="18">
        <f t="shared" si="3"/>
        <v>-0.66925000000000001</v>
      </c>
      <c r="M133" s="3"/>
      <c r="N133" s="19">
        <f t="shared" si="9"/>
        <v>0</v>
      </c>
      <c r="O133" s="19">
        <f t="shared" si="36"/>
        <v>-0.66925000000000001</v>
      </c>
      <c r="P133" s="1">
        <f t="shared" si="21"/>
        <v>14</v>
      </c>
      <c r="Q133" s="3"/>
      <c r="R133" s="1"/>
      <c r="S133" s="21"/>
      <c r="T133" s="27" t="s">
        <v>92</v>
      </c>
      <c r="U133" s="28">
        <v>0.13114000000000003</v>
      </c>
      <c r="V133" s="1"/>
      <c r="W133" s="100">
        <v>563</v>
      </c>
      <c r="X133" s="101" t="s">
        <v>252</v>
      </c>
      <c r="Y133" s="15">
        <f>VLOOKUP(W133,'SOK 242'!D:G,4,0)</f>
        <v>1.4023600000000001</v>
      </c>
      <c r="Z133" s="102" t="str">
        <f t="shared" si="32"/>
        <v/>
      </c>
      <c r="AA133" s="102" t="str">
        <f t="shared" si="33"/>
        <v/>
      </c>
      <c r="AB133" s="102" t="str">
        <f t="shared" si="34"/>
        <v/>
      </c>
      <c r="AE133" s="100">
        <v>594</v>
      </c>
      <c r="AF133" s="101" t="s">
        <v>120</v>
      </c>
      <c r="AG133" s="15">
        <f>VLOOKUP(AE133,'SOK 242'!D:G,4,0)</f>
        <v>1.14436</v>
      </c>
      <c r="AH133" s="102">
        <f t="shared" si="24"/>
        <v>8.8179999999999925E-2</v>
      </c>
      <c r="AI133" s="102">
        <f t="shared" si="27"/>
        <v>8.8179999999999925E-2</v>
      </c>
      <c r="AJ133" s="102">
        <f t="shared" si="28"/>
        <v>8.8179999999999925E-2</v>
      </c>
    </row>
    <row r="134" spans="1:36" ht="15.75" customHeight="1" thickBot="1">
      <c r="A134" s="12">
        <v>1</v>
      </c>
      <c r="B134" s="12">
        <v>605</v>
      </c>
      <c r="C134" s="12"/>
      <c r="D134" s="14" t="s">
        <v>137</v>
      </c>
      <c r="E134" s="15">
        <f>VLOOKUP(B134,Журнал2!D:G,4,0)</f>
        <v>1.8913500000000001</v>
      </c>
      <c r="F134" s="16"/>
      <c r="G134" s="17">
        <f t="shared" si="0"/>
        <v>-0.65697000000000005</v>
      </c>
      <c r="H134" s="17">
        <f t="shared" si="6"/>
        <v>-0.65697000000000005</v>
      </c>
      <c r="I134" s="17">
        <v>-0.65697000000000005</v>
      </c>
      <c r="J134" s="18">
        <f t="shared" si="2"/>
        <v>0</v>
      </c>
      <c r="K134" s="18">
        <f t="shared" si="7"/>
        <v>0</v>
      </c>
      <c r="L134" s="18">
        <f t="shared" si="3"/>
        <v>-0.65697000000000005</v>
      </c>
      <c r="M134" s="3"/>
      <c r="N134" s="19">
        <f t="shared" si="9"/>
        <v>0</v>
      </c>
      <c r="O134" s="19">
        <f t="shared" si="36"/>
        <v>-0.65697000000000005</v>
      </c>
      <c r="P134" s="1">
        <f t="shared" si="21"/>
        <v>14</v>
      </c>
      <c r="Q134" s="3"/>
      <c r="R134" s="1"/>
      <c r="S134" s="21"/>
      <c r="T134" s="27" t="s">
        <v>93</v>
      </c>
      <c r="U134" s="28">
        <v>0.24460999999999999</v>
      </c>
      <c r="V134" s="1"/>
      <c r="W134" s="100">
        <v>564</v>
      </c>
      <c r="X134" s="101" t="s">
        <v>1271</v>
      </c>
      <c r="Y134" s="15">
        <f>VLOOKUP(W134,'SOK 242'!D:G,4,0)</f>
        <v>1.3040499999999999</v>
      </c>
      <c r="Z134" s="102">
        <f t="shared" si="32"/>
        <v>9.831000000000012E-2</v>
      </c>
      <c r="AA134" s="102">
        <f t="shared" si="33"/>
        <v>9.831000000000012E-2</v>
      </c>
      <c r="AB134" s="102">
        <f t="shared" si="34"/>
        <v>9.831000000000012E-2</v>
      </c>
      <c r="AE134" s="100">
        <v>593</v>
      </c>
      <c r="AF134" s="101" t="s">
        <v>70</v>
      </c>
      <c r="AG134" s="15">
        <f>VLOOKUP(AE134,'SOK 242'!D:G,4,0)</f>
        <v>1.0756600000000001</v>
      </c>
      <c r="AH134" s="102">
        <f t="shared" si="24"/>
        <v>6.8699999999999983E-2</v>
      </c>
      <c r="AI134" s="102">
        <f t="shared" si="27"/>
        <v>6.8699999999999983E-2</v>
      </c>
      <c r="AJ134" s="102">
        <f t="shared" si="28"/>
        <v>6.8699999999999983E-2</v>
      </c>
    </row>
    <row r="135" spans="1:36" ht="15.75" customHeight="1" thickBot="1">
      <c r="A135" s="12">
        <v>1</v>
      </c>
      <c r="B135" s="12">
        <v>604</v>
      </c>
      <c r="C135" s="12"/>
      <c r="D135" s="14" t="s">
        <v>137</v>
      </c>
      <c r="E135" s="15">
        <f>VLOOKUP(B135,Журнал2!D:G,4,0)</f>
        <v>0.50532999999999995</v>
      </c>
      <c r="F135" s="16"/>
      <c r="G135" s="17" t="str">
        <f t="shared" si="0"/>
        <v/>
      </c>
      <c r="H135" s="17" t="str">
        <f t="shared" si="6"/>
        <v/>
      </c>
      <c r="I135" s="17" t="str">
        <f>IF(COUNTIF(D135,"*бол*"),"",H135)</f>
        <v/>
      </c>
      <c r="J135" s="18" t="str">
        <f t="shared" si="2"/>
        <v/>
      </c>
      <c r="K135" s="18" t="str">
        <f t="shared" si="7"/>
        <v/>
      </c>
      <c r="L135" s="18" t="str">
        <f t="shared" si="3"/>
        <v/>
      </c>
      <c r="M135" s="3"/>
      <c r="N135" s="19" t="e">
        <f t="shared" si="9"/>
        <v>#VALUE!</v>
      </c>
      <c r="O135" s="19" t="e">
        <f t="shared" si="36"/>
        <v>#VALUE!</v>
      </c>
      <c r="P135" s="1">
        <f t="shared" si="21"/>
        <v>15</v>
      </c>
      <c r="Q135" s="3"/>
      <c r="R135" s="1"/>
      <c r="S135" s="21"/>
      <c r="T135" s="27" t="s">
        <v>96</v>
      </c>
      <c r="U135" s="28">
        <v>0.16149000000000013</v>
      </c>
      <c r="V135" s="1"/>
      <c r="W135" s="100">
        <v>565</v>
      </c>
      <c r="X135" s="101" t="s">
        <v>254</v>
      </c>
      <c r="Y135" s="15">
        <f>VLOOKUP(W135,'SOK 242'!D:G,4,0)</f>
        <v>1.17998</v>
      </c>
      <c r="Z135" s="102">
        <f t="shared" si="32"/>
        <v>0.1240699999999999</v>
      </c>
      <c r="AA135" s="102">
        <f t="shared" si="33"/>
        <v>0.1240699999999999</v>
      </c>
      <c r="AB135" s="102">
        <f t="shared" si="34"/>
        <v>0.1240699999999999</v>
      </c>
      <c r="AE135" s="100">
        <v>592</v>
      </c>
      <c r="AF135" s="101" t="s">
        <v>70</v>
      </c>
      <c r="AG135" s="15">
        <f>VLOOKUP(AE135,'SOK 242'!D:G,4,0)</f>
        <v>1.3742700000000001</v>
      </c>
      <c r="AH135" s="102" t="str">
        <f t="shared" si="24"/>
        <v/>
      </c>
      <c r="AI135" s="102" t="str">
        <f t="shared" si="27"/>
        <v/>
      </c>
      <c r="AJ135" s="102" t="str">
        <f t="shared" si="28"/>
        <v/>
      </c>
    </row>
    <row r="136" spans="1:36" ht="15.75" customHeight="1" thickBot="1">
      <c r="A136" s="12">
        <v>1</v>
      </c>
      <c r="B136" s="12">
        <v>603</v>
      </c>
      <c r="C136" s="12"/>
      <c r="D136" s="14" t="s">
        <v>138</v>
      </c>
      <c r="E136" s="15">
        <f>VLOOKUP(B136,Журнал2!D:G,4,0)</f>
        <v>1.8681399999999999</v>
      </c>
      <c r="F136" s="16"/>
      <c r="G136" s="17">
        <f t="shared" si="0"/>
        <v>-1.3628100000000001</v>
      </c>
      <c r="H136" s="17">
        <f t="shared" si="6"/>
        <v>-1.3628100000000001</v>
      </c>
      <c r="I136" s="9">
        <v>-1.3629</v>
      </c>
      <c r="J136" s="18">
        <f t="shared" si="2"/>
        <v>0</v>
      </c>
      <c r="K136" s="18">
        <f t="shared" si="7"/>
        <v>0</v>
      </c>
      <c r="L136" s="18">
        <f t="shared" si="3"/>
        <v>-1.3629</v>
      </c>
      <c r="M136" s="3">
        <v>-2.7311999999999999</v>
      </c>
      <c r="N136" s="19">
        <f t="shared" si="9"/>
        <v>0</v>
      </c>
      <c r="O136" s="19">
        <f t="shared" si="36"/>
        <v>1.3682999999999998</v>
      </c>
      <c r="P136" s="3">
        <f>SUM(I123:I136)</f>
        <v>-2.7307100000000002</v>
      </c>
      <c r="Q136" s="3">
        <f>SUM(L123:L136)</f>
        <v>-2.7307100000000002</v>
      </c>
      <c r="R136" s="3">
        <f>P136-M136</f>
        <v>4.8999999999965738E-4</v>
      </c>
      <c r="S136" s="21"/>
      <c r="T136" s="27" t="s">
        <v>97</v>
      </c>
      <c r="U136" s="37">
        <v>0.27913999999999994</v>
      </c>
      <c r="V136" s="1"/>
      <c r="W136" s="100">
        <v>566</v>
      </c>
      <c r="X136" s="101" t="s">
        <v>255</v>
      </c>
      <c r="Y136" s="15">
        <f>VLOOKUP(W136,'SOK 242'!D:G,4,0)</f>
        <v>1.1092900000000001</v>
      </c>
      <c r="Z136" s="102">
        <f t="shared" si="32"/>
        <v>7.068999999999992E-2</v>
      </c>
      <c r="AA136" s="102">
        <f t="shared" si="33"/>
        <v>7.068999999999992E-2</v>
      </c>
      <c r="AB136" s="102">
        <f t="shared" si="34"/>
        <v>7.068999999999992E-2</v>
      </c>
      <c r="AE136" s="100">
        <v>591</v>
      </c>
      <c r="AF136" s="101" t="s">
        <v>71</v>
      </c>
      <c r="AG136" s="15">
        <f>VLOOKUP(AE136,'SOK 242'!D:G,4,0)</f>
        <v>1.27549</v>
      </c>
      <c r="AH136" s="102">
        <f t="shared" si="24"/>
        <v>9.878000000000009E-2</v>
      </c>
      <c r="AI136" s="102">
        <f t="shared" si="27"/>
        <v>9.878000000000009E-2</v>
      </c>
      <c r="AJ136" s="102">
        <f t="shared" si="28"/>
        <v>9.878000000000009E-2</v>
      </c>
    </row>
    <row r="137" spans="1:36" ht="15.75" customHeight="1" thickBot="1">
      <c r="A137" s="12">
        <v>1</v>
      </c>
      <c r="B137" s="12">
        <v>602</v>
      </c>
      <c r="C137" s="12"/>
      <c r="D137" s="14" t="s">
        <v>138</v>
      </c>
      <c r="E137" s="15">
        <f>VLOOKUP(B137,Журнал2!D:G,4,0)</f>
        <v>0.43506</v>
      </c>
      <c r="F137" s="16"/>
      <c r="G137" s="17" t="str">
        <f t="shared" si="0"/>
        <v/>
      </c>
      <c r="H137" s="17" t="str">
        <f t="shared" si="6"/>
        <v/>
      </c>
      <c r="I137" s="17"/>
      <c r="J137" s="18" t="str">
        <f t="shared" si="2"/>
        <v/>
      </c>
      <c r="K137" s="18" t="str">
        <f t="shared" si="7"/>
        <v/>
      </c>
      <c r="L137" s="18">
        <f t="shared" si="3"/>
        <v>0</v>
      </c>
      <c r="M137" s="3"/>
      <c r="N137" s="19">
        <f t="shared" si="9"/>
        <v>0</v>
      </c>
      <c r="O137" s="19">
        <f t="shared" si="36"/>
        <v>0</v>
      </c>
      <c r="P137" s="1"/>
      <c r="Q137" s="3"/>
      <c r="R137" s="3"/>
      <c r="S137" s="21"/>
      <c r="T137" s="27" t="s">
        <v>98</v>
      </c>
      <c r="U137" s="28">
        <v>0.24015000000000009</v>
      </c>
      <c r="V137" s="1"/>
      <c r="W137" s="100">
        <v>567</v>
      </c>
      <c r="X137" s="101" t="s">
        <v>255</v>
      </c>
      <c r="Y137" s="15">
        <f>VLOOKUP(W137,'SOK 242'!D:G,4,0)</f>
        <v>1.40829</v>
      </c>
      <c r="Z137" s="102" t="str">
        <f t="shared" si="32"/>
        <v/>
      </c>
      <c r="AA137" s="102" t="str">
        <f t="shared" si="33"/>
        <v/>
      </c>
      <c r="AB137" s="102" t="str">
        <f t="shared" si="34"/>
        <v/>
      </c>
      <c r="AE137" s="100">
        <v>590</v>
      </c>
      <c r="AF137" s="101" t="s">
        <v>72</v>
      </c>
      <c r="AG137" s="15">
        <f>VLOOKUP(AE137,'SOK 242'!D:G,4,0)</f>
        <v>1.16944</v>
      </c>
      <c r="AH137" s="102">
        <f t="shared" si="24"/>
        <v>0.10604999999999998</v>
      </c>
      <c r="AI137" s="102">
        <f t="shared" si="27"/>
        <v>0.10604999999999998</v>
      </c>
      <c r="AJ137" s="102">
        <f t="shared" si="28"/>
        <v>0.10604999999999998</v>
      </c>
    </row>
    <row r="138" spans="1:36" ht="15.75" customHeight="1" thickBot="1">
      <c r="A138" s="12">
        <v>1</v>
      </c>
      <c r="B138" s="12">
        <v>601</v>
      </c>
      <c r="C138" s="12"/>
      <c r="D138" s="14" t="s">
        <v>139</v>
      </c>
      <c r="E138" s="15">
        <f>VLOOKUP(B138,Журнал2!D:G,4,0)</f>
        <v>1.1300600000000001</v>
      </c>
      <c r="F138" s="7"/>
      <c r="G138" s="17">
        <f t="shared" si="0"/>
        <v>-0.69500000000000006</v>
      </c>
      <c r="H138" s="17">
        <f t="shared" si="6"/>
        <v>-0.69500000000000006</v>
      </c>
      <c r="I138" s="17">
        <f t="shared" ref="I138:I139" si="37">IF(COUNTIF(D138,"*бол*"),"",H138)</f>
        <v>-0.69500000000000006</v>
      </c>
      <c r="J138" s="18">
        <f t="shared" si="2"/>
        <v>0</v>
      </c>
      <c r="K138" s="18">
        <f t="shared" si="7"/>
        <v>0</v>
      </c>
      <c r="L138" s="18">
        <f t="shared" si="3"/>
        <v>-0.69500000000000006</v>
      </c>
      <c r="M138" s="3">
        <v>-0.69489999999999996</v>
      </c>
      <c r="N138" s="19">
        <f t="shared" si="9"/>
        <v>0</v>
      </c>
      <c r="O138" s="19">
        <f t="shared" si="36"/>
        <v>-1.0000000000010001E-4</v>
      </c>
      <c r="P138" s="1">
        <f t="shared" ref="P138:P139" si="38">IF(D137=D138,P137+1,P137)</f>
        <v>0</v>
      </c>
      <c r="Q138" s="3">
        <f t="shared" ref="Q138:Q139" si="39">VLOOKUP(D138,T:U,2,0)</f>
        <v>-0.69486000000000003</v>
      </c>
      <c r="R138" s="3">
        <f t="shared" ref="R138:R139" si="40">I138-Q138</f>
        <v>-1.4000000000002899E-4</v>
      </c>
      <c r="S138" s="21"/>
      <c r="T138" s="27" t="s">
        <v>99</v>
      </c>
      <c r="U138" s="28">
        <v>0.19891999999999987</v>
      </c>
      <c r="V138" s="1"/>
      <c r="W138" s="100">
        <v>568</v>
      </c>
      <c r="X138" s="101" t="s">
        <v>256</v>
      </c>
      <c r="Y138" s="15">
        <f>VLOOKUP(W138,'SOK 242'!D:G,4,0)</f>
        <v>1.3102400000000001</v>
      </c>
      <c r="Z138" s="102">
        <f t="shared" si="32"/>
        <v>9.8049999999999971E-2</v>
      </c>
      <c r="AA138" s="102">
        <f t="shared" si="33"/>
        <v>9.8049999999999971E-2</v>
      </c>
      <c r="AB138" s="102">
        <f t="shared" si="34"/>
        <v>9.8049999999999971E-2</v>
      </c>
      <c r="AE138" s="100">
        <v>589</v>
      </c>
      <c r="AF138" s="101" t="s">
        <v>73</v>
      </c>
      <c r="AG138" s="15">
        <f>VLOOKUP(AE138,'SOK 242'!D:G,4,0)</f>
        <v>1.06989</v>
      </c>
      <c r="AH138" s="102">
        <f t="shared" si="24"/>
        <v>9.9550000000000027E-2</v>
      </c>
      <c r="AI138" s="102">
        <f t="shared" si="27"/>
        <v>9.9550000000000027E-2</v>
      </c>
      <c r="AJ138" s="102">
        <f t="shared" si="28"/>
        <v>9.9550000000000027E-2</v>
      </c>
    </row>
    <row r="139" spans="1:36" ht="15.75" customHeight="1" thickBot="1">
      <c r="A139" s="12">
        <v>1</v>
      </c>
      <c r="B139" s="12">
        <v>600</v>
      </c>
      <c r="C139" s="12"/>
      <c r="D139" s="14" t="s">
        <v>140</v>
      </c>
      <c r="E139" s="15">
        <f>VLOOKUP(B139,Журнал2!D:G,4,0)</f>
        <v>1.77942</v>
      </c>
      <c r="F139" s="16"/>
      <c r="G139" s="17">
        <f t="shared" si="0"/>
        <v>-0.64935999999999994</v>
      </c>
      <c r="H139" s="17">
        <f t="shared" si="6"/>
        <v>-0.64935999999999994</v>
      </c>
      <c r="I139" s="17">
        <f t="shared" si="37"/>
        <v>-0.64935999999999994</v>
      </c>
      <c r="J139" s="18">
        <f t="shared" si="2"/>
        <v>0</v>
      </c>
      <c r="K139" s="18">
        <f t="shared" si="7"/>
        <v>0</v>
      </c>
      <c r="L139" s="18">
        <f t="shared" si="3"/>
        <v>-0.64935999999999994</v>
      </c>
      <c r="M139" s="3">
        <v>-0.64910000000000001</v>
      </c>
      <c r="N139" s="19">
        <f t="shared" si="9"/>
        <v>0</v>
      </c>
      <c r="O139" s="19">
        <f t="shared" si="36"/>
        <v>-2.5999999999992696E-4</v>
      </c>
      <c r="P139" s="1">
        <f t="shared" si="38"/>
        <v>0</v>
      </c>
      <c r="Q139" s="3">
        <f t="shared" si="39"/>
        <v>-0.6490499999999999</v>
      </c>
      <c r="R139" s="3">
        <f t="shared" si="40"/>
        <v>-3.1000000000003247E-4</v>
      </c>
      <c r="S139" s="38"/>
      <c r="T139" s="27" t="s">
        <v>100</v>
      </c>
      <c r="U139" s="28">
        <v>0.15549000000000002</v>
      </c>
      <c r="V139" s="1"/>
      <c r="W139" s="100">
        <v>569</v>
      </c>
      <c r="X139" s="101" t="s">
        <v>257</v>
      </c>
      <c r="Y139" s="15">
        <f>VLOOKUP(W139,'SOK 242'!D:G,4,0)</f>
        <v>1.1652</v>
      </c>
      <c r="Z139" s="102">
        <f t="shared" si="32"/>
        <v>0.14504000000000006</v>
      </c>
      <c r="AA139" s="102">
        <f t="shared" si="33"/>
        <v>0.14504000000000006</v>
      </c>
      <c r="AB139" s="102">
        <f t="shared" si="34"/>
        <v>0.14504000000000006</v>
      </c>
      <c r="AE139" s="100">
        <v>588</v>
      </c>
      <c r="AF139" s="101" t="s">
        <v>73</v>
      </c>
      <c r="AG139" s="15">
        <f>VLOOKUP(AE139,'SOK 242'!D:G,4,0)</f>
        <v>1.36903</v>
      </c>
      <c r="AH139" s="102" t="str">
        <f t="shared" si="24"/>
        <v/>
      </c>
      <c r="AI139" s="102" t="str">
        <f t="shared" si="27"/>
        <v/>
      </c>
      <c r="AJ139" s="102" t="str">
        <f t="shared" si="28"/>
        <v/>
      </c>
    </row>
    <row r="140" spans="1:36" ht="15.75" customHeight="1" thickBot="1">
      <c r="A140" s="1"/>
      <c r="B140" s="1"/>
      <c r="C140" s="1"/>
      <c r="D140" s="1"/>
      <c r="G140" s="39"/>
      <c r="H140" s="39"/>
      <c r="I140" s="39"/>
      <c r="J140" s="40"/>
      <c r="K140" s="40"/>
      <c r="L140" s="40"/>
      <c r="M140" s="41"/>
      <c r="N140" s="41"/>
      <c r="O140" s="41"/>
      <c r="P140" s="1"/>
      <c r="Q140" s="3"/>
      <c r="R140" s="3">
        <f>SUM(R83:R139)</f>
        <v>3.9999999999595914E-5</v>
      </c>
      <c r="S140" s="21"/>
      <c r="T140" s="27" t="s">
        <v>102</v>
      </c>
      <c r="U140" s="28">
        <v>0.19910000000000005</v>
      </c>
      <c r="V140" s="1"/>
      <c r="W140" s="100">
        <v>570</v>
      </c>
      <c r="X140" s="101" t="s">
        <v>258</v>
      </c>
      <c r="Y140" s="15">
        <f>VLOOKUP(W140,'SOK 242'!D:G,4,0)</f>
        <v>0.93938999999999995</v>
      </c>
      <c r="Z140" s="102">
        <f t="shared" si="32"/>
        <v>0.22581000000000007</v>
      </c>
      <c r="AA140" s="102">
        <f t="shared" si="33"/>
        <v>0.22581000000000007</v>
      </c>
      <c r="AB140" s="102">
        <f t="shared" si="34"/>
        <v>0.22581000000000007</v>
      </c>
      <c r="AE140" s="100">
        <v>587</v>
      </c>
      <c r="AF140" s="101" t="s">
        <v>74</v>
      </c>
      <c r="AG140" s="15">
        <f>VLOOKUP(AE140,'SOK 242'!D:G,4,0)</f>
        <v>1.23929</v>
      </c>
      <c r="AH140" s="102">
        <f t="shared" si="24"/>
        <v>0.12973999999999997</v>
      </c>
      <c r="AI140" s="102">
        <f t="shared" si="27"/>
        <v>0.12973999999999997</v>
      </c>
      <c r="AJ140" s="102">
        <f t="shared" si="28"/>
        <v>0.12973999999999997</v>
      </c>
    </row>
    <row r="141" spans="1:36" ht="15.75" customHeight="1" thickBot="1">
      <c r="A141" s="1"/>
      <c r="B141" s="1"/>
      <c r="C141" s="1"/>
      <c r="D141" s="1"/>
      <c r="G141" s="39"/>
      <c r="H141" s="39"/>
      <c r="I141" s="39"/>
      <c r="J141" s="40"/>
      <c r="K141" s="40"/>
      <c r="L141" s="40"/>
      <c r="M141" s="41"/>
      <c r="N141" s="41"/>
      <c r="O141" s="41"/>
      <c r="P141" s="1"/>
      <c r="Q141" s="3"/>
      <c r="S141" s="21"/>
      <c r="T141" s="27" t="s">
        <v>103</v>
      </c>
      <c r="U141" s="28">
        <v>0.19264999999999999</v>
      </c>
      <c r="V141" s="1"/>
      <c r="W141" s="100">
        <v>571</v>
      </c>
      <c r="X141" s="101" t="s">
        <v>258</v>
      </c>
      <c r="Y141" s="15">
        <f>VLOOKUP(W141,'SOK 242'!D:G,4,0)</f>
        <v>1.5667899999999999</v>
      </c>
      <c r="Z141" s="102" t="str">
        <f t="shared" si="32"/>
        <v/>
      </c>
      <c r="AA141" s="102" t="str">
        <f t="shared" si="33"/>
        <v/>
      </c>
      <c r="AB141" s="102" t="str">
        <f t="shared" si="34"/>
        <v/>
      </c>
      <c r="AE141" s="100">
        <v>586</v>
      </c>
      <c r="AF141" s="101" t="s">
        <v>75</v>
      </c>
      <c r="AG141" s="15">
        <f>VLOOKUP(AE141,'SOK 242'!D:G,4,0)</f>
        <v>1.1728400000000001</v>
      </c>
      <c r="AH141" s="102">
        <f t="shared" si="24"/>
        <v>6.6449999999999898E-2</v>
      </c>
      <c r="AI141" s="102">
        <f t="shared" si="27"/>
        <v>6.6449999999999898E-2</v>
      </c>
      <c r="AJ141" s="102">
        <f t="shared" si="28"/>
        <v>6.6449999999999898E-2</v>
      </c>
    </row>
    <row r="142" spans="1:36" ht="15.75" customHeight="1" thickBot="1">
      <c r="A142" s="1"/>
      <c r="B142" s="1"/>
      <c r="C142" s="1"/>
      <c r="D142" s="1"/>
      <c r="G142" s="39"/>
      <c r="H142" s="39"/>
      <c r="I142" s="39"/>
      <c r="J142" s="40"/>
      <c r="K142" s="40"/>
      <c r="L142" s="40"/>
      <c r="M142" s="41"/>
      <c r="N142" s="41"/>
      <c r="O142" s="41"/>
      <c r="P142" s="1"/>
      <c r="Q142" s="3"/>
      <c r="R142" s="3">
        <f>SUM(I83:I139)</f>
        <v>6.4519500000000001</v>
      </c>
      <c r="S142" s="3">
        <f>SUM(L83:L139)</f>
        <v>6.455899999999998</v>
      </c>
      <c r="T142" s="27" t="s">
        <v>104</v>
      </c>
      <c r="U142" s="28">
        <v>0.26377000000000006</v>
      </c>
      <c r="V142" s="1"/>
      <c r="W142" s="100">
        <v>572</v>
      </c>
      <c r="X142" s="101" t="s">
        <v>263</v>
      </c>
      <c r="Y142" s="15">
        <f>VLOOKUP(W142,'SOK 242'!D:G,4,0)</f>
        <v>1.4066700000000001</v>
      </c>
      <c r="Z142" s="102">
        <f t="shared" si="32"/>
        <v>0.16011999999999982</v>
      </c>
      <c r="AA142" s="102">
        <f t="shared" si="33"/>
        <v>0.16011999999999982</v>
      </c>
      <c r="AB142">
        <v>0.15903999999999996</v>
      </c>
      <c r="AE142" s="100">
        <v>585</v>
      </c>
      <c r="AF142" s="101" t="s">
        <v>125</v>
      </c>
      <c r="AG142" s="15">
        <f>VLOOKUP(AE142,'SOK 242'!D:G,4,0)</f>
        <v>1.07365</v>
      </c>
      <c r="AH142" s="102">
        <f t="shared" si="24"/>
        <v>9.9190000000000111E-2</v>
      </c>
      <c r="AI142" s="102">
        <f t="shared" si="27"/>
        <v>9.9190000000000111E-2</v>
      </c>
      <c r="AJ142" s="102">
        <f t="shared" si="28"/>
        <v>9.9190000000000111E-2</v>
      </c>
    </row>
    <row r="143" spans="1:36" ht="15.75" customHeight="1" thickBot="1">
      <c r="A143" s="1"/>
      <c r="B143" s="1"/>
      <c r="C143" s="1"/>
      <c r="D143" s="1"/>
      <c r="G143" s="39"/>
      <c r="H143" s="39"/>
      <c r="I143" s="39"/>
      <c r="J143" s="40"/>
      <c r="K143" s="40"/>
      <c r="L143" s="40"/>
      <c r="M143" s="41"/>
      <c r="N143" s="41"/>
      <c r="O143" s="41"/>
      <c r="P143" s="1"/>
      <c r="Q143" s="3"/>
      <c r="R143" s="3">
        <f>SUM(I2:I139)</f>
        <v>23.868809999999986</v>
      </c>
      <c r="S143" s="21"/>
      <c r="T143" s="27" t="s">
        <v>105</v>
      </c>
      <c r="U143" s="28">
        <v>0.14195999999999986</v>
      </c>
      <c r="V143" s="1"/>
      <c r="W143" s="100">
        <v>573</v>
      </c>
      <c r="X143" s="101" t="s">
        <v>266</v>
      </c>
      <c r="Y143" s="15">
        <f>VLOOKUP(W143,'SOK 242'!D:G,4,0)</f>
        <v>1.26919</v>
      </c>
      <c r="Z143" s="102">
        <f t="shared" si="32"/>
        <v>0.13748000000000005</v>
      </c>
      <c r="AA143" s="102">
        <f t="shared" si="33"/>
        <v>0.13748000000000005</v>
      </c>
      <c r="AB143" s="102">
        <f t="shared" si="34"/>
        <v>0.13748000000000005</v>
      </c>
      <c r="AE143" s="100">
        <v>584</v>
      </c>
      <c r="AF143" s="101" t="s">
        <v>125</v>
      </c>
      <c r="AG143" s="15">
        <f>VLOOKUP(AE143,'SOK 242'!D:G,4,0)</f>
        <v>1.46759</v>
      </c>
      <c r="AH143" s="102" t="str">
        <f t="shared" si="24"/>
        <v/>
      </c>
      <c r="AI143" s="102" t="str">
        <f t="shared" si="27"/>
        <v/>
      </c>
      <c r="AJ143" s="102" t="str">
        <f t="shared" si="28"/>
        <v/>
      </c>
    </row>
    <row r="144" spans="1:36" ht="15.75" customHeight="1" thickBot="1">
      <c r="A144" s="1"/>
      <c r="B144" s="1"/>
      <c r="C144" s="1"/>
      <c r="D144" s="1"/>
      <c r="G144" s="39"/>
      <c r="H144" s="39"/>
      <c r="I144" s="39"/>
      <c r="J144" s="40"/>
      <c r="K144" s="40"/>
      <c r="L144" s="40"/>
      <c r="M144" s="41"/>
      <c r="N144" s="41"/>
      <c r="O144" s="41"/>
      <c r="P144" s="1"/>
      <c r="Q144" s="3"/>
      <c r="R144" s="1"/>
      <c r="S144" s="21"/>
      <c r="T144" s="27" t="s">
        <v>106</v>
      </c>
      <c r="U144" s="28">
        <v>0.21282000000000012</v>
      </c>
      <c r="V144" s="1"/>
      <c r="W144" s="100">
        <v>574</v>
      </c>
      <c r="X144" s="101" t="s">
        <v>1272</v>
      </c>
      <c r="Y144" s="15">
        <f>VLOOKUP(W144,'SOK 242'!D:G,4,0)</f>
        <v>1.0687899999999999</v>
      </c>
      <c r="Z144" s="102">
        <f t="shared" si="32"/>
        <v>0.20040000000000013</v>
      </c>
      <c r="AA144" s="102">
        <f t="shared" si="33"/>
        <v>0.20040000000000013</v>
      </c>
      <c r="AB144" s="102">
        <f t="shared" si="34"/>
        <v>0.20040000000000013</v>
      </c>
      <c r="AE144" s="100">
        <v>583</v>
      </c>
      <c r="AF144" s="101" t="s">
        <v>77</v>
      </c>
      <c r="AG144" s="15">
        <f>VLOOKUP(AE144,'SOK 242'!D:G,4,0)</f>
        <v>1.32084</v>
      </c>
      <c r="AH144" s="102">
        <f t="shared" si="24"/>
        <v>0.14674999999999994</v>
      </c>
      <c r="AI144" s="102">
        <f t="shared" si="27"/>
        <v>0.14674999999999994</v>
      </c>
      <c r="AJ144" s="102">
        <f t="shared" si="28"/>
        <v>0.14674999999999994</v>
      </c>
    </row>
    <row r="145" spans="1:46" ht="15.75" customHeight="1" thickBot="1">
      <c r="A145" s="1"/>
      <c r="B145" s="1"/>
      <c r="C145" s="1"/>
      <c r="D145" s="1"/>
      <c r="G145" s="39"/>
      <c r="H145" s="39"/>
      <c r="I145" s="39"/>
      <c r="J145" s="40"/>
      <c r="K145" s="40"/>
      <c r="L145" s="40"/>
      <c r="M145" s="41"/>
      <c r="N145" s="41"/>
      <c r="O145" s="41"/>
      <c r="P145" s="1"/>
      <c r="Q145" s="3"/>
      <c r="R145" s="1"/>
      <c r="S145" s="21"/>
      <c r="T145" s="27" t="s">
        <v>108</v>
      </c>
      <c r="U145" s="28">
        <v>0.18406999999999996</v>
      </c>
      <c r="V145" s="1"/>
      <c r="W145" s="100">
        <v>575</v>
      </c>
      <c r="X145" s="101" t="s">
        <v>1273</v>
      </c>
      <c r="Y145" s="15">
        <f>VLOOKUP(W145,'SOK 242'!D:G,4,0)</f>
        <v>0.87365000000000004</v>
      </c>
      <c r="Z145" s="102">
        <f t="shared" si="32"/>
        <v>0.19513999999999987</v>
      </c>
      <c r="AA145" s="102">
        <f t="shared" si="33"/>
        <v>0.19513999999999987</v>
      </c>
      <c r="AB145" s="102">
        <f t="shared" si="34"/>
        <v>0.19513999999999987</v>
      </c>
      <c r="AE145" s="100">
        <v>582</v>
      </c>
      <c r="AF145" s="101" t="s">
        <v>78</v>
      </c>
      <c r="AG145" s="15">
        <f>VLOOKUP(AE145,'SOK 242'!D:G,4,0)</f>
        <v>1.09748</v>
      </c>
      <c r="AH145" s="102">
        <f t="shared" si="24"/>
        <v>0.22336</v>
      </c>
      <c r="AI145" s="102">
        <f t="shared" si="27"/>
        <v>0.22336</v>
      </c>
      <c r="AJ145" s="102">
        <f t="shared" si="28"/>
        <v>0.22336</v>
      </c>
    </row>
    <row r="146" spans="1:46" ht="15.75" customHeight="1" thickBot="1">
      <c r="A146" s="1"/>
      <c r="B146" s="1"/>
      <c r="C146" s="1"/>
      <c r="D146" s="1"/>
      <c r="G146" s="39"/>
      <c r="H146" s="39"/>
      <c r="I146" s="39"/>
      <c r="J146" s="40"/>
      <c r="K146" s="40"/>
      <c r="L146" s="40"/>
      <c r="M146" s="41"/>
      <c r="N146" s="41"/>
      <c r="O146" s="41"/>
      <c r="P146" s="1"/>
      <c r="Q146" s="3"/>
      <c r="R146" s="1"/>
      <c r="S146" s="21"/>
      <c r="T146" s="27" t="s">
        <v>109</v>
      </c>
      <c r="U146" s="37">
        <v>0.19818999999999998</v>
      </c>
      <c r="V146" s="1"/>
      <c r="W146" s="100">
        <v>774</v>
      </c>
      <c r="X146" s="101" t="s">
        <v>1273</v>
      </c>
      <c r="Y146" s="15">
        <f>VLOOKUP(W146,'SOK 242'!D:G,4,0)</f>
        <v>1.4922800000000001</v>
      </c>
      <c r="Z146" s="102" t="str">
        <f t="shared" ref="Z146:Z155" si="41">IF(X145=X146,"",Y145-Y146)</f>
        <v/>
      </c>
      <c r="AA146" s="102" t="str">
        <f t="shared" ref="AA146:AA155" si="42">IF(Z146="","",IF(COUNTIF(X145,"*бол*"),Z146+AA144,Z146))</f>
        <v/>
      </c>
      <c r="AB146" s="102" t="str">
        <f t="shared" ref="AB146:AB155" si="43">IF(COUNTIF(X146,"*бол*"),"",AA146)</f>
        <v/>
      </c>
      <c r="AE146" s="100">
        <v>581</v>
      </c>
      <c r="AF146" s="101" t="s">
        <v>79</v>
      </c>
      <c r="AG146" s="15">
        <f>VLOOKUP(AE146,'SOK 242'!D:G,4,0)</f>
        <v>0.93642999999999998</v>
      </c>
      <c r="AH146" s="102">
        <f t="shared" si="24"/>
        <v>0.16105000000000003</v>
      </c>
      <c r="AI146" s="102">
        <f t="shared" si="27"/>
        <v>0.16105000000000003</v>
      </c>
      <c r="AJ146" s="102">
        <f t="shared" si="28"/>
        <v>0.16105000000000003</v>
      </c>
    </row>
    <row r="147" spans="1:46" ht="15.75" customHeight="1" thickBot="1">
      <c r="A147" s="1"/>
      <c r="B147" s="1"/>
      <c r="C147" s="1"/>
      <c r="D147" s="1"/>
      <c r="G147" s="39"/>
      <c r="H147" s="39"/>
      <c r="I147" s="39"/>
      <c r="J147" s="40"/>
      <c r="K147" s="40"/>
      <c r="L147" s="40"/>
      <c r="M147" s="41"/>
      <c r="N147" s="41"/>
      <c r="O147" s="41"/>
      <c r="P147" s="1"/>
      <c r="Q147" s="3"/>
      <c r="R147" s="1"/>
      <c r="S147" s="21"/>
      <c r="T147" s="27" t="s">
        <v>110</v>
      </c>
      <c r="U147" s="28">
        <v>0.26307000000000014</v>
      </c>
      <c r="V147" s="1"/>
      <c r="W147" s="100">
        <v>775</v>
      </c>
      <c r="X147" s="101" t="s">
        <v>259</v>
      </c>
      <c r="Y147" s="15">
        <f>VLOOKUP(W147,'SOK 242'!D:G,4,0)</f>
        <v>1.38906</v>
      </c>
      <c r="Z147" s="102">
        <f t="shared" si="41"/>
        <v>0.10322000000000009</v>
      </c>
      <c r="AA147" s="102">
        <f t="shared" si="42"/>
        <v>0.10322000000000009</v>
      </c>
      <c r="AB147" s="102">
        <f t="shared" si="43"/>
        <v>0.10322000000000009</v>
      </c>
      <c r="AE147" s="100">
        <v>580</v>
      </c>
      <c r="AF147" s="101" t="s">
        <v>79</v>
      </c>
      <c r="AG147" s="15">
        <f>VLOOKUP(AE147,'SOK 242'!D:G,4,0)</f>
        <v>1.5150999999999999</v>
      </c>
      <c r="AH147" s="102" t="str">
        <f t="shared" si="24"/>
        <v/>
      </c>
      <c r="AI147" s="102" t="str">
        <f t="shared" si="27"/>
        <v/>
      </c>
      <c r="AJ147" s="102" t="str">
        <f t="shared" si="28"/>
        <v/>
      </c>
    </row>
    <row r="148" spans="1:46" ht="15.75" customHeight="1" thickBot="1">
      <c r="A148" s="1"/>
      <c r="B148" s="1"/>
      <c r="C148" s="1"/>
      <c r="D148" s="1"/>
      <c r="G148" s="39"/>
      <c r="H148" s="39"/>
      <c r="I148" s="39"/>
      <c r="J148" s="40"/>
      <c r="K148" s="40"/>
      <c r="L148" s="40"/>
      <c r="M148" s="41"/>
      <c r="N148" s="41"/>
      <c r="O148" s="41"/>
      <c r="P148" s="1"/>
      <c r="Q148" s="3"/>
      <c r="R148" s="1"/>
      <c r="S148" s="21"/>
      <c r="T148" s="27" t="s">
        <v>111</v>
      </c>
      <c r="U148" s="28">
        <v>0.18987999999999983</v>
      </c>
      <c r="V148" s="1"/>
      <c r="W148" s="100">
        <v>776</v>
      </c>
      <c r="X148" s="101" t="s">
        <v>84</v>
      </c>
      <c r="Y148" s="15">
        <f>VLOOKUP(W148,'SOK 242'!D:G,4,0)</f>
        <v>1.20807</v>
      </c>
      <c r="Z148" s="102">
        <f t="shared" si="41"/>
        <v>0.18098999999999998</v>
      </c>
      <c r="AA148" s="102">
        <f t="shared" si="42"/>
        <v>0.18098999999999998</v>
      </c>
      <c r="AB148" s="102">
        <f t="shared" si="43"/>
        <v>0.18098999999999998</v>
      </c>
      <c r="AE148" s="100">
        <v>579</v>
      </c>
      <c r="AF148" s="101" t="s">
        <v>80</v>
      </c>
      <c r="AG148" s="15">
        <f>VLOOKUP(AE148,'SOK 242'!D:G,4,0)</f>
        <v>1.3763000000000001</v>
      </c>
      <c r="AH148" s="102">
        <f t="shared" si="24"/>
        <v>0.13879999999999981</v>
      </c>
      <c r="AI148" s="102">
        <f t="shared" si="27"/>
        <v>0.13879999999999981</v>
      </c>
      <c r="AJ148" s="102">
        <f t="shared" si="28"/>
        <v>0.13879999999999981</v>
      </c>
    </row>
    <row r="149" spans="1:46" ht="15.75" customHeight="1" thickBot="1">
      <c r="A149" s="1"/>
      <c r="B149" s="1"/>
      <c r="C149" s="1"/>
      <c r="D149" s="1"/>
      <c r="G149" s="39"/>
      <c r="H149" s="39"/>
      <c r="I149" s="39"/>
      <c r="J149" s="40"/>
      <c r="K149" s="40"/>
      <c r="L149" s="40"/>
      <c r="M149" s="41"/>
      <c r="N149" s="41"/>
      <c r="O149" s="41"/>
      <c r="P149" s="1"/>
      <c r="Q149" s="3"/>
      <c r="R149" s="1"/>
      <c r="S149" s="21"/>
      <c r="T149" s="27" t="s">
        <v>112</v>
      </c>
      <c r="U149" s="28">
        <v>0.46004</v>
      </c>
      <c r="V149" s="1"/>
      <c r="W149" s="103">
        <v>777</v>
      </c>
      <c r="X149" s="105" t="s">
        <v>85</v>
      </c>
      <c r="Y149" s="15">
        <f>VLOOKUP(W149,'SOK 242'!D:G,4,0)</f>
        <v>1.06562</v>
      </c>
      <c r="Z149" s="102">
        <f t="shared" si="41"/>
        <v>0.14244999999999997</v>
      </c>
      <c r="AA149" s="102">
        <f t="shared" si="42"/>
        <v>0.14244999999999997</v>
      </c>
      <c r="AB149" s="102">
        <f t="shared" si="43"/>
        <v>0.14244999999999997</v>
      </c>
      <c r="AE149" s="100">
        <v>578</v>
      </c>
      <c r="AF149" s="101" t="s">
        <v>82</v>
      </c>
      <c r="AG149" s="15">
        <f>VLOOKUP(AE149,'SOK 242'!D:G,4,0)</f>
        <v>1.17649</v>
      </c>
      <c r="AH149" s="102">
        <f t="shared" si="24"/>
        <v>0.19981000000000004</v>
      </c>
      <c r="AI149" s="102">
        <f t="shared" si="27"/>
        <v>0.19981000000000004</v>
      </c>
      <c r="AJ149" s="102">
        <f t="shared" si="28"/>
        <v>0.19981000000000004</v>
      </c>
    </row>
    <row r="150" spans="1:46" ht="15.75" customHeight="1" thickBot="1">
      <c r="A150" s="1"/>
      <c r="B150" s="1"/>
      <c r="C150" s="1"/>
      <c r="D150" s="1"/>
      <c r="G150" s="39"/>
      <c r="H150" s="39"/>
      <c r="I150" s="39"/>
      <c r="J150" s="40"/>
      <c r="K150" s="40"/>
      <c r="L150" s="40"/>
      <c r="M150" s="41"/>
      <c r="N150" s="41"/>
      <c r="O150" s="41"/>
      <c r="P150" s="1"/>
      <c r="Q150" s="3"/>
      <c r="R150" s="1"/>
      <c r="S150" s="21"/>
      <c r="T150" s="27" t="s">
        <v>113</v>
      </c>
      <c r="U150" s="28">
        <v>0.45059999999999995</v>
      </c>
      <c r="V150" s="1"/>
      <c r="W150" s="100">
        <v>778</v>
      </c>
      <c r="X150" s="101" t="s">
        <v>85</v>
      </c>
      <c r="Y150" s="15">
        <f>VLOOKUP(W150,'SOK 242'!D:G,4,0)</f>
        <v>1.6912100000000001</v>
      </c>
      <c r="Z150" s="102" t="str">
        <f t="shared" si="41"/>
        <v/>
      </c>
      <c r="AA150" s="102" t="str">
        <f t="shared" si="42"/>
        <v/>
      </c>
      <c r="AB150" s="102" t="str">
        <f t="shared" si="43"/>
        <v/>
      </c>
      <c r="AE150" s="100">
        <v>577</v>
      </c>
      <c r="AF150" s="101" t="s">
        <v>1278</v>
      </c>
      <c r="AG150" s="15">
        <f>VLOOKUP(AE150,'SOK 242'!D:G,4,0)</f>
        <v>0.97711999999999999</v>
      </c>
      <c r="AH150" s="102">
        <f t="shared" ref="AH150" si="44">IF(AF149=AF150,"",AG149-AG150)</f>
        <v>0.19937000000000005</v>
      </c>
      <c r="AI150" s="102">
        <f t="shared" si="27"/>
        <v>0.19937000000000005</v>
      </c>
      <c r="AJ150" s="102">
        <f>IF(COUNTIF(AF150,"*бол*"),"",AI150)</f>
        <v>0.19937000000000005</v>
      </c>
    </row>
    <row r="151" spans="1:46" ht="15.75" customHeight="1" thickBot="1">
      <c r="A151" s="1"/>
      <c r="B151" s="1"/>
      <c r="C151" s="1"/>
      <c r="D151" s="1"/>
      <c r="G151" s="39"/>
      <c r="H151" s="39"/>
      <c r="I151" s="39"/>
      <c r="J151" s="40"/>
      <c r="K151" s="40"/>
      <c r="L151" s="40"/>
      <c r="M151" s="41"/>
      <c r="N151" s="41"/>
      <c r="O151" s="41"/>
      <c r="P151" s="1"/>
      <c r="Q151" s="3"/>
      <c r="R151" s="1"/>
      <c r="S151" s="21"/>
      <c r="T151" s="27" t="s">
        <v>114</v>
      </c>
      <c r="U151" s="28">
        <v>0.64050000000000007</v>
      </c>
      <c r="V151" s="1"/>
      <c r="W151" s="103">
        <v>779</v>
      </c>
      <c r="X151" s="105" t="s">
        <v>131</v>
      </c>
      <c r="Y151" s="15">
        <f>VLOOKUP(W151,'SOK 242'!D:G,4,0)</f>
        <v>1.5643899999999999</v>
      </c>
      <c r="Z151" s="102">
        <f t="shared" si="41"/>
        <v>0.12682000000000015</v>
      </c>
      <c r="AA151" s="102">
        <f t="shared" si="42"/>
        <v>0.12682000000000015</v>
      </c>
      <c r="AB151" s="102">
        <f t="shared" si="43"/>
        <v>0.12682000000000015</v>
      </c>
      <c r="AE151" s="100">
        <v>773</v>
      </c>
      <c r="AF151" s="101" t="s">
        <v>1278</v>
      </c>
      <c r="AG151" s="15">
        <f>VLOOKUP(AE151,'SOK 242'!D:G,4,0)</f>
        <v>1.4925999999999999</v>
      </c>
      <c r="AH151" s="102" t="str">
        <f t="shared" ref="AH151:AH214" si="45">IF(AF150=AF151,"",AG150-AG151)</f>
        <v/>
      </c>
      <c r="AI151" s="102" t="str">
        <f t="shared" ref="AI151:AI214" si="46">IF(AH151="","",IF(COUNTIF(AF150,"*бол*"),AH151+AI149,AH151))</f>
        <v/>
      </c>
      <c r="AJ151" s="102" t="str">
        <f t="shared" ref="AJ151:AJ214" si="47">IF(COUNTIF(AF151,"*бол*"),"",AI151)</f>
        <v/>
      </c>
      <c r="AP151" s="101" t="s">
        <v>1279</v>
      </c>
      <c r="AQ151" s="1"/>
      <c r="AT151" s="96">
        <f>SUM(AJ93:AJ150)</f>
        <v>14.092889999999999</v>
      </c>
    </row>
    <row r="152" spans="1:46" ht="15.75" customHeight="1" thickBot="1">
      <c r="A152" s="1"/>
      <c r="B152" s="1"/>
      <c r="C152" s="1"/>
      <c r="D152" s="1"/>
      <c r="G152" s="39"/>
      <c r="H152" s="39"/>
      <c r="I152" s="39"/>
      <c r="J152" s="40"/>
      <c r="K152" s="40"/>
      <c r="L152" s="40"/>
      <c r="M152" s="41"/>
      <c r="N152" s="41"/>
      <c r="O152" s="41"/>
      <c r="P152" s="1"/>
      <c r="Q152" s="3"/>
      <c r="R152" s="1"/>
      <c r="S152" s="21"/>
      <c r="T152" s="27" t="s">
        <v>115</v>
      </c>
      <c r="U152" s="28">
        <v>0.80319999999999991</v>
      </c>
      <c r="V152" s="1"/>
      <c r="W152" s="103">
        <v>780</v>
      </c>
      <c r="X152" s="105" t="s">
        <v>87</v>
      </c>
      <c r="Y152" s="15">
        <f>VLOOKUP(W152,'SOK 242'!D:G,4,0)</f>
        <v>1.3773299999999999</v>
      </c>
      <c r="Z152" s="102">
        <f t="shared" si="41"/>
        <v>0.18706</v>
      </c>
      <c r="AA152" s="102">
        <f t="shared" si="42"/>
        <v>0.18706</v>
      </c>
      <c r="AB152" s="102">
        <f t="shared" si="43"/>
        <v>0.18706</v>
      </c>
      <c r="AE152" s="103">
        <v>772</v>
      </c>
      <c r="AF152" s="104" t="s">
        <v>83</v>
      </c>
      <c r="AG152" s="15">
        <f>VLOOKUP(AE152,'SOK 242'!D:G,4,0)</f>
        <v>1.39446</v>
      </c>
      <c r="AH152" s="102">
        <f t="shared" si="45"/>
        <v>9.8139999999999894E-2</v>
      </c>
      <c r="AI152" s="102">
        <f t="shared" si="46"/>
        <v>9.8139999999999894E-2</v>
      </c>
      <c r="AJ152" s="102">
        <f t="shared" si="47"/>
        <v>9.8139999999999894E-2</v>
      </c>
      <c r="AQ152" s="1"/>
    </row>
    <row r="153" spans="1:46" ht="15.75" customHeight="1" thickBot="1">
      <c r="A153" s="1"/>
      <c r="B153" s="1"/>
      <c r="C153" s="1"/>
      <c r="D153" s="1"/>
      <c r="G153" s="39"/>
      <c r="H153" s="39"/>
      <c r="I153" s="39"/>
      <c r="J153" s="40"/>
      <c r="K153" s="40"/>
      <c r="L153" s="40"/>
      <c r="M153" s="41"/>
      <c r="N153" s="41"/>
      <c r="O153" s="41"/>
      <c r="P153" s="1"/>
      <c r="Q153" s="3"/>
      <c r="R153" s="1"/>
      <c r="S153" s="21"/>
      <c r="T153" s="27" t="s">
        <v>117</v>
      </c>
      <c r="U153" s="28">
        <v>0.81546999999999992</v>
      </c>
      <c r="V153" s="1"/>
      <c r="W153" s="103">
        <v>781</v>
      </c>
      <c r="X153" s="105" t="s">
        <v>88</v>
      </c>
      <c r="Y153" s="15">
        <f>VLOOKUP(W153,'SOK 242'!D:G,4,0)</f>
        <v>1.1789000000000001</v>
      </c>
      <c r="Z153" s="102">
        <f t="shared" si="41"/>
        <v>0.19842999999999988</v>
      </c>
      <c r="AA153" s="102">
        <f t="shared" si="42"/>
        <v>0.19842999999999988</v>
      </c>
      <c r="AB153" s="102">
        <f t="shared" si="43"/>
        <v>0.19842999999999988</v>
      </c>
      <c r="AE153" s="103">
        <v>771</v>
      </c>
      <c r="AF153" s="104" t="s">
        <v>84</v>
      </c>
      <c r="AG153" s="15">
        <f>VLOOKUP(AE153,'SOK 242'!D:G,4,0)</f>
        <v>1.20984</v>
      </c>
      <c r="AH153" s="102">
        <f t="shared" si="45"/>
        <v>0.18462000000000001</v>
      </c>
      <c r="AI153" s="102">
        <f t="shared" si="46"/>
        <v>0.18462000000000001</v>
      </c>
      <c r="AJ153" s="102">
        <f t="shared" si="47"/>
        <v>0.18462000000000001</v>
      </c>
      <c r="AQ153" s="1"/>
      <c r="AT153" s="96">
        <f>SUM(I21:I71)</f>
        <v>13.552029999999997</v>
      </c>
    </row>
    <row r="154" spans="1:46" ht="15.75" customHeight="1" thickBot="1">
      <c r="A154" s="1"/>
      <c r="B154" s="1"/>
      <c r="C154" s="1"/>
      <c r="D154" s="1"/>
      <c r="G154" s="39"/>
      <c r="H154" s="39"/>
      <c r="I154" s="39"/>
      <c r="J154" s="40"/>
      <c r="K154" s="40"/>
      <c r="L154" s="40"/>
      <c r="M154" s="41"/>
      <c r="N154" s="41"/>
      <c r="O154" s="41"/>
      <c r="P154" s="1"/>
      <c r="Q154" s="3"/>
      <c r="R154" s="1"/>
      <c r="S154" s="21"/>
      <c r="T154" s="30" t="s">
        <v>119</v>
      </c>
      <c r="U154" s="28">
        <v>0.69619999999999993</v>
      </c>
      <c r="V154" s="1"/>
      <c r="W154" s="100">
        <v>782</v>
      </c>
      <c r="X154" s="101" t="s">
        <v>88</v>
      </c>
      <c r="Y154" s="15">
        <f>VLOOKUP(W154,'SOK 242'!D:G,4,0)</f>
        <v>1.6046499999999999</v>
      </c>
      <c r="Z154" s="102" t="str">
        <f t="shared" si="41"/>
        <v/>
      </c>
      <c r="AA154" s="102" t="str">
        <f t="shared" si="42"/>
        <v/>
      </c>
      <c r="AB154" s="102" t="str">
        <f t="shared" si="43"/>
        <v/>
      </c>
      <c r="AE154" s="100">
        <v>770</v>
      </c>
      <c r="AF154" s="101" t="s">
        <v>84</v>
      </c>
      <c r="AG154" s="15">
        <f>VLOOKUP(AE154,'SOK 242'!D:G,4,0)</f>
        <v>1.56264</v>
      </c>
      <c r="AH154" s="102" t="str">
        <f t="shared" si="45"/>
        <v/>
      </c>
      <c r="AI154" s="102" t="str">
        <f t="shared" si="46"/>
        <v/>
      </c>
      <c r="AJ154" s="102" t="str">
        <f t="shared" si="47"/>
        <v/>
      </c>
      <c r="AQ154" s="1"/>
      <c r="AT154" s="96"/>
    </row>
    <row r="155" spans="1:46" ht="15.75" customHeight="1" thickBot="1">
      <c r="A155" s="1"/>
      <c r="B155" s="1"/>
      <c r="C155" s="1"/>
      <c r="D155" s="1"/>
      <c r="G155" s="39"/>
      <c r="H155" s="39"/>
      <c r="I155" s="39"/>
      <c r="J155" s="40"/>
      <c r="K155" s="40"/>
      <c r="L155" s="40"/>
      <c r="M155" s="41"/>
      <c r="N155" s="41"/>
      <c r="O155" s="41"/>
      <c r="P155" s="1"/>
      <c r="Q155" s="3"/>
      <c r="R155" s="1"/>
      <c r="S155" s="21"/>
      <c r="T155" s="27" t="s">
        <v>121</v>
      </c>
      <c r="U155" s="28">
        <v>0.67679</v>
      </c>
      <c r="V155" s="1"/>
      <c r="W155" s="103">
        <v>783</v>
      </c>
      <c r="X155" s="106" t="s">
        <v>89</v>
      </c>
      <c r="Y155" s="15">
        <f>VLOOKUP(W155,'SOK 242'!D:G,4,0)</f>
        <v>1.1437200000000001</v>
      </c>
      <c r="Z155" s="102">
        <f t="shared" si="41"/>
        <v>0.46092999999999984</v>
      </c>
      <c r="AA155" s="102">
        <f t="shared" si="42"/>
        <v>0.46092999999999984</v>
      </c>
      <c r="AB155" s="102">
        <f t="shared" si="43"/>
        <v>0.46092999999999984</v>
      </c>
      <c r="AC155" s="96">
        <f>SUM(AB93:AB155)</f>
        <v>15.501410000000007</v>
      </c>
      <c r="AE155" s="103">
        <v>769</v>
      </c>
      <c r="AF155" s="104" t="s">
        <v>85</v>
      </c>
      <c r="AG155" s="15">
        <f>VLOOKUP(AE155,'SOK 242'!D:G,4,0)</f>
        <v>1.41276</v>
      </c>
      <c r="AH155" s="102">
        <f t="shared" si="45"/>
        <v>0.14988000000000001</v>
      </c>
      <c r="AI155" s="102">
        <f t="shared" si="46"/>
        <v>0.14988000000000001</v>
      </c>
      <c r="AJ155" s="102">
        <f t="shared" si="47"/>
        <v>0.14988000000000001</v>
      </c>
      <c r="AO155">
        <v>13.56737</v>
      </c>
      <c r="AQ155" s="1"/>
      <c r="AT155" s="96">
        <f>AT151-AT153</f>
        <v>0.54086000000000212</v>
      </c>
    </row>
    <row r="156" spans="1:46" ht="15.75" customHeight="1" thickBot="1">
      <c r="A156" s="1"/>
      <c r="B156" s="1"/>
      <c r="C156" s="1"/>
      <c r="D156" s="1"/>
      <c r="G156" s="39"/>
      <c r="H156" s="39"/>
      <c r="I156" s="39"/>
      <c r="J156" s="40"/>
      <c r="K156" s="40"/>
      <c r="L156" s="40"/>
      <c r="M156" s="41"/>
      <c r="N156" s="41"/>
      <c r="O156" s="41"/>
      <c r="P156" s="1"/>
      <c r="Q156" s="3"/>
      <c r="R156" s="1"/>
      <c r="S156" s="21"/>
      <c r="T156" s="27" t="s">
        <v>122</v>
      </c>
      <c r="U156" s="42">
        <v>0.49980000000000002</v>
      </c>
      <c r="V156" s="1"/>
      <c r="W156" s="100">
        <v>785</v>
      </c>
      <c r="X156" s="101" t="s">
        <v>89</v>
      </c>
      <c r="Y156" s="15">
        <f>VLOOKUP(W156,'SOK 242'!D:G,4,0)</f>
        <v>1.58358</v>
      </c>
      <c r="Z156" s="102" t="str">
        <f t="shared" ref="Z156:Z211" si="48">IF(X155=X156,"",Y155-Y156)</f>
        <v/>
      </c>
      <c r="AA156" s="102" t="str">
        <f t="shared" ref="AA156:AA211" si="49">IF(Z156="","",IF(COUNTIF(X155,"*бол*"),Z156+AA154,Z156))</f>
        <v/>
      </c>
      <c r="AB156" s="102" t="str">
        <f t="shared" ref="AB156:AB211" si="50">IF(COUNTIF(X156,"*бол*"),"",AA156)</f>
        <v/>
      </c>
      <c r="AE156" s="100">
        <v>768</v>
      </c>
      <c r="AF156" s="101" t="s">
        <v>86</v>
      </c>
      <c r="AG156" s="15">
        <f>VLOOKUP(AE156,'SOK 242'!D:G,4,0)</f>
        <v>1.2882800000000001</v>
      </c>
      <c r="AH156" s="102">
        <f t="shared" si="45"/>
        <v>0.12447999999999992</v>
      </c>
      <c r="AI156" s="102">
        <f t="shared" si="46"/>
        <v>0.12447999999999992</v>
      </c>
      <c r="AJ156" s="102">
        <f t="shared" si="47"/>
        <v>0.12447999999999992</v>
      </c>
      <c r="AQ156" s="1"/>
    </row>
    <row r="157" spans="1:46" ht="15.75" customHeight="1" thickBot="1">
      <c r="A157" s="1"/>
      <c r="B157" s="1"/>
      <c r="C157" s="1"/>
      <c r="D157" s="1"/>
      <c r="G157" s="39"/>
      <c r="H157" s="39"/>
      <c r="I157" s="39"/>
      <c r="J157" s="40"/>
      <c r="K157" s="40"/>
      <c r="L157" s="40"/>
      <c r="M157" s="41"/>
      <c r="N157" s="41"/>
      <c r="O157" s="41"/>
      <c r="P157" s="1"/>
      <c r="Q157" s="3"/>
      <c r="R157" s="1"/>
      <c r="S157" s="21"/>
      <c r="T157" s="27" t="s">
        <v>123</v>
      </c>
      <c r="U157" s="37">
        <v>0.55488000000000004</v>
      </c>
      <c r="V157" s="1"/>
      <c r="W157" s="103">
        <v>786</v>
      </c>
      <c r="X157" s="105" t="s">
        <v>90</v>
      </c>
      <c r="Y157" s="15">
        <f>VLOOKUP(W157,'SOK 242'!D:G,4,0)</f>
        <v>1.0850900000000001</v>
      </c>
      <c r="Z157" s="102">
        <f t="shared" si="48"/>
        <v>0.49848999999999988</v>
      </c>
      <c r="AA157" s="102">
        <f t="shared" si="49"/>
        <v>0.49848999999999988</v>
      </c>
      <c r="AB157" s="102">
        <f t="shared" si="50"/>
        <v>0.49848999999999988</v>
      </c>
      <c r="AE157" s="100">
        <v>767</v>
      </c>
      <c r="AF157" s="101" t="s">
        <v>87</v>
      </c>
      <c r="AG157" s="15">
        <f>VLOOKUP(AE157,'SOK 242'!D:G,4,0)</f>
        <v>1.1068100000000001</v>
      </c>
      <c r="AH157" s="102">
        <f t="shared" si="45"/>
        <v>0.18147000000000002</v>
      </c>
      <c r="AI157" s="102">
        <f t="shared" si="46"/>
        <v>0.18147000000000002</v>
      </c>
      <c r="AJ157" s="102">
        <f t="shared" si="47"/>
        <v>0.18147000000000002</v>
      </c>
      <c r="AO157" s="96">
        <f>SUM(AB93:AB145)</f>
        <v>14.101510000000006</v>
      </c>
      <c r="AP157" s="96">
        <f>AO155-AO157</f>
        <v>-0.53414000000000605</v>
      </c>
      <c r="AQ157" s="1"/>
    </row>
    <row r="158" spans="1:46" ht="15.75" customHeight="1" thickBot="1">
      <c r="A158" s="1"/>
      <c r="B158" s="1"/>
      <c r="C158" s="1"/>
      <c r="D158" s="1"/>
      <c r="G158" s="39"/>
      <c r="H158" s="39"/>
      <c r="I158" s="39"/>
      <c r="J158" s="40"/>
      <c r="K158" s="40"/>
      <c r="L158" s="40"/>
      <c r="M158" s="41"/>
      <c r="N158" s="41"/>
      <c r="O158" s="41"/>
      <c r="P158" s="1"/>
      <c r="Q158" s="3"/>
      <c r="R158" s="1"/>
      <c r="S158" s="21"/>
      <c r="T158" s="27" t="s">
        <v>124</v>
      </c>
      <c r="U158" s="28">
        <v>0.33094000000000001</v>
      </c>
      <c r="V158" s="1"/>
      <c r="W158" s="100">
        <v>787</v>
      </c>
      <c r="X158" s="101" t="s">
        <v>90</v>
      </c>
      <c r="Y158" s="15">
        <f>VLOOKUP(W158,'SOK 242'!D:G,4,0)</f>
        <v>1.56542</v>
      </c>
      <c r="Z158" s="102" t="str">
        <f t="shared" si="48"/>
        <v/>
      </c>
      <c r="AA158" s="102" t="str">
        <f t="shared" si="49"/>
        <v/>
      </c>
      <c r="AB158" s="102" t="str">
        <f t="shared" si="50"/>
        <v/>
      </c>
      <c r="AE158" s="103">
        <v>766</v>
      </c>
      <c r="AF158" s="104" t="s">
        <v>87</v>
      </c>
      <c r="AG158" s="15">
        <f>VLOOKUP(AE158,'SOK 242'!D:G,4,0)</f>
        <v>1.7411000000000001</v>
      </c>
      <c r="AH158" s="102" t="str">
        <f t="shared" si="45"/>
        <v/>
      </c>
      <c r="AI158" s="102" t="str">
        <f t="shared" si="46"/>
        <v/>
      </c>
      <c r="AJ158" s="102" t="str">
        <f t="shared" si="47"/>
        <v/>
      </c>
      <c r="AQ158" s="1"/>
    </row>
    <row r="159" spans="1:46" ht="15.75" customHeight="1" thickBot="1">
      <c r="A159" s="1"/>
      <c r="B159" s="1"/>
      <c r="C159" s="1"/>
      <c r="D159" s="1"/>
      <c r="G159" s="39"/>
      <c r="H159" s="39"/>
      <c r="I159" s="39"/>
      <c r="J159" s="40"/>
      <c r="K159" s="40"/>
      <c r="L159" s="40"/>
      <c r="M159" s="41"/>
      <c r="N159" s="41"/>
      <c r="O159" s="41"/>
      <c r="P159" s="1"/>
      <c r="Q159" s="3"/>
      <c r="R159" s="1"/>
      <c r="S159" s="21"/>
      <c r="T159" s="27" t="s">
        <v>126</v>
      </c>
      <c r="U159" s="28">
        <v>0.24697000000000002</v>
      </c>
      <c r="V159" s="1"/>
      <c r="W159" s="103">
        <v>788</v>
      </c>
      <c r="X159" s="105" t="s">
        <v>91</v>
      </c>
      <c r="Y159" s="15">
        <f>VLOOKUP(W159,'SOK 242'!D:G,4,0)</f>
        <v>1.06002</v>
      </c>
      <c r="Z159" s="102">
        <f t="shared" si="48"/>
        <v>0.50540000000000007</v>
      </c>
      <c r="AA159" s="102">
        <f t="shared" si="49"/>
        <v>0.50540000000000007</v>
      </c>
      <c r="AB159" s="102">
        <f t="shared" si="50"/>
        <v>0.50540000000000007</v>
      </c>
      <c r="AE159" s="100">
        <v>765</v>
      </c>
      <c r="AF159" s="101" t="s">
        <v>88</v>
      </c>
      <c r="AG159" s="15">
        <f>VLOOKUP(AE159,'SOK 242'!D:G,4,0)</f>
        <v>1.5407500000000001</v>
      </c>
      <c r="AH159" s="102">
        <f t="shared" si="45"/>
        <v>0.20035000000000003</v>
      </c>
      <c r="AI159" s="102">
        <f t="shared" si="46"/>
        <v>0.20035000000000003</v>
      </c>
      <c r="AJ159" s="102">
        <f t="shared" si="47"/>
        <v>0.20035000000000003</v>
      </c>
      <c r="AO159" s="96">
        <f>AT151-AT165-AO157-AT169</f>
        <v>9.6999999999303199E-4</v>
      </c>
      <c r="AQ159" s="1"/>
    </row>
    <row r="160" spans="1:46" ht="15.75" customHeight="1" thickBot="1">
      <c r="A160" s="1"/>
      <c r="B160" s="1"/>
      <c r="C160" s="1"/>
      <c r="D160" s="1"/>
      <c r="G160" s="39"/>
      <c r="H160" s="39"/>
      <c r="I160" s="39"/>
      <c r="J160" s="40"/>
      <c r="K160" s="40"/>
      <c r="L160" s="40"/>
      <c r="M160" s="41"/>
      <c r="N160" s="41"/>
      <c r="O160" s="41"/>
      <c r="P160" s="1"/>
      <c r="Q160" s="3"/>
      <c r="R160" s="1"/>
      <c r="S160" s="21"/>
      <c r="T160" s="27" t="s">
        <v>127</v>
      </c>
      <c r="U160" s="28">
        <v>9.9180000000000046E-2</v>
      </c>
      <c r="V160" s="1"/>
      <c r="W160" s="100">
        <v>789</v>
      </c>
      <c r="X160" s="101" t="s">
        <v>91</v>
      </c>
      <c r="Y160" s="15">
        <f>VLOOKUP(W160,'SOK 242'!D:G,4,0)</f>
        <v>1.59311</v>
      </c>
      <c r="Z160" s="102" t="str">
        <f t="shared" si="48"/>
        <v/>
      </c>
      <c r="AA160" s="102" t="str">
        <f t="shared" si="49"/>
        <v/>
      </c>
      <c r="AB160" s="102" t="str">
        <f t="shared" si="50"/>
        <v/>
      </c>
      <c r="AD160" s="96">
        <f>SUM(AJ92:AJ160)</f>
        <v>15.492719999999998</v>
      </c>
      <c r="AE160" s="103">
        <v>764</v>
      </c>
      <c r="AF160" s="104" t="s">
        <v>89</v>
      </c>
      <c r="AG160" s="15">
        <f>VLOOKUP(AE160,'SOK 242'!D:G,4,0)</f>
        <v>1.07986</v>
      </c>
      <c r="AH160" s="102">
        <f t="shared" si="45"/>
        <v>0.46089000000000002</v>
      </c>
      <c r="AI160" s="102">
        <f t="shared" si="46"/>
        <v>0.46089000000000002</v>
      </c>
      <c r="AJ160" s="102">
        <f t="shared" si="47"/>
        <v>0.46089000000000002</v>
      </c>
      <c r="AQ160" s="1"/>
    </row>
    <row r="161" spans="1:46" ht="15.75" customHeight="1" thickBot="1">
      <c r="A161" s="1"/>
      <c r="B161" s="1"/>
      <c r="C161" s="1"/>
      <c r="D161" s="1"/>
      <c r="G161" s="39"/>
      <c r="H161" s="39"/>
      <c r="I161" s="39"/>
      <c r="J161" s="40"/>
      <c r="K161" s="40"/>
      <c r="L161" s="40"/>
      <c r="M161" s="41"/>
      <c r="N161" s="41"/>
      <c r="O161" s="41"/>
      <c r="P161" s="1"/>
      <c r="Q161" s="3"/>
      <c r="R161" s="1"/>
      <c r="S161" s="21"/>
      <c r="T161" s="27" t="s">
        <v>138</v>
      </c>
      <c r="U161" s="35">
        <v>-2.7312099999999999</v>
      </c>
      <c r="V161" s="31"/>
      <c r="W161" s="103">
        <v>790</v>
      </c>
      <c r="X161" s="105" t="s">
        <v>92</v>
      </c>
      <c r="Y161" s="15">
        <f>VLOOKUP(W161,'SOK 242'!D:G,4,0)</f>
        <v>1.46224</v>
      </c>
      <c r="Z161" s="102">
        <f t="shared" si="48"/>
        <v>0.13087000000000004</v>
      </c>
      <c r="AA161" s="102">
        <f t="shared" si="49"/>
        <v>0.13087000000000004</v>
      </c>
      <c r="AB161" s="102">
        <f t="shared" si="50"/>
        <v>0.13087000000000004</v>
      </c>
      <c r="AE161" s="103">
        <v>763</v>
      </c>
      <c r="AF161" s="104" t="s">
        <v>89</v>
      </c>
      <c r="AG161" s="15">
        <f>VLOOKUP(AE161,'SOK 242'!D:G,4,0)</f>
        <v>1.66082</v>
      </c>
      <c r="AH161" s="102" t="str">
        <f t="shared" si="45"/>
        <v/>
      </c>
      <c r="AI161" s="102" t="str">
        <f t="shared" si="46"/>
        <v/>
      </c>
      <c r="AJ161" s="102" t="str">
        <f t="shared" si="47"/>
        <v/>
      </c>
      <c r="AQ161" s="1"/>
    </row>
    <row r="162" spans="1:46" ht="15.75" customHeight="1" thickBot="1">
      <c r="A162" s="1"/>
      <c r="B162" s="1"/>
      <c r="C162" s="1"/>
      <c r="D162" s="1"/>
      <c r="G162" s="39"/>
      <c r="H162" s="39"/>
      <c r="I162" s="39"/>
      <c r="J162" s="40"/>
      <c r="K162" s="40"/>
      <c r="L162" s="40"/>
      <c r="M162" s="41"/>
      <c r="N162" s="41"/>
      <c r="O162" s="41"/>
      <c r="P162" s="1"/>
      <c r="Q162" s="3"/>
      <c r="R162" s="1"/>
      <c r="S162" s="21"/>
      <c r="T162" s="27" t="s">
        <v>139</v>
      </c>
      <c r="U162" s="42">
        <v>-0.69486000000000003</v>
      </c>
      <c r="V162" s="96">
        <f>V163-AK224</f>
        <v>-1.8100000000043082E-3</v>
      </c>
      <c r="W162" s="103">
        <v>791</v>
      </c>
      <c r="X162" s="105" t="s">
        <v>93</v>
      </c>
      <c r="Y162" s="15">
        <f>VLOOKUP(W162,'SOK 242'!D:G,4,0)</f>
        <v>1.2158</v>
      </c>
      <c r="Z162" s="102">
        <f t="shared" si="48"/>
        <v>0.24643999999999999</v>
      </c>
      <c r="AA162" s="102">
        <f t="shared" si="49"/>
        <v>0.24643999999999999</v>
      </c>
      <c r="AB162" s="102">
        <f t="shared" si="50"/>
        <v>0.24643999999999999</v>
      </c>
      <c r="AE162" s="100">
        <v>762</v>
      </c>
      <c r="AF162" s="101" t="s">
        <v>90</v>
      </c>
      <c r="AG162" s="15">
        <f>VLOOKUP(AE162,'SOK 242'!D:G,4,0)</f>
        <v>1.1611899999999999</v>
      </c>
      <c r="AH162" s="102">
        <f t="shared" si="45"/>
        <v>0.49963000000000002</v>
      </c>
      <c r="AI162" s="102">
        <f t="shared" si="46"/>
        <v>0.49963000000000002</v>
      </c>
      <c r="AJ162" s="102">
        <f t="shared" si="47"/>
        <v>0.49963000000000002</v>
      </c>
      <c r="AQ162" s="1"/>
    </row>
    <row r="163" spans="1:46" ht="15.75" customHeight="1" thickBot="1">
      <c r="A163" s="1"/>
      <c r="B163" s="1"/>
      <c r="C163" s="1"/>
      <c r="D163" s="1"/>
      <c r="G163" s="39"/>
      <c r="H163" s="39"/>
      <c r="I163" s="39"/>
      <c r="J163" s="40"/>
      <c r="K163" s="40"/>
      <c r="L163" s="40"/>
      <c r="M163" s="41"/>
      <c r="N163" s="41"/>
      <c r="O163" s="41"/>
      <c r="P163" s="1"/>
      <c r="Q163" s="3"/>
      <c r="R163" s="1"/>
      <c r="S163" s="21"/>
      <c r="T163" s="25" t="s">
        <v>140</v>
      </c>
      <c r="U163" s="28">
        <v>-0.6490499999999999</v>
      </c>
      <c r="V163" s="31">
        <f>SUM(U131:U163)</f>
        <v>6.4575599999999991</v>
      </c>
      <c r="W163" s="103">
        <v>792</v>
      </c>
      <c r="X163" s="105" t="s">
        <v>96</v>
      </c>
      <c r="Y163" s="15">
        <f>VLOOKUP(W163,'SOK 242'!D:G,4,0)</f>
        <v>1.0562800000000001</v>
      </c>
      <c r="Z163" s="102">
        <f t="shared" si="48"/>
        <v>0.15951999999999988</v>
      </c>
      <c r="AA163" s="102">
        <f t="shared" si="49"/>
        <v>0.15951999999999988</v>
      </c>
      <c r="AB163" s="102">
        <f t="shared" si="50"/>
        <v>0.15951999999999988</v>
      </c>
      <c r="AE163" s="100">
        <v>761</v>
      </c>
      <c r="AF163" s="101" t="s">
        <v>90</v>
      </c>
      <c r="AG163" s="15">
        <f>VLOOKUP(AE163,'SOK 242'!D:G,4,0)</f>
        <v>1.68025</v>
      </c>
      <c r="AH163" s="102" t="str">
        <f t="shared" si="45"/>
        <v/>
      </c>
      <c r="AI163" s="102" t="str">
        <f t="shared" si="46"/>
        <v/>
      </c>
      <c r="AJ163" s="102" t="str">
        <f t="shared" si="47"/>
        <v/>
      </c>
      <c r="AQ163" s="1"/>
    </row>
    <row r="164" spans="1:46" ht="15.75" customHeight="1" thickBot="1">
      <c r="A164" s="1"/>
      <c r="B164" s="1"/>
      <c r="C164" s="1"/>
      <c r="D164" s="1"/>
      <c r="G164" s="39"/>
      <c r="H164" s="39"/>
      <c r="I164" s="39"/>
      <c r="J164" s="40"/>
      <c r="K164" s="40"/>
      <c r="L164" s="40"/>
      <c r="M164" s="41"/>
      <c r="N164" s="41"/>
      <c r="O164" s="41"/>
      <c r="P164" s="1"/>
      <c r="Q164" s="3"/>
      <c r="R164" s="1"/>
      <c r="S164" s="32"/>
      <c r="T164" s="1"/>
      <c r="U164" s="35"/>
      <c r="V164" s="1"/>
      <c r="W164" s="100">
        <v>793</v>
      </c>
      <c r="X164" s="101" t="s">
        <v>96</v>
      </c>
      <c r="Y164" s="15">
        <f>VLOOKUP(W164,'SOK 242'!D:G,4,0)</f>
        <v>1.69062</v>
      </c>
      <c r="Z164" s="102" t="str">
        <f t="shared" si="48"/>
        <v/>
      </c>
      <c r="AA164" s="102" t="str">
        <f t="shared" si="49"/>
        <v/>
      </c>
      <c r="AB164" s="102" t="str">
        <f t="shared" si="50"/>
        <v/>
      </c>
      <c r="AE164" s="100">
        <v>760</v>
      </c>
      <c r="AF164" s="101" t="s">
        <v>91</v>
      </c>
      <c r="AG164" s="15">
        <f>VLOOKUP(AE164,'SOK 242'!D:G,4,0)</f>
        <v>1.17648</v>
      </c>
      <c r="AH164" s="102">
        <f t="shared" si="45"/>
        <v>0.50377000000000005</v>
      </c>
      <c r="AI164" s="102">
        <f t="shared" si="46"/>
        <v>0.50377000000000005</v>
      </c>
      <c r="AJ164" s="102">
        <f t="shared" si="47"/>
        <v>0.50377000000000005</v>
      </c>
      <c r="AN164" s="101" t="s">
        <v>1284</v>
      </c>
      <c r="AO164" s="100">
        <v>576</v>
      </c>
      <c r="AP164" s="101" t="s">
        <v>1273</v>
      </c>
      <c r="AQ164" s="15">
        <f>VLOOKUP(AO164,'SOK 242'!D:G,4,0)</f>
        <v>0.97653000000000001</v>
      </c>
    </row>
    <row r="165" spans="1:46" ht="15.75" customHeight="1" thickBot="1">
      <c r="A165" s="1"/>
      <c r="B165" s="1"/>
      <c r="C165" s="1"/>
      <c r="D165" s="1"/>
      <c r="G165" s="39"/>
      <c r="H165" s="39"/>
      <c r="I165" s="39"/>
      <c r="J165" s="40"/>
      <c r="K165" s="40"/>
      <c r="L165" s="40"/>
      <c r="M165" s="41"/>
      <c r="N165" s="41"/>
      <c r="O165" s="41"/>
      <c r="P165" s="1"/>
      <c r="Q165" s="3"/>
      <c r="R165" s="1"/>
      <c r="S165" s="32"/>
      <c r="T165" s="22" t="s">
        <v>141</v>
      </c>
      <c r="U165" s="35"/>
      <c r="V165" s="3"/>
      <c r="W165" s="103">
        <v>794</v>
      </c>
      <c r="X165" s="105" t="s">
        <v>97</v>
      </c>
      <c r="Y165" s="15">
        <f>VLOOKUP(W165,'SOK 242'!D:G,4,0)</f>
        <v>1.4108799999999999</v>
      </c>
      <c r="Z165" s="102">
        <f t="shared" si="48"/>
        <v>0.2797400000000001</v>
      </c>
      <c r="AA165" s="102">
        <f t="shared" si="49"/>
        <v>0.2797400000000001</v>
      </c>
      <c r="AB165" s="102">
        <f t="shared" si="50"/>
        <v>0.2797400000000001</v>
      </c>
      <c r="AE165" s="100">
        <v>759</v>
      </c>
      <c r="AF165" s="101" t="s">
        <v>91</v>
      </c>
      <c r="AG165" s="15">
        <f>VLOOKUP(AE165,'SOK 242'!D:G,4,0)</f>
        <v>1.59598</v>
      </c>
      <c r="AH165" s="102" t="str">
        <f t="shared" si="45"/>
        <v/>
      </c>
      <c r="AI165" s="102" t="str">
        <f t="shared" si="46"/>
        <v/>
      </c>
      <c r="AJ165" s="102" t="str">
        <f t="shared" si="47"/>
        <v/>
      </c>
      <c r="AN165" s="101" t="s">
        <v>1279</v>
      </c>
      <c r="AO165" s="100">
        <v>577</v>
      </c>
      <c r="AP165" s="101" t="s">
        <v>1278</v>
      </c>
      <c r="AQ165" s="15">
        <f>VLOOKUP(AO165,'SOK 242'!D:G,4,0)</f>
        <v>0.97711999999999999</v>
      </c>
      <c r="AR165" s="102">
        <f>IF(AP164=AP165,"",AQ164-AQ165)</f>
        <v>-5.8999999999997943E-4</v>
      </c>
      <c r="AS165" s="102">
        <f t="shared" ref="AS165" si="51">IF(AR165="","",IF(COUNTIF(AO164,"*бол*"),AR165+AS163,AR165))</f>
        <v>-5.8999999999997943E-4</v>
      </c>
      <c r="AT165" s="102">
        <f t="shared" ref="AT165" si="52">IF(COUNTIF(AO165,"*бол*"),"",AS165)</f>
        <v>-5.8999999999997943E-4</v>
      </c>
    </row>
    <row r="166" spans="1:46" ht="15.75" customHeight="1" thickBot="1">
      <c r="A166" s="1"/>
      <c r="B166" s="1"/>
      <c r="C166" s="1"/>
      <c r="D166" s="1"/>
      <c r="G166" s="39"/>
      <c r="H166" s="39"/>
      <c r="I166" s="39"/>
      <c r="J166" s="40"/>
      <c r="K166" s="40"/>
      <c r="L166" s="40"/>
      <c r="M166" s="41"/>
      <c r="N166" s="41"/>
      <c r="O166" s="41"/>
      <c r="P166" s="1"/>
      <c r="Q166" s="3"/>
      <c r="R166" s="1"/>
      <c r="S166" s="21"/>
      <c r="T166" s="1"/>
      <c r="U166" s="35"/>
      <c r="V166" s="1"/>
      <c r="W166" s="103">
        <v>795</v>
      </c>
      <c r="X166" s="105" t="s">
        <v>260</v>
      </c>
      <c r="Y166" s="15">
        <f>VLOOKUP(W166,'SOK 242'!D:G,4,0)</f>
        <v>1.1693100000000001</v>
      </c>
      <c r="Z166" s="102">
        <f t="shared" si="48"/>
        <v>0.24156999999999984</v>
      </c>
      <c r="AA166" s="102">
        <f t="shared" si="49"/>
        <v>0.24156999999999984</v>
      </c>
      <c r="AB166" s="102">
        <f t="shared" si="50"/>
        <v>0.24156999999999984</v>
      </c>
      <c r="AE166" s="103">
        <v>758</v>
      </c>
      <c r="AF166" s="104" t="s">
        <v>92</v>
      </c>
      <c r="AG166" s="15">
        <f>VLOOKUP(AE166,'SOK 242'!D:G,4,0)</f>
        <v>1.46411</v>
      </c>
      <c r="AH166" s="102">
        <f t="shared" si="45"/>
        <v>0.13186999999999993</v>
      </c>
      <c r="AI166" s="102">
        <f t="shared" si="46"/>
        <v>0.13186999999999993</v>
      </c>
      <c r="AJ166" s="102">
        <f t="shared" si="47"/>
        <v>0.13186999999999993</v>
      </c>
      <c r="AN166" s="101"/>
      <c r="AO166" s="101"/>
      <c r="AP166" s="101"/>
    </row>
    <row r="167" spans="1:46" ht="15.75" customHeight="1" thickBot="1">
      <c r="A167" s="1"/>
      <c r="B167" s="1"/>
      <c r="C167" s="1"/>
      <c r="D167" s="1"/>
      <c r="G167" s="39"/>
      <c r="H167" s="39"/>
      <c r="I167" s="39"/>
      <c r="J167" s="40"/>
      <c r="K167" s="40"/>
      <c r="L167" s="40"/>
      <c r="M167" s="41"/>
      <c r="N167" s="41"/>
      <c r="O167" s="41"/>
      <c r="P167" s="1"/>
      <c r="Q167" s="3"/>
      <c r="R167" s="1"/>
      <c r="S167" s="21"/>
      <c r="T167" s="1"/>
      <c r="U167" s="35"/>
      <c r="V167" s="1"/>
      <c r="W167" s="103">
        <v>796</v>
      </c>
      <c r="X167" s="105" t="s">
        <v>261</v>
      </c>
      <c r="Y167" s="15">
        <f>VLOOKUP(W167,'SOK 242'!D:G,4,0)</f>
        <v>0.96947000000000005</v>
      </c>
      <c r="Z167" s="102">
        <f t="shared" si="48"/>
        <v>0.19984000000000002</v>
      </c>
      <c r="AA167" s="102">
        <f t="shared" si="49"/>
        <v>0.19984000000000002</v>
      </c>
      <c r="AB167" s="102">
        <f t="shared" si="50"/>
        <v>0.19984000000000002</v>
      </c>
      <c r="AE167" s="100">
        <v>757</v>
      </c>
      <c r="AF167" s="101" t="s">
        <v>93</v>
      </c>
      <c r="AG167" s="15">
        <f>VLOOKUP(AE167,'SOK 242'!D:G,4,0)</f>
        <v>1.21861</v>
      </c>
      <c r="AH167" s="102">
        <f t="shared" si="45"/>
        <v>0.24550000000000005</v>
      </c>
      <c r="AI167" s="102">
        <f t="shared" si="46"/>
        <v>0.24550000000000005</v>
      </c>
      <c r="AJ167" s="102">
        <f t="shared" si="47"/>
        <v>0.24550000000000005</v>
      </c>
      <c r="AN167" s="101"/>
      <c r="AO167" s="101"/>
      <c r="AP167" s="101"/>
    </row>
    <row r="168" spans="1:46" ht="15.75" customHeight="1" thickBot="1">
      <c r="A168" s="1"/>
      <c r="B168" s="1"/>
      <c r="C168" s="1"/>
      <c r="D168" s="1"/>
      <c r="G168" s="39"/>
      <c r="H168" s="39"/>
      <c r="I168" s="39"/>
      <c r="J168" s="40"/>
      <c r="K168" s="40"/>
      <c r="L168" s="40"/>
      <c r="M168" s="41"/>
      <c r="N168" s="41"/>
      <c r="O168" s="41"/>
      <c r="P168" s="1"/>
      <c r="Q168" s="3"/>
      <c r="R168" s="1"/>
      <c r="S168" s="21"/>
      <c r="T168" s="44" t="s">
        <v>142</v>
      </c>
      <c r="U168" s="26"/>
      <c r="V168" s="1"/>
      <c r="W168" s="100">
        <v>797</v>
      </c>
      <c r="X168" s="101" t="s">
        <v>261</v>
      </c>
      <c r="Y168" s="15">
        <f>VLOOKUP(W168,'SOK 242'!D:G,4,0)</f>
        <v>1.6320699999999999</v>
      </c>
      <c r="Z168" s="102" t="str">
        <f t="shared" si="48"/>
        <v/>
      </c>
      <c r="AA168" s="102" t="str">
        <f t="shared" si="49"/>
        <v/>
      </c>
      <c r="AB168" s="102" t="str">
        <f t="shared" si="50"/>
        <v/>
      </c>
      <c r="AE168" s="100">
        <v>756</v>
      </c>
      <c r="AF168" s="101" t="s">
        <v>96</v>
      </c>
      <c r="AG168" s="15">
        <f>VLOOKUP(AE168,'SOK 242'!D:G,4,0)</f>
        <v>1.0587</v>
      </c>
      <c r="AH168" s="102">
        <f t="shared" si="45"/>
        <v>0.15991</v>
      </c>
      <c r="AI168" s="102">
        <f t="shared" si="46"/>
        <v>0.15991</v>
      </c>
      <c r="AJ168" s="102">
        <f t="shared" si="47"/>
        <v>0.15991</v>
      </c>
      <c r="AN168" s="101" t="s">
        <v>1279</v>
      </c>
      <c r="AO168" s="100">
        <v>635</v>
      </c>
      <c r="AP168" s="101" t="s">
        <v>43</v>
      </c>
      <c r="AQ168" s="15">
        <f>VLOOKUP(AO168,'SOK 242'!D:G,4,0)</f>
        <v>1.39151</v>
      </c>
    </row>
    <row r="169" spans="1:46" ht="15.75" customHeight="1" thickBot="1">
      <c r="A169" s="1"/>
      <c r="B169" s="1"/>
      <c r="C169" s="1"/>
      <c r="D169" s="1"/>
      <c r="G169" s="39"/>
      <c r="H169" s="39"/>
      <c r="I169" s="39"/>
      <c r="J169" s="40"/>
      <c r="K169" s="40"/>
      <c r="L169" s="40"/>
      <c r="M169" s="41"/>
      <c r="N169" s="41"/>
      <c r="O169" s="41"/>
      <c r="P169" s="1"/>
      <c r="Q169" s="3"/>
      <c r="R169" s="1"/>
      <c r="S169" s="21"/>
      <c r="T169" s="45" t="s">
        <v>143</v>
      </c>
      <c r="U169" s="35">
        <v>-0.73995999999999995</v>
      </c>
      <c r="V169" s="1"/>
      <c r="W169" s="103">
        <v>798</v>
      </c>
      <c r="X169" s="105" t="s">
        <v>262</v>
      </c>
      <c r="Y169" s="15">
        <f>VLOOKUP(W169,'SOK 242'!D:G,4,0)</f>
        <v>1.47505</v>
      </c>
      <c r="Z169" s="102">
        <f t="shared" si="48"/>
        <v>0.15701999999999994</v>
      </c>
      <c r="AA169" s="102">
        <f t="shared" si="49"/>
        <v>0.15701999999999994</v>
      </c>
      <c r="AB169" s="102">
        <f t="shared" si="50"/>
        <v>0.15701999999999994</v>
      </c>
      <c r="AE169" s="103">
        <v>755</v>
      </c>
      <c r="AF169" s="104" t="s">
        <v>96</v>
      </c>
      <c r="AG169" s="15">
        <f>VLOOKUP(AE169,'SOK 242'!D:G,4,0)</f>
        <v>1.76085</v>
      </c>
      <c r="AH169" s="102" t="str">
        <f t="shared" si="45"/>
        <v/>
      </c>
      <c r="AI169" s="102" t="str">
        <f t="shared" si="46"/>
        <v/>
      </c>
      <c r="AJ169" s="102" t="str">
        <f t="shared" si="47"/>
        <v/>
      </c>
      <c r="AN169" s="101" t="s">
        <v>1284</v>
      </c>
      <c r="AO169" s="100">
        <v>636</v>
      </c>
      <c r="AP169" s="101" t="s">
        <v>237</v>
      </c>
      <c r="AQ169" s="15">
        <f>VLOOKUP(AO169,'SOK 242'!D:G,4,0)</f>
        <v>1.4005099999999999</v>
      </c>
      <c r="AR169" s="102">
        <f>IF(AP168=AP169,"",AQ168-AQ169)</f>
        <v>-8.999999999999897E-3</v>
      </c>
      <c r="AS169" s="102">
        <f t="shared" ref="AS169" si="53">IF(AR169="","",IF(COUNTIF(AO168,"*бол*"),AR169+AS167,AR169))</f>
        <v>-8.999999999999897E-3</v>
      </c>
      <c r="AT169" s="102">
        <f t="shared" ref="AT169" si="54">IF(COUNTIF(AO169,"*бол*"),"",AS169)</f>
        <v>-8.999999999999897E-3</v>
      </c>
    </row>
    <row r="170" spans="1:46" ht="15.75" customHeight="1" thickBot="1">
      <c r="A170" s="1"/>
      <c r="B170" s="1"/>
      <c r="C170" s="1"/>
      <c r="D170" s="1"/>
      <c r="G170" s="39"/>
      <c r="H170" s="39"/>
      <c r="I170" s="39"/>
      <c r="J170" s="40"/>
      <c r="K170" s="40"/>
      <c r="L170" s="40"/>
      <c r="M170" s="41"/>
      <c r="N170" s="41"/>
      <c r="O170" s="41"/>
      <c r="P170" s="1"/>
      <c r="Q170" s="3"/>
      <c r="R170" s="1"/>
      <c r="S170" s="21"/>
      <c r="T170" s="45" t="s">
        <v>144</v>
      </c>
      <c r="U170" s="28">
        <v>-0.7120200000000001</v>
      </c>
      <c r="V170" s="3"/>
      <c r="W170" s="103">
        <v>799</v>
      </c>
      <c r="X170" s="105" t="s">
        <v>264</v>
      </c>
      <c r="Y170" s="15">
        <f>VLOOKUP(W170,'SOK 242'!D:G,4,0)</f>
        <v>1.27681</v>
      </c>
      <c r="Z170" s="102">
        <f t="shared" si="48"/>
        <v>0.19823999999999997</v>
      </c>
      <c r="AA170" s="102">
        <f t="shared" si="49"/>
        <v>0.19823999999999997</v>
      </c>
      <c r="AB170" s="102">
        <f t="shared" si="50"/>
        <v>0.19823999999999997</v>
      </c>
      <c r="AE170" s="103">
        <v>754</v>
      </c>
      <c r="AF170" s="104" t="s">
        <v>97</v>
      </c>
      <c r="AG170" s="15">
        <f>VLOOKUP(AE170,'SOK 242'!D:G,4,0)</f>
        <v>1.4821299999999999</v>
      </c>
      <c r="AH170" s="102">
        <f t="shared" si="45"/>
        <v>0.27872000000000008</v>
      </c>
      <c r="AI170" s="102">
        <f t="shared" si="46"/>
        <v>0.27872000000000008</v>
      </c>
      <c r="AJ170" s="102">
        <f t="shared" si="47"/>
        <v>0.27872000000000008</v>
      </c>
    </row>
    <row r="171" spans="1:46" ht="15.75" customHeight="1" thickBot="1">
      <c r="A171" s="1"/>
      <c r="B171" s="1"/>
      <c r="C171" s="1"/>
      <c r="D171" s="1"/>
      <c r="G171" s="39"/>
      <c r="H171" s="39"/>
      <c r="I171" s="39"/>
      <c r="J171" s="40"/>
      <c r="K171" s="40"/>
      <c r="L171" s="40"/>
      <c r="M171" s="41"/>
      <c r="N171" s="41"/>
      <c r="O171" s="41"/>
      <c r="P171" s="1"/>
      <c r="Q171" s="3"/>
      <c r="R171" s="1"/>
      <c r="S171" s="21"/>
      <c r="T171" s="45" t="s">
        <v>145</v>
      </c>
      <c r="U171" s="28">
        <v>-0.70462999999999987</v>
      </c>
      <c r="V171" s="1"/>
      <c r="W171" s="103">
        <v>800</v>
      </c>
      <c r="X171" s="105" t="s">
        <v>265</v>
      </c>
      <c r="Y171" s="15">
        <f>VLOOKUP(W171,'SOK 242'!D:G,4,0)</f>
        <v>1.0760799999999999</v>
      </c>
      <c r="Z171" s="102">
        <f t="shared" si="48"/>
        <v>0.20073000000000008</v>
      </c>
      <c r="AA171" s="102">
        <f t="shared" si="49"/>
        <v>0.20073000000000008</v>
      </c>
      <c r="AB171" s="102">
        <f t="shared" si="50"/>
        <v>0.20073000000000008</v>
      </c>
      <c r="AE171" s="100">
        <v>753</v>
      </c>
      <c r="AF171" s="101" t="s">
        <v>98</v>
      </c>
      <c r="AG171" s="15">
        <f>VLOOKUP(AE171,'SOK 242'!D:G,4,0)</f>
        <v>1.2423999999999999</v>
      </c>
      <c r="AH171" s="102">
        <f t="shared" si="45"/>
        <v>0.23973</v>
      </c>
      <c r="AI171" s="102">
        <f t="shared" si="46"/>
        <v>0.23973</v>
      </c>
      <c r="AJ171" s="102">
        <f t="shared" si="47"/>
        <v>0.23973</v>
      </c>
    </row>
    <row r="172" spans="1:46" ht="15.75" customHeight="1" thickBot="1">
      <c r="A172" s="1"/>
      <c r="B172" s="1"/>
      <c r="C172" s="1"/>
      <c r="D172" s="1"/>
      <c r="G172" s="39"/>
      <c r="H172" s="39"/>
      <c r="I172" s="39"/>
      <c r="J172" s="40"/>
      <c r="K172" s="40"/>
      <c r="L172" s="40"/>
      <c r="M172" s="41"/>
      <c r="N172" s="41"/>
      <c r="O172" s="41"/>
      <c r="P172" s="1"/>
      <c r="Q172" s="3"/>
      <c r="R172" s="1"/>
      <c r="S172" s="21"/>
      <c r="T172" s="45" t="s">
        <v>146</v>
      </c>
      <c r="U172" s="28">
        <v>-0.75131999999999999</v>
      </c>
      <c r="V172" s="1"/>
      <c r="W172" s="100">
        <v>801</v>
      </c>
      <c r="X172" s="101" t="s">
        <v>265</v>
      </c>
      <c r="Y172" s="15">
        <f>VLOOKUP(W172,'SOK 242'!D:G,4,0)</f>
        <v>1.58585</v>
      </c>
      <c r="Z172" s="102" t="str">
        <f t="shared" si="48"/>
        <v/>
      </c>
      <c r="AA172" s="102" t="str">
        <f t="shared" si="49"/>
        <v/>
      </c>
      <c r="AB172" s="102" t="str">
        <f t="shared" si="50"/>
        <v/>
      </c>
      <c r="AE172" s="103">
        <v>752</v>
      </c>
      <c r="AF172" s="104" t="s">
        <v>99</v>
      </c>
      <c r="AG172" s="15">
        <f>VLOOKUP(AE172,'SOK 242'!D:G,4,0)</f>
        <v>1.04288</v>
      </c>
      <c r="AH172" s="102">
        <f t="shared" si="45"/>
        <v>0.19951999999999992</v>
      </c>
      <c r="AI172" s="102">
        <f t="shared" si="46"/>
        <v>0.19951999999999992</v>
      </c>
      <c r="AJ172" s="102">
        <f t="shared" si="47"/>
        <v>0.19951999999999992</v>
      </c>
    </row>
    <row r="173" spans="1:46" ht="15.75" customHeight="1" thickBot="1">
      <c r="A173" s="1"/>
      <c r="B173" s="1"/>
      <c r="C173" s="1"/>
      <c r="D173" s="1"/>
      <c r="G173" s="39"/>
      <c r="H173" s="39"/>
      <c r="I173" s="39"/>
      <c r="J173" s="40"/>
      <c r="K173" s="40"/>
      <c r="L173" s="40"/>
      <c r="M173" s="41"/>
      <c r="N173" s="41"/>
      <c r="O173" s="41"/>
      <c r="P173" s="1"/>
      <c r="Q173" s="3"/>
      <c r="R173" s="1"/>
      <c r="S173" s="21"/>
      <c r="T173" s="46" t="s">
        <v>147</v>
      </c>
      <c r="U173" s="35">
        <v>-2.0710600000000001</v>
      </c>
      <c r="V173" s="1"/>
      <c r="W173" s="103">
        <v>802</v>
      </c>
      <c r="X173" s="105" t="s">
        <v>267</v>
      </c>
      <c r="Y173" s="15">
        <f>VLOOKUP(W173,'SOK 242'!D:G,4,0)</f>
        <v>1.3276300000000001</v>
      </c>
      <c r="Z173" s="102">
        <f t="shared" si="48"/>
        <v>0.25821999999999989</v>
      </c>
      <c r="AA173" s="102">
        <f t="shared" si="49"/>
        <v>0.25821999999999989</v>
      </c>
      <c r="AB173" s="102">
        <f t="shared" si="50"/>
        <v>0.25821999999999989</v>
      </c>
      <c r="AE173" s="103">
        <v>751</v>
      </c>
      <c r="AF173" s="104" t="s">
        <v>99</v>
      </c>
      <c r="AG173" s="15">
        <f>VLOOKUP(AE173,'SOK 242'!D:G,4,0)</f>
        <v>1.6247100000000001</v>
      </c>
      <c r="AH173" s="102" t="str">
        <f t="shared" si="45"/>
        <v/>
      </c>
      <c r="AI173" s="102" t="str">
        <f t="shared" si="46"/>
        <v/>
      </c>
      <c r="AJ173" s="102" t="str">
        <f t="shared" si="47"/>
        <v/>
      </c>
    </row>
    <row r="174" spans="1:46" ht="15.75" customHeight="1" thickBot="1">
      <c r="A174" s="1"/>
      <c r="B174" s="1"/>
      <c r="C174" s="1"/>
      <c r="D174" s="1"/>
      <c r="G174" s="39"/>
      <c r="H174" s="39"/>
      <c r="I174" s="39"/>
      <c r="J174" s="40"/>
      <c r="K174" s="40"/>
      <c r="L174" s="40"/>
      <c r="M174" s="41"/>
      <c r="N174" s="41"/>
      <c r="O174" s="41"/>
      <c r="P174" s="1"/>
      <c r="Q174" s="3"/>
      <c r="R174" s="1"/>
      <c r="S174" s="21"/>
      <c r="T174" s="45" t="s">
        <v>148</v>
      </c>
      <c r="U174" s="35">
        <v>-0.23866000000000009</v>
      </c>
      <c r="V174" s="1"/>
      <c r="W174" s="103">
        <v>803</v>
      </c>
      <c r="X174" s="105" t="s">
        <v>269</v>
      </c>
      <c r="Y174" s="15">
        <f>VLOOKUP(W174,'SOK 242'!D:G,4,0)</f>
        <v>1.1841900000000001</v>
      </c>
      <c r="Z174" s="102">
        <f t="shared" si="48"/>
        <v>0.14344000000000001</v>
      </c>
      <c r="AA174" s="102">
        <f t="shared" si="49"/>
        <v>0.14344000000000001</v>
      </c>
      <c r="AB174" s="102">
        <f t="shared" si="50"/>
        <v>0.14344000000000001</v>
      </c>
      <c r="AE174" s="103">
        <v>750</v>
      </c>
      <c r="AF174" s="104" t="s">
        <v>100</v>
      </c>
      <c r="AG174" s="15">
        <f>VLOOKUP(AE174,'SOK 242'!D:G,4,0)</f>
        <v>1.4687699999999999</v>
      </c>
      <c r="AH174" s="102">
        <f t="shared" si="45"/>
        <v>0.15594000000000019</v>
      </c>
      <c r="AI174" s="102">
        <f t="shared" si="46"/>
        <v>0.15594000000000019</v>
      </c>
      <c r="AJ174" s="102">
        <f t="shared" si="47"/>
        <v>0.15594000000000019</v>
      </c>
    </row>
    <row r="175" spans="1:46" ht="15.75" customHeight="1" thickBot="1">
      <c r="A175" s="1"/>
      <c r="B175" s="1"/>
      <c r="C175" s="1"/>
      <c r="D175" s="1"/>
      <c r="G175" s="39"/>
      <c r="H175" s="39"/>
      <c r="I175" s="39"/>
      <c r="J175" s="40"/>
      <c r="K175" s="40"/>
      <c r="L175" s="40"/>
      <c r="M175" s="41"/>
      <c r="N175" s="41"/>
      <c r="O175" s="41"/>
      <c r="P175" s="1"/>
      <c r="Q175" s="3"/>
      <c r="R175" s="1"/>
      <c r="S175" s="21"/>
      <c r="T175" s="46" t="s">
        <v>149</v>
      </c>
      <c r="U175" s="28">
        <v>-0.15039999999999987</v>
      </c>
      <c r="V175" s="1"/>
      <c r="W175" s="103">
        <v>804</v>
      </c>
      <c r="X175" s="105" t="s">
        <v>270</v>
      </c>
      <c r="Y175" s="15">
        <f>VLOOKUP(W175,'SOK 242'!D:G,4,0)</f>
        <v>0.98704999999999998</v>
      </c>
      <c r="Z175" s="102">
        <f t="shared" si="48"/>
        <v>0.19714000000000009</v>
      </c>
      <c r="AA175" s="102">
        <f t="shared" si="49"/>
        <v>0.19714000000000009</v>
      </c>
      <c r="AB175" s="102">
        <f t="shared" si="50"/>
        <v>0.19714000000000009</v>
      </c>
      <c r="AE175" s="100">
        <v>749</v>
      </c>
      <c r="AF175" s="101" t="s">
        <v>102</v>
      </c>
      <c r="AG175" s="15">
        <f>VLOOKUP(AE175,'SOK 242'!D:G,4,0)</f>
        <v>1.2693399999999999</v>
      </c>
      <c r="AH175" s="102">
        <f t="shared" si="45"/>
        <v>0.19943</v>
      </c>
      <c r="AI175" s="102">
        <f t="shared" si="46"/>
        <v>0.19943</v>
      </c>
      <c r="AJ175" s="102">
        <f t="shared" si="47"/>
        <v>0.19943</v>
      </c>
    </row>
    <row r="176" spans="1:46" ht="15.75" customHeight="1" thickBot="1">
      <c r="A176" s="1"/>
      <c r="B176" s="1"/>
      <c r="C176" s="1"/>
      <c r="D176" s="1"/>
      <c r="G176" s="39"/>
      <c r="H176" s="39"/>
      <c r="I176" s="39"/>
      <c r="J176" s="40"/>
      <c r="K176" s="40"/>
      <c r="L176" s="40"/>
      <c r="M176" s="41"/>
      <c r="N176" s="41"/>
      <c r="O176" s="41"/>
      <c r="P176" s="1"/>
      <c r="Q176" s="3"/>
      <c r="R176" s="1"/>
      <c r="S176" s="21"/>
      <c r="T176" s="45" t="s">
        <v>150</v>
      </c>
      <c r="U176" s="35">
        <v>-0.11738000000000004</v>
      </c>
      <c r="V176" s="3"/>
      <c r="W176" s="100">
        <v>805</v>
      </c>
      <c r="X176" s="101" t="s">
        <v>270</v>
      </c>
      <c r="Y176" s="15">
        <f>VLOOKUP(W176,'SOK 242'!D:G,4,0)</f>
        <v>1.60578</v>
      </c>
      <c r="Z176" s="102" t="str">
        <f t="shared" si="48"/>
        <v/>
      </c>
      <c r="AA176" s="102" t="str">
        <f t="shared" si="49"/>
        <v/>
      </c>
      <c r="AB176" s="102" t="str">
        <f t="shared" si="50"/>
        <v/>
      </c>
      <c r="AE176" s="103">
        <v>748</v>
      </c>
      <c r="AF176" s="104" t="s">
        <v>103</v>
      </c>
      <c r="AG176" s="15">
        <f>VLOOKUP(AE176,'SOK 242'!D:G,4,0)</f>
        <v>1.0778399999999999</v>
      </c>
      <c r="AH176" s="102">
        <f t="shared" si="45"/>
        <v>0.1915</v>
      </c>
      <c r="AI176" s="102">
        <f t="shared" si="46"/>
        <v>0.1915</v>
      </c>
      <c r="AJ176" s="102">
        <f t="shared" si="47"/>
        <v>0.1915</v>
      </c>
    </row>
    <row r="177" spans="1:36" ht="15.75" customHeight="1" thickBot="1">
      <c r="A177" s="1"/>
      <c r="B177" s="1"/>
      <c r="C177" s="1"/>
      <c r="D177" s="1"/>
      <c r="G177" s="39"/>
      <c r="H177" s="39"/>
      <c r="I177" s="39"/>
      <c r="J177" s="40"/>
      <c r="K177" s="40"/>
      <c r="L177" s="40"/>
      <c r="M177" s="41"/>
      <c r="N177" s="41"/>
      <c r="O177" s="41"/>
      <c r="P177" s="1"/>
      <c r="Q177" s="3"/>
      <c r="R177" s="1"/>
      <c r="S177" s="21"/>
      <c r="T177" s="45" t="s">
        <v>151</v>
      </c>
      <c r="U177" s="28">
        <v>-0.44347999999999999</v>
      </c>
      <c r="V177" s="1"/>
      <c r="W177" s="103">
        <v>806</v>
      </c>
      <c r="X177" s="105" t="s">
        <v>271</v>
      </c>
      <c r="Y177" s="15">
        <f>VLOOKUP(W177,'SOK 242'!D:G,4,0)</f>
        <v>1.40221</v>
      </c>
      <c r="Z177" s="102">
        <f t="shared" si="48"/>
        <v>0.20357000000000003</v>
      </c>
      <c r="AA177" s="102">
        <f t="shared" si="49"/>
        <v>0.20357000000000003</v>
      </c>
      <c r="AB177" s="102">
        <f t="shared" si="50"/>
        <v>0.20357000000000003</v>
      </c>
      <c r="AE177" s="103">
        <v>747</v>
      </c>
      <c r="AF177" s="104" t="s">
        <v>103</v>
      </c>
      <c r="AG177" s="15">
        <f>VLOOKUP(AE177,'SOK 242'!D:G,4,0)</f>
        <v>1.6939599999999999</v>
      </c>
      <c r="AH177" s="102" t="str">
        <f t="shared" si="45"/>
        <v/>
      </c>
      <c r="AI177" s="102" t="str">
        <f t="shared" si="46"/>
        <v/>
      </c>
      <c r="AJ177" s="102" t="str">
        <f t="shared" si="47"/>
        <v/>
      </c>
    </row>
    <row r="178" spans="1:36" ht="15.75" customHeight="1" thickBot="1">
      <c r="A178" s="1"/>
      <c r="B178" s="1"/>
      <c r="C178" s="1"/>
      <c r="D178" s="1"/>
      <c r="G178" s="39"/>
      <c r="H178" s="39"/>
      <c r="I178" s="39"/>
      <c r="J178" s="40"/>
      <c r="K178" s="40"/>
      <c r="L178" s="40"/>
      <c r="M178" s="41"/>
      <c r="N178" s="41"/>
      <c r="O178" s="41"/>
      <c r="P178" s="1"/>
      <c r="Q178" s="3"/>
      <c r="R178" s="1"/>
      <c r="S178" s="21"/>
      <c r="T178" s="45" t="s">
        <v>152</v>
      </c>
      <c r="U178" s="28">
        <v>-0.67057000000000011</v>
      </c>
      <c r="V178" s="3"/>
      <c r="W178" s="103">
        <v>807</v>
      </c>
      <c r="X178" s="105" t="s">
        <v>272</v>
      </c>
      <c r="Y178" s="15">
        <f>VLOOKUP(W178,'SOK 242'!D:G,4,0)</f>
        <v>1.20807</v>
      </c>
      <c r="Z178" s="102">
        <f t="shared" si="48"/>
        <v>0.19413999999999998</v>
      </c>
      <c r="AA178" s="102">
        <f t="shared" si="49"/>
        <v>0.19413999999999998</v>
      </c>
      <c r="AB178" s="102">
        <f t="shared" si="50"/>
        <v>0.19413999999999998</v>
      </c>
      <c r="AE178" s="100">
        <v>746</v>
      </c>
      <c r="AF178" s="101" t="s">
        <v>104</v>
      </c>
      <c r="AG178" s="15">
        <f>VLOOKUP(AE178,'SOK 242'!D:G,4,0)</f>
        <v>1.4308700000000001</v>
      </c>
      <c r="AH178" s="102">
        <f t="shared" si="45"/>
        <v>0.26308999999999982</v>
      </c>
      <c r="AI178" s="102">
        <f t="shared" si="46"/>
        <v>0.26308999999999982</v>
      </c>
      <c r="AJ178" s="102">
        <f t="shared" si="47"/>
        <v>0.26308999999999982</v>
      </c>
    </row>
    <row r="179" spans="1:36" ht="15.75" customHeight="1" thickBot="1">
      <c r="A179" s="1"/>
      <c r="B179" s="1"/>
      <c r="C179" s="1"/>
      <c r="D179" s="1"/>
      <c r="G179" s="39"/>
      <c r="H179" s="39"/>
      <c r="I179" s="39"/>
      <c r="J179" s="40"/>
      <c r="K179" s="40"/>
      <c r="L179" s="40"/>
      <c r="M179" s="41"/>
      <c r="N179" s="41"/>
      <c r="O179" s="41"/>
      <c r="P179" s="1"/>
      <c r="Q179" s="3"/>
      <c r="R179" s="1"/>
      <c r="S179" s="21"/>
      <c r="T179" s="45" t="s">
        <v>153</v>
      </c>
      <c r="U179" s="28">
        <v>-1.22959</v>
      </c>
      <c r="V179" s="1"/>
      <c r="W179" s="103">
        <v>808</v>
      </c>
      <c r="X179" s="105" t="s">
        <v>273</v>
      </c>
      <c r="Y179" s="15">
        <f>VLOOKUP(W179,'SOK 242'!D:G,4,0)</f>
        <v>0.93967999999999996</v>
      </c>
      <c r="Z179" s="102">
        <f t="shared" si="48"/>
        <v>0.26839000000000002</v>
      </c>
      <c r="AA179" s="102">
        <f t="shared" si="49"/>
        <v>0.26839000000000002</v>
      </c>
      <c r="AB179" s="102">
        <f t="shared" si="50"/>
        <v>0.26839000000000002</v>
      </c>
      <c r="AE179" s="103">
        <v>745</v>
      </c>
      <c r="AF179" s="104" t="s">
        <v>105</v>
      </c>
      <c r="AG179" s="15">
        <f>VLOOKUP(AE179,'SOK 242'!D:G,4,0)</f>
        <v>1.2885599999999999</v>
      </c>
      <c r="AH179" s="102">
        <f t="shared" si="45"/>
        <v>0.14231000000000016</v>
      </c>
      <c r="AI179" s="102">
        <f t="shared" si="46"/>
        <v>0.14231000000000016</v>
      </c>
      <c r="AJ179" s="102">
        <f t="shared" si="47"/>
        <v>0.14231000000000016</v>
      </c>
    </row>
    <row r="180" spans="1:36" ht="15.75" customHeight="1" thickBot="1">
      <c r="A180" s="1"/>
      <c r="B180" s="1"/>
      <c r="C180" s="1"/>
      <c r="D180" s="1"/>
      <c r="G180" s="39"/>
      <c r="H180" s="39"/>
      <c r="I180" s="39"/>
      <c r="J180" s="40"/>
      <c r="K180" s="40"/>
      <c r="L180" s="40"/>
      <c r="M180" s="41"/>
      <c r="N180" s="41"/>
      <c r="O180" s="41"/>
      <c r="P180" s="1"/>
      <c r="Q180" s="3"/>
      <c r="R180" s="1"/>
      <c r="S180" s="21"/>
      <c r="T180" s="45" t="s">
        <v>154</v>
      </c>
      <c r="U180" s="28">
        <v>-0.7031099999999999</v>
      </c>
      <c r="V180" s="1"/>
      <c r="W180" s="100">
        <v>809</v>
      </c>
      <c r="X180" s="101" t="s">
        <v>273</v>
      </c>
      <c r="Y180" s="15">
        <f>VLOOKUP(W180,'SOK 242'!D:G,4,0)</f>
        <v>1.74068</v>
      </c>
      <c r="Z180" s="102" t="str">
        <f t="shared" si="48"/>
        <v/>
      </c>
      <c r="AA180" s="102" t="str">
        <f t="shared" si="49"/>
        <v/>
      </c>
      <c r="AB180" s="102" t="str">
        <f t="shared" si="50"/>
        <v/>
      </c>
      <c r="AE180" s="103">
        <v>744</v>
      </c>
      <c r="AF180" s="104" t="s">
        <v>106</v>
      </c>
      <c r="AG180" s="15">
        <f>VLOOKUP(AE180,'SOK 242'!D:G,4,0)</f>
        <v>1.0755300000000001</v>
      </c>
      <c r="AH180" s="102">
        <f t="shared" si="45"/>
        <v>0.21302999999999983</v>
      </c>
      <c r="AI180" s="102">
        <f t="shared" si="46"/>
        <v>0.21302999999999983</v>
      </c>
      <c r="AJ180" s="102">
        <f t="shared" si="47"/>
        <v>0.21302999999999983</v>
      </c>
    </row>
    <row r="181" spans="1:36" ht="15.75" customHeight="1" thickBot="1">
      <c r="A181" s="1"/>
      <c r="B181" s="1"/>
      <c r="C181" s="1"/>
      <c r="D181" s="1"/>
      <c r="G181" s="39"/>
      <c r="H181" s="39"/>
      <c r="I181" s="39"/>
      <c r="J181" s="40"/>
      <c r="K181" s="40"/>
      <c r="L181" s="40"/>
      <c r="M181" s="41"/>
      <c r="N181" s="41"/>
      <c r="O181" s="41"/>
      <c r="P181" s="1"/>
      <c r="Q181" s="3"/>
      <c r="R181" s="1"/>
      <c r="S181" s="21"/>
      <c r="T181" s="45" t="s">
        <v>155</v>
      </c>
      <c r="U181" s="35">
        <v>-1.5738599999999998</v>
      </c>
      <c r="V181" s="3"/>
      <c r="W181" s="103">
        <v>810</v>
      </c>
      <c r="X181" s="105" t="s">
        <v>274</v>
      </c>
      <c r="Y181" s="15">
        <f>VLOOKUP(W181,'SOK 242'!D:G,4,0)</f>
        <v>1.5587899999999999</v>
      </c>
      <c r="Z181" s="102">
        <f t="shared" si="48"/>
        <v>0.18189000000000011</v>
      </c>
      <c r="AA181" s="102">
        <f t="shared" si="49"/>
        <v>0.18189000000000011</v>
      </c>
      <c r="AB181" s="102">
        <f t="shared" si="50"/>
        <v>0.18189000000000011</v>
      </c>
      <c r="AE181" s="100">
        <v>743</v>
      </c>
      <c r="AF181" s="101" t="s">
        <v>106</v>
      </c>
      <c r="AG181" s="15">
        <f>VLOOKUP(AE181,'SOK 242'!D:G,4,0)</f>
        <v>1.6968099999999999</v>
      </c>
      <c r="AH181" s="102" t="str">
        <f t="shared" si="45"/>
        <v/>
      </c>
      <c r="AI181" s="102" t="str">
        <f t="shared" si="46"/>
        <v/>
      </c>
      <c r="AJ181" s="102" t="str">
        <f t="shared" si="47"/>
        <v/>
      </c>
    </row>
    <row r="182" spans="1:36" ht="15.75" customHeight="1" thickBot="1">
      <c r="A182" s="1"/>
      <c r="B182" s="1"/>
      <c r="C182" s="1"/>
      <c r="D182" s="1"/>
      <c r="G182" s="39"/>
      <c r="H182" s="39"/>
      <c r="I182" s="39"/>
      <c r="J182" s="40"/>
      <c r="K182" s="40"/>
      <c r="L182" s="40"/>
      <c r="M182" s="41"/>
      <c r="N182" s="41"/>
      <c r="O182" s="41"/>
      <c r="P182" s="1"/>
      <c r="Q182" s="3"/>
      <c r="R182" s="1"/>
      <c r="S182" s="21"/>
      <c r="T182" s="44" t="s">
        <v>156</v>
      </c>
      <c r="U182" s="35">
        <v>-1.3526800000000001</v>
      </c>
      <c r="V182" s="31">
        <f>SUM(U169:U182)</f>
        <v>-11.45872</v>
      </c>
      <c r="W182" s="103">
        <v>811</v>
      </c>
      <c r="X182" s="105" t="s">
        <v>275</v>
      </c>
      <c r="Y182" s="15">
        <f>VLOOKUP(W182,'SOK 242'!D:G,4,0)</f>
        <v>1.1134200000000001</v>
      </c>
      <c r="Z182" s="102">
        <f t="shared" si="48"/>
        <v>0.44536999999999982</v>
      </c>
      <c r="AA182" s="102">
        <f t="shared" si="49"/>
        <v>0.44536999999999982</v>
      </c>
      <c r="AB182" s="102">
        <f t="shared" si="50"/>
        <v>0.44536999999999982</v>
      </c>
      <c r="AE182" s="103">
        <v>742</v>
      </c>
      <c r="AF182" s="104" t="s">
        <v>108</v>
      </c>
      <c r="AG182" s="15">
        <f>VLOOKUP(AE182,'SOK 242'!D:G,4,0)</f>
        <v>1.5118</v>
      </c>
      <c r="AH182" s="102">
        <f t="shared" si="45"/>
        <v>0.1850099999999999</v>
      </c>
      <c r="AI182" s="102">
        <f t="shared" si="46"/>
        <v>0.1850099999999999</v>
      </c>
      <c r="AJ182" s="102">
        <f t="shared" si="47"/>
        <v>0.1850099999999999</v>
      </c>
    </row>
    <row r="183" spans="1:36" ht="15.75" customHeight="1" thickBot="1">
      <c r="A183" s="1"/>
      <c r="B183" s="1"/>
      <c r="C183" s="1"/>
      <c r="D183" s="1"/>
      <c r="G183" s="39"/>
      <c r="H183" s="39"/>
      <c r="I183" s="39"/>
      <c r="J183" s="40"/>
      <c r="K183" s="40"/>
      <c r="L183" s="40"/>
      <c r="M183" s="41"/>
      <c r="N183" s="41"/>
      <c r="O183" s="41"/>
      <c r="P183" s="1"/>
      <c r="Q183" s="3"/>
      <c r="R183" s="1"/>
      <c r="S183" s="21"/>
      <c r="T183" s="45" t="s">
        <v>157</v>
      </c>
      <c r="U183" s="28">
        <v>-0.69207000000000007</v>
      </c>
      <c r="V183" s="1"/>
      <c r="W183" s="103">
        <v>812</v>
      </c>
      <c r="X183" s="105" t="s">
        <v>276</v>
      </c>
      <c r="Y183" s="15">
        <f>VLOOKUP(W183,'SOK 242'!D:G,4,0)</f>
        <v>0.67008000000000001</v>
      </c>
      <c r="Z183" s="102">
        <f t="shared" si="48"/>
        <v>0.44334000000000007</v>
      </c>
      <c r="AA183" s="102">
        <f t="shared" si="49"/>
        <v>0.44334000000000007</v>
      </c>
      <c r="AB183" s="102">
        <f t="shared" si="50"/>
        <v>0.44334000000000007</v>
      </c>
      <c r="AE183" s="100">
        <v>741</v>
      </c>
      <c r="AF183" s="101" t="s">
        <v>109</v>
      </c>
      <c r="AG183" s="15">
        <f>VLOOKUP(AE183,'SOK 242'!D:G,4,0)</f>
        <v>1.3133600000000001</v>
      </c>
      <c r="AH183" s="102">
        <f t="shared" si="45"/>
        <v>0.19843999999999995</v>
      </c>
      <c r="AI183" s="102">
        <f t="shared" si="46"/>
        <v>0.19843999999999995</v>
      </c>
      <c r="AJ183" s="102">
        <f t="shared" si="47"/>
        <v>0.19843999999999995</v>
      </c>
    </row>
    <row r="184" spans="1:36" ht="15.75" customHeight="1" thickBot="1">
      <c r="A184" s="1"/>
      <c r="B184" s="1"/>
      <c r="C184" s="1"/>
      <c r="D184" s="1"/>
      <c r="G184" s="39"/>
      <c r="H184" s="39"/>
      <c r="I184" s="39"/>
      <c r="J184" s="40"/>
      <c r="K184" s="40"/>
      <c r="L184" s="40"/>
      <c r="M184" s="41"/>
      <c r="N184" s="41"/>
      <c r="O184" s="41"/>
      <c r="P184" s="1"/>
      <c r="Q184" s="3"/>
      <c r="R184" s="1"/>
      <c r="S184" s="21"/>
      <c r="T184" s="45" t="s">
        <v>158</v>
      </c>
      <c r="U184" s="28">
        <v>-0.66904000000000008</v>
      </c>
      <c r="V184" s="1"/>
      <c r="W184" s="100">
        <v>813</v>
      </c>
      <c r="X184" s="101" t="s">
        <v>276</v>
      </c>
      <c r="Y184" s="15">
        <f>VLOOKUP(W184,'SOK 242'!D:G,4,0)</f>
        <v>1.8281000000000001</v>
      </c>
      <c r="Z184" s="102" t="str">
        <f t="shared" si="48"/>
        <v/>
      </c>
      <c r="AA184" s="102" t="str">
        <f t="shared" si="49"/>
        <v/>
      </c>
      <c r="AB184" s="102" t="str">
        <f t="shared" si="50"/>
        <v/>
      </c>
      <c r="AE184" s="100">
        <v>740</v>
      </c>
      <c r="AF184" s="101" t="s">
        <v>110</v>
      </c>
      <c r="AG184" s="15">
        <f>VLOOKUP(AE184,'SOK 242'!D:G,4,0)</f>
        <v>1.05067</v>
      </c>
      <c r="AH184" s="102">
        <f t="shared" si="45"/>
        <v>0.26269000000000009</v>
      </c>
      <c r="AI184" s="102">
        <f t="shared" si="46"/>
        <v>0.26269000000000009</v>
      </c>
      <c r="AJ184" s="102">
        <f t="shared" si="47"/>
        <v>0.26269000000000009</v>
      </c>
    </row>
    <row r="185" spans="1:36" ht="15.75" customHeight="1" thickBot="1">
      <c r="A185" s="1"/>
      <c r="B185" s="1"/>
      <c r="C185" s="1"/>
      <c r="D185" s="1"/>
      <c r="G185" s="39"/>
      <c r="H185" s="39"/>
      <c r="I185" s="39"/>
      <c r="J185" s="40"/>
      <c r="K185" s="40"/>
      <c r="L185" s="40"/>
      <c r="M185" s="41"/>
      <c r="N185" s="41"/>
      <c r="O185" s="41"/>
      <c r="P185" s="1"/>
      <c r="Q185" s="3"/>
      <c r="R185" s="1"/>
      <c r="S185" s="21"/>
      <c r="T185" s="45" t="s">
        <v>159</v>
      </c>
      <c r="U185" s="28">
        <v>-0.68405000000000005</v>
      </c>
      <c r="V185" s="1"/>
      <c r="W185" s="103">
        <v>814</v>
      </c>
      <c r="X185" s="105" t="s">
        <v>277</v>
      </c>
      <c r="Y185" s="15">
        <f>VLOOKUP(W185,'SOK 242'!D:G,4,0)</f>
        <v>1.19512</v>
      </c>
      <c r="Z185" s="102">
        <f t="shared" si="48"/>
        <v>0.6329800000000001</v>
      </c>
      <c r="AA185" s="102">
        <f t="shared" si="49"/>
        <v>0.6329800000000001</v>
      </c>
      <c r="AB185" s="102">
        <f t="shared" si="50"/>
        <v>0.6329800000000001</v>
      </c>
      <c r="AE185" s="103">
        <v>739</v>
      </c>
      <c r="AF185" s="104" t="s">
        <v>110</v>
      </c>
      <c r="AG185" s="15">
        <f>VLOOKUP(AE185,'SOK 242'!D:G,4,0)</f>
        <v>1.52549</v>
      </c>
      <c r="AH185" s="102" t="str">
        <f t="shared" si="45"/>
        <v/>
      </c>
      <c r="AI185" s="102" t="str">
        <f t="shared" si="46"/>
        <v/>
      </c>
      <c r="AJ185" s="102" t="str">
        <f t="shared" si="47"/>
        <v/>
      </c>
    </row>
    <row r="186" spans="1:36" ht="15.75" customHeight="1" thickBot="1">
      <c r="A186" s="1"/>
      <c r="B186" s="1"/>
      <c r="C186" s="1"/>
      <c r="D186" s="1"/>
      <c r="G186" s="39"/>
      <c r="H186" s="39"/>
      <c r="I186" s="39"/>
      <c r="J186" s="40"/>
      <c r="K186" s="40"/>
      <c r="L186" s="40"/>
      <c r="M186" s="41"/>
      <c r="N186" s="41"/>
      <c r="O186" s="41"/>
      <c r="P186" s="1"/>
      <c r="Q186" s="3"/>
      <c r="R186" s="1"/>
      <c r="S186" s="21"/>
      <c r="T186" s="45" t="s">
        <v>160</v>
      </c>
      <c r="U186" s="28">
        <v>-0.46976999999999997</v>
      </c>
      <c r="V186" s="1"/>
      <c r="W186" s="103">
        <v>815</v>
      </c>
      <c r="X186" s="105" t="s">
        <v>278</v>
      </c>
      <c r="Y186" s="15">
        <f>VLOOKUP(W186,'SOK 242'!D:G,4,0)</f>
        <v>0.38869999999999999</v>
      </c>
      <c r="Z186" s="102">
        <f t="shared" si="48"/>
        <v>0.80641999999999991</v>
      </c>
      <c r="AA186" s="102">
        <f t="shared" si="49"/>
        <v>0.80641999999999991</v>
      </c>
      <c r="AB186" s="102">
        <f t="shared" si="50"/>
        <v>0.80641999999999991</v>
      </c>
      <c r="AE186" s="103">
        <v>738</v>
      </c>
      <c r="AF186" s="104" t="s">
        <v>111</v>
      </c>
      <c r="AG186" s="15">
        <f>VLOOKUP(AE186,'SOK 242'!D:G,4,0)</f>
        <v>1.3355399999999999</v>
      </c>
      <c r="AH186" s="102">
        <f t="shared" si="45"/>
        <v>0.18995000000000006</v>
      </c>
      <c r="AI186" s="102">
        <f t="shared" si="46"/>
        <v>0.18995000000000006</v>
      </c>
      <c r="AJ186" s="102">
        <f t="shared" si="47"/>
        <v>0.18995000000000006</v>
      </c>
    </row>
    <row r="187" spans="1:36" ht="15.75" customHeight="1" thickBot="1">
      <c r="A187" s="1"/>
      <c r="B187" s="1"/>
      <c r="C187" s="1"/>
      <c r="D187" s="1"/>
      <c r="G187" s="39"/>
      <c r="H187" s="39"/>
      <c r="I187" s="39"/>
      <c r="J187" s="40"/>
      <c r="K187" s="40"/>
      <c r="L187" s="40"/>
      <c r="M187" s="41"/>
      <c r="N187" s="41"/>
      <c r="O187" s="41"/>
      <c r="P187" s="1"/>
      <c r="Q187" s="3"/>
      <c r="R187" s="1"/>
      <c r="S187" s="21"/>
      <c r="T187" s="45" t="s">
        <v>161</v>
      </c>
      <c r="U187" s="28">
        <v>-0.47252000000000005</v>
      </c>
      <c r="V187" s="3"/>
      <c r="W187" s="100">
        <v>816</v>
      </c>
      <c r="X187" s="101" t="s">
        <v>278</v>
      </c>
      <c r="Y187" s="15">
        <f>VLOOKUP(W187,'SOK 242'!D:G,4,0)</f>
        <v>1.7910600000000001</v>
      </c>
      <c r="Z187" s="102" t="str">
        <f t="shared" si="48"/>
        <v/>
      </c>
      <c r="AA187" s="102" t="str">
        <f t="shared" si="49"/>
        <v/>
      </c>
      <c r="AB187" s="102" t="str">
        <f t="shared" si="50"/>
        <v/>
      </c>
      <c r="AE187" s="103">
        <v>737</v>
      </c>
      <c r="AF187" s="104" t="s">
        <v>112</v>
      </c>
      <c r="AG187" s="15">
        <f>VLOOKUP(AE187,'SOK 242'!D:G,4,0)</f>
        <v>0.87568999999999997</v>
      </c>
      <c r="AH187" s="102">
        <f t="shared" si="45"/>
        <v>0.45984999999999998</v>
      </c>
      <c r="AI187" s="102">
        <f t="shared" si="46"/>
        <v>0.45984999999999998</v>
      </c>
      <c r="AJ187" s="102">
        <f t="shared" si="47"/>
        <v>0.45984999999999998</v>
      </c>
    </row>
    <row r="188" spans="1:36" ht="15.75" customHeight="1" thickBot="1">
      <c r="A188" s="1"/>
      <c r="B188" s="1"/>
      <c r="C188" s="1"/>
      <c r="D188" s="1"/>
      <c r="G188" s="39"/>
      <c r="H188" s="39"/>
      <c r="I188" s="39"/>
      <c r="J188" s="40"/>
      <c r="K188" s="40"/>
      <c r="L188" s="40"/>
      <c r="M188" s="41"/>
      <c r="N188" s="41"/>
      <c r="O188" s="41"/>
      <c r="P188" s="1"/>
      <c r="Q188" s="3"/>
      <c r="R188" s="1"/>
      <c r="S188" s="21"/>
      <c r="T188" s="45" t="s">
        <v>162</v>
      </c>
      <c r="U188" s="28">
        <v>-0.39220999999999995</v>
      </c>
      <c r="V188" s="1"/>
      <c r="W188" s="103">
        <v>817</v>
      </c>
      <c r="X188" s="105" t="s">
        <v>279</v>
      </c>
      <c r="Y188" s="15">
        <f>VLOOKUP(W188,'SOK 242'!D:G,4,0)</f>
        <v>0.97048000000000001</v>
      </c>
      <c r="Z188" s="102">
        <f t="shared" si="48"/>
        <v>0.82058000000000009</v>
      </c>
      <c r="AA188" s="102">
        <f t="shared" si="49"/>
        <v>0.82058000000000009</v>
      </c>
      <c r="AB188" s="102">
        <f t="shared" si="50"/>
        <v>0.82058000000000009</v>
      </c>
      <c r="AE188" s="100">
        <v>736</v>
      </c>
      <c r="AF188" s="101" t="s">
        <v>112</v>
      </c>
      <c r="AG188" s="15">
        <f>VLOOKUP(AE188,'SOK 242'!D:G,4,0)</f>
        <v>1.7912300000000001</v>
      </c>
      <c r="AH188" s="102" t="str">
        <f t="shared" si="45"/>
        <v/>
      </c>
      <c r="AI188" s="102" t="str">
        <f t="shared" si="46"/>
        <v/>
      </c>
      <c r="AJ188" s="102" t="str">
        <f t="shared" si="47"/>
        <v/>
      </c>
    </row>
    <row r="189" spans="1:36" ht="15.75" customHeight="1" thickBot="1">
      <c r="A189" s="1"/>
      <c r="B189" s="1"/>
      <c r="C189" s="1"/>
      <c r="D189" s="1"/>
      <c r="G189" s="39"/>
      <c r="H189" s="39"/>
      <c r="I189" s="39"/>
      <c r="J189" s="40"/>
      <c r="K189" s="40"/>
      <c r="L189" s="40"/>
      <c r="M189" s="41"/>
      <c r="N189" s="41"/>
      <c r="O189" s="41"/>
      <c r="P189" s="1"/>
      <c r="Q189" s="3"/>
      <c r="R189" s="1"/>
      <c r="S189" s="21"/>
      <c r="T189" s="45" t="s">
        <v>163</v>
      </c>
      <c r="U189" s="29">
        <v>-0.31157999999999997</v>
      </c>
      <c r="V189" s="3"/>
      <c r="W189" s="103">
        <v>818</v>
      </c>
      <c r="X189" s="105" t="s">
        <v>280</v>
      </c>
      <c r="Y189" s="15">
        <f>VLOOKUP(W189,'SOK 242'!D:G,4,0)</f>
        <v>0.27193000000000001</v>
      </c>
      <c r="Z189" s="102">
        <f t="shared" si="48"/>
        <v>0.69855</v>
      </c>
      <c r="AA189" s="102">
        <f t="shared" si="49"/>
        <v>0.69855</v>
      </c>
      <c r="AB189" s="102">
        <f t="shared" si="50"/>
        <v>0.69855</v>
      </c>
      <c r="AE189" s="103">
        <v>735</v>
      </c>
      <c r="AF189" s="104" t="s">
        <v>113</v>
      </c>
      <c r="AG189" s="15">
        <f>VLOOKUP(AE189,'SOK 242'!D:G,4,0)</f>
        <v>1.3401700000000001</v>
      </c>
      <c r="AH189" s="102">
        <f t="shared" si="45"/>
        <v>0.45106000000000002</v>
      </c>
      <c r="AI189" s="102">
        <f t="shared" si="46"/>
        <v>0.45106000000000002</v>
      </c>
      <c r="AJ189" s="102">
        <f t="shared" si="47"/>
        <v>0.45106000000000002</v>
      </c>
    </row>
    <row r="190" spans="1:36" ht="15.75" customHeight="1" thickBot="1">
      <c r="A190" s="1"/>
      <c r="B190" s="1"/>
      <c r="C190" s="1"/>
      <c r="D190" s="1"/>
      <c r="G190" s="39"/>
      <c r="H190" s="39"/>
      <c r="I190" s="39"/>
      <c r="J190" s="40"/>
      <c r="K190" s="40"/>
      <c r="L190" s="40"/>
      <c r="M190" s="41"/>
      <c r="N190" s="41"/>
      <c r="O190" s="41"/>
      <c r="P190" s="1"/>
      <c r="Q190" s="3"/>
      <c r="R190" s="1"/>
      <c r="S190" s="21"/>
      <c r="T190" s="45" t="s">
        <v>164</v>
      </c>
      <c r="U190" s="28">
        <v>-0.26105</v>
      </c>
      <c r="V190" s="1"/>
      <c r="W190" s="100">
        <v>819</v>
      </c>
      <c r="X190" s="101" t="s">
        <v>280</v>
      </c>
      <c r="Y190" s="15">
        <f>VLOOKUP(W190,'SOK 242'!D:G,4,0)</f>
        <v>1.89185</v>
      </c>
      <c r="Z190" s="102" t="str">
        <f t="shared" si="48"/>
        <v/>
      </c>
      <c r="AA190" s="102" t="str">
        <f t="shared" si="49"/>
        <v/>
      </c>
      <c r="AB190" s="102" t="str">
        <f t="shared" si="50"/>
        <v/>
      </c>
      <c r="AE190" s="103">
        <v>734</v>
      </c>
      <c r="AF190" s="104" t="s">
        <v>114</v>
      </c>
      <c r="AG190" s="15">
        <f>VLOOKUP(AE190,'SOK 242'!D:G,4,0)</f>
        <v>0.70030999999999999</v>
      </c>
      <c r="AH190" s="102">
        <f t="shared" si="45"/>
        <v>0.6398600000000001</v>
      </c>
      <c r="AI190" s="102">
        <f t="shared" si="46"/>
        <v>0.6398600000000001</v>
      </c>
      <c r="AJ190" s="102">
        <f t="shared" si="47"/>
        <v>0.6398600000000001</v>
      </c>
    </row>
    <row r="191" spans="1:36" ht="15.75" customHeight="1" thickBot="1">
      <c r="A191" s="1"/>
      <c r="B191" s="1"/>
      <c r="C191" s="1"/>
      <c r="D191" s="1"/>
      <c r="G191" s="39"/>
      <c r="H191" s="39"/>
      <c r="I191" s="39"/>
      <c r="J191" s="40"/>
      <c r="K191" s="40"/>
      <c r="L191" s="40"/>
      <c r="M191" s="41"/>
      <c r="N191" s="41"/>
      <c r="O191" s="41"/>
      <c r="P191" s="1"/>
      <c r="Q191" s="3"/>
      <c r="R191" s="1"/>
      <c r="S191" s="21"/>
      <c r="T191" s="45" t="s">
        <v>165</v>
      </c>
      <c r="U191" s="29">
        <v>-0.16172999999999993</v>
      </c>
      <c r="V191" s="1"/>
      <c r="W191" s="103">
        <v>820</v>
      </c>
      <c r="X191" s="105" t="s">
        <v>122</v>
      </c>
      <c r="Y191" s="15">
        <f>VLOOKUP(W191,'SOK 242'!D:G,4,0)</f>
        <v>0.69711999999999996</v>
      </c>
      <c r="Z191" s="102">
        <f t="shared" si="48"/>
        <v>1.1947300000000001</v>
      </c>
      <c r="AA191" s="102">
        <f t="shared" si="49"/>
        <v>1.1947300000000001</v>
      </c>
      <c r="AB191" s="102">
        <f t="shared" si="50"/>
        <v>1.1947300000000001</v>
      </c>
      <c r="AE191" s="100">
        <v>733</v>
      </c>
      <c r="AF191" s="101" t="s">
        <v>130</v>
      </c>
      <c r="AG191" s="15">
        <f>VLOOKUP(AE191,'SOK 242'!D:G,4,0)</f>
        <v>0.47677000000000003</v>
      </c>
      <c r="AH191" s="102">
        <f t="shared" si="45"/>
        <v>0.22353999999999996</v>
      </c>
      <c r="AI191" s="102">
        <f t="shared" si="46"/>
        <v>0.22353999999999996</v>
      </c>
      <c r="AJ191" s="102" t="str">
        <f t="shared" si="47"/>
        <v/>
      </c>
    </row>
    <row r="192" spans="1:36" ht="15.75" customHeight="1" thickBot="1">
      <c r="A192" s="1"/>
      <c r="B192" s="1"/>
      <c r="C192" s="1"/>
      <c r="D192" s="1"/>
      <c r="G192" s="39"/>
      <c r="H192" s="39"/>
      <c r="I192" s="39"/>
      <c r="J192" s="40"/>
      <c r="K192" s="40"/>
      <c r="L192" s="40"/>
      <c r="M192" s="41"/>
      <c r="N192" s="41"/>
      <c r="O192" s="41"/>
      <c r="P192" s="1"/>
      <c r="Q192" s="3"/>
      <c r="R192" s="1"/>
      <c r="S192" s="21"/>
      <c r="T192" s="45" t="s">
        <v>166</v>
      </c>
      <c r="U192" s="29">
        <v>-8.6980000000000057E-2</v>
      </c>
      <c r="V192" s="1"/>
      <c r="W192" s="103">
        <v>821</v>
      </c>
      <c r="X192" s="105" t="s">
        <v>281</v>
      </c>
      <c r="Y192" s="15">
        <f>VLOOKUP(W192,'SOK 242'!D:G,4,0)</f>
        <v>0.17907000000000001</v>
      </c>
      <c r="Z192" s="102">
        <f t="shared" si="48"/>
        <v>0.5180499999999999</v>
      </c>
      <c r="AA192" s="102">
        <f t="shared" si="49"/>
        <v>0.5180499999999999</v>
      </c>
      <c r="AB192" s="102">
        <f t="shared" si="50"/>
        <v>0.5180499999999999</v>
      </c>
      <c r="AE192" s="103">
        <v>732</v>
      </c>
      <c r="AF192" s="104" t="s">
        <v>130</v>
      </c>
      <c r="AG192" s="15">
        <f>VLOOKUP(AE192,'SOK 242'!D:G,4,0)</f>
        <v>1.8335600000000001</v>
      </c>
      <c r="AH192" s="102" t="str">
        <f t="shared" si="45"/>
        <v/>
      </c>
      <c r="AI192" s="102" t="str">
        <f t="shared" si="46"/>
        <v/>
      </c>
      <c r="AJ192" s="102" t="str">
        <f t="shared" si="47"/>
        <v/>
      </c>
    </row>
    <row r="193" spans="1:36" ht="15.75" customHeight="1" thickBot="1">
      <c r="A193" s="1"/>
      <c r="B193" s="1"/>
      <c r="C193" s="1"/>
      <c r="D193" s="1"/>
      <c r="G193" s="39"/>
      <c r="H193" s="39"/>
      <c r="I193" s="39"/>
      <c r="J193" s="40"/>
      <c r="K193" s="40"/>
      <c r="L193" s="40"/>
      <c r="M193" s="41"/>
      <c r="N193" s="41"/>
      <c r="O193" s="41"/>
      <c r="P193" s="1"/>
      <c r="Q193" s="3"/>
      <c r="R193" s="1"/>
      <c r="S193" s="21"/>
      <c r="T193" s="45" t="s">
        <v>167</v>
      </c>
      <c r="U193" s="28">
        <v>-7.8199999999999381E-3</v>
      </c>
      <c r="V193" s="1"/>
      <c r="W193" s="100">
        <v>822</v>
      </c>
      <c r="X193" s="101" t="s">
        <v>281</v>
      </c>
      <c r="Y193" s="15">
        <f>VLOOKUP(W193,'SOK 242'!D:G,4,0)</f>
        <v>1.7738799999999999</v>
      </c>
      <c r="Z193" s="102" t="str">
        <f t="shared" si="48"/>
        <v/>
      </c>
      <c r="AA193" s="102" t="str">
        <f t="shared" si="49"/>
        <v/>
      </c>
      <c r="AB193" s="102" t="str">
        <f t="shared" si="50"/>
        <v/>
      </c>
      <c r="AE193" s="103">
        <v>731</v>
      </c>
      <c r="AF193" s="104" t="s">
        <v>115</v>
      </c>
      <c r="AG193" s="15">
        <f>VLOOKUP(AE193,'SOK 242'!D:G,4,0)</f>
        <v>1.2544</v>
      </c>
      <c r="AH193" s="102">
        <f t="shared" si="45"/>
        <v>0.57916000000000012</v>
      </c>
      <c r="AI193" s="102">
        <f t="shared" si="46"/>
        <v>0.80270000000000008</v>
      </c>
      <c r="AJ193" s="102">
        <f t="shared" si="47"/>
        <v>0.80270000000000008</v>
      </c>
    </row>
    <row r="194" spans="1:36" ht="15.75" customHeight="1" thickBot="1">
      <c r="A194" s="1"/>
      <c r="B194" s="1"/>
      <c r="C194" s="1"/>
      <c r="D194" s="1"/>
      <c r="G194" s="39"/>
      <c r="H194" s="39"/>
      <c r="I194" s="39"/>
      <c r="J194" s="40"/>
      <c r="K194" s="40"/>
      <c r="L194" s="40"/>
      <c r="M194" s="41"/>
      <c r="N194" s="41"/>
      <c r="O194" s="41"/>
      <c r="P194" s="1"/>
      <c r="Q194" s="3"/>
      <c r="R194" s="1"/>
      <c r="S194" s="21"/>
      <c r="T194" s="45" t="s">
        <v>168</v>
      </c>
      <c r="U194" s="28">
        <v>4.8510000000000053E-2</v>
      </c>
      <c r="V194" s="1"/>
      <c r="W194" s="103">
        <v>823</v>
      </c>
      <c r="X194" s="105" t="s">
        <v>127</v>
      </c>
      <c r="Y194" s="15">
        <f>VLOOKUP(W194,'SOK 242'!D:G,4,0)</f>
        <v>1.0716399999999999</v>
      </c>
      <c r="Z194" s="102">
        <f t="shared" si="48"/>
        <v>0.70223999999999998</v>
      </c>
      <c r="AA194" s="102">
        <f t="shared" si="49"/>
        <v>0.70223999999999998</v>
      </c>
      <c r="AB194" s="102">
        <f t="shared" si="50"/>
        <v>0.70223999999999998</v>
      </c>
      <c r="AE194" s="103">
        <v>730</v>
      </c>
      <c r="AF194" s="104" t="s">
        <v>117</v>
      </c>
      <c r="AG194" s="15">
        <f>VLOOKUP(AE194,'SOK 242'!D:G,4,0)</f>
        <v>0.43897999999999998</v>
      </c>
      <c r="AH194" s="102">
        <f t="shared" si="45"/>
        <v>0.81542000000000003</v>
      </c>
      <c r="AI194" s="102">
        <f t="shared" si="46"/>
        <v>0.81542000000000003</v>
      </c>
      <c r="AJ194" s="102">
        <f t="shared" si="47"/>
        <v>0.81542000000000003</v>
      </c>
    </row>
    <row r="195" spans="1:36" ht="15.75" customHeight="1" thickBot="1">
      <c r="A195" s="1"/>
      <c r="B195" s="1"/>
      <c r="C195" s="1"/>
      <c r="D195" s="1"/>
      <c r="G195" s="39"/>
      <c r="H195" s="39"/>
      <c r="I195" s="39"/>
      <c r="J195" s="40"/>
      <c r="K195" s="40"/>
      <c r="L195" s="40"/>
      <c r="M195" s="41"/>
      <c r="N195" s="41"/>
      <c r="O195" s="41"/>
      <c r="P195" s="1"/>
      <c r="Q195" s="3"/>
      <c r="R195" s="1"/>
      <c r="S195" s="21"/>
      <c r="T195" s="45" t="s">
        <v>169</v>
      </c>
      <c r="U195" s="28">
        <v>6.0529999999999973E-2</v>
      </c>
      <c r="V195" s="1"/>
      <c r="W195" s="100">
        <v>824</v>
      </c>
      <c r="X195" s="101" t="s">
        <v>127</v>
      </c>
      <c r="Y195" s="15">
        <f>VLOOKUP(W195,'SOK 242'!D:G,4,0)</f>
        <v>1.3805099999999999</v>
      </c>
      <c r="Z195" s="102" t="str">
        <f t="shared" si="48"/>
        <v/>
      </c>
      <c r="AA195" s="102" t="str">
        <f t="shared" si="49"/>
        <v/>
      </c>
      <c r="AB195" s="102" t="str">
        <f t="shared" si="50"/>
        <v/>
      </c>
      <c r="AE195" s="100">
        <v>729</v>
      </c>
      <c r="AF195" s="101" t="s">
        <v>117</v>
      </c>
      <c r="AG195" s="15">
        <f>VLOOKUP(AE195,'SOK 242'!D:G,4,0)</f>
        <v>1.7939400000000001</v>
      </c>
      <c r="AH195" s="102" t="str">
        <f t="shared" si="45"/>
        <v/>
      </c>
      <c r="AI195" s="102" t="str">
        <f t="shared" si="46"/>
        <v/>
      </c>
      <c r="AJ195" s="102" t="str">
        <f t="shared" si="47"/>
        <v/>
      </c>
    </row>
    <row r="196" spans="1:36" ht="15.75" customHeight="1" thickBot="1">
      <c r="A196" s="1"/>
      <c r="B196" s="1"/>
      <c r="C196" s="1"/>
      <c r="D196" s="1"/>
      <c r="G196" s="39"/>
      <c r="H196" s="39"/>
      <c r="I196" s="39"/>
      <c r="J196" s="40"/>
      <c r="K196" s="40"/>
      <c r="L196" s="40"/>
      <c r="M196" s="41"/>
      <c r="N196" s="41"/>
      <c r="O196" s="41"/>
      <c r="P196" s="1"/>
      <c r="Q196" s="3"/>
      <c r="R196" s="1"/>
      <c r="S196" s="21"/>
      <c r="T196" s="45" t="s">
        <v>170</v>
      </c>
      <c r="U196" s="28">
        <v>0.15451999999999999</v>
      </c>
      <c r="V196" s="1"/>
      <c r="W196" s="103">
        <v>825</v>
      </c>
      <c r="X196" s="105" t="s">
        <v>282</v>
      </c>
      <c r="Y196" s="15">
        <f>VLOOKUP(W196,'SOK 242'!D:G,4,0)</f>
        <v>1.3303100000000001</v>
      </c>
      <c r="Z196" s="102">
        <f t="shared" si="48"/>
        <v>5.01999999999998E-2</v>
      </c>
      <c r="AA196" s="102">
        <f t="shared" si="49"/>
        <v>5.01999999999998E-2</v>
      </c>
      <c r="AB196" s="102">
        <f t="shared" si="50"/>
        <v>5.01999999999998E-2</v>
      </c>
      <c r="AE196" s="103">
        <v>728</v>
      </c>
      <c r="AF196" s="104" t="s">
        <v>119</v>
      </c>
      <c r="AG196" s="15">
        <f>VLOOKUP(AE196,'SOK 242'!D:G,4,0)</f>
        <v>1.0975299999999999</v>
      </c>
      <c r="AH196" s="102">
        <f t="shared" si="45"/>
        <v>0.6964100000000002</v>
      </c>
      <c r="AI196" s="102">
        <f t="shared" si="46"/>
        <v>0.6964100000000002</v>
      </c>
      <c r="AJ196" s="102">
        <f t="shared" si="47"/>
        <v>0.6964100000000002</v>
      </c>
    </row>
    <row r="197" spans="1:36" ht="15.75" customHeight="1" thickBot="1">
      <c r="A197" s="1"/>
      <c r="B197" s="1"/>
      <c r="C197" s="1"/>
      <c r="D197" s="1"/>
      <c r="G197" s="39"/>
      <c r="H197" s="39"/>
      <c r="I197" s="39"/>
      <c r="J197" s="40"/>
      <c r="K197" s="40"/>
      <c r="L197" s="40"/>
      <c r="M197" s="41"/>
      <c r="N197" s="41"/>
      <c r="O197" s="41"/>
      <c r="P197" s="1"/>
      <c r="Q197" s="3"/>
      <c r="R197" s="1"/>
      <c r="S197" s="21"/>
      <c r="T197" s="45" t="s">
        <v>171</v>
      </c>
      <c r="U197" s="28">
        <v>9.7050000000000081E-2</v>
      </c>
      <c r="V197" s="1"/>
      <c r="W197" s="100">
        <v>826</v>
      </c>
      <c r="X197" s="101" t="s">
        <v>130</v>
      </c>
      <c r="Y197" s="15">
        <f>VLOOKUP(W197,'SOK 242'!D:G,4,0)</f>
        <v>1.3080700000000001</v>
      </c>
      <c r="Z197" s="102">
        <f t="shared" si="48"/>
        <v>2.2240000000000038E-2</v>
      </c>
      <c r="AA197" s="102">
        <f t="shared" si="49"/>
        <v>2.2240000000000038E-2</v>
      </c>
      <c r="AB197" s="102" t="str">
        <f t="shared" si="50"/>
        <v/>
      </c>
      <c r="AE197" s="103">
        <v>727</v>
      </c>
      <c r="AF197" s="104" t="s">
        <v>121</v>
      </c>
      <c r="AG197" s="15">
        <f>VLOOKUP(AE197,'SOK 242'!D:G,4,0)</f>
        <v>0.41966999999999999</v>
      </c>
      <c r="AH197" s="102">
        <f t="shared" si="45"/>
        <v>0.67785999999999991</v>
      </c>
      <c r="AI197" s="102">
        <f t="shared" si="46"/>
        <v>0.67785999999999991</v>
      </c>
      <c r="AJ197" s="102">
        <f t="shared" si="47"/>
        <v>0.67785999999999991</v>
      </c>
    </row>
    <row r="198" spans="1:36" ht="15.75" customHeight="1" thickBot="1">
      <c r="A198" s="1"/>
      <c r="B198" s="1"/>
      <c r="C198" s="1"/>
      <c r="D198" s="1"/>
      <c r="G198" s="39"/>
      <c r="H198" s="39"/>
      <c r="I198" s="39"/>
      <c r="J198" s="40"/>
      <c r="K198" s="40"/>
      <c r="L198" s="40"/>
      <c r="M198" s="41"/>
      <c r="N198" s="41"/>
      <c r="O198" s="41"/>
      <c r="P198" s="1"/>
      <c r="Q198" s="3"/>
      <c r="R198" s="1"/>
      <c r="S198" s="21"/>
      <c r="T198" s="45" t="s">
        <v>172</v>
      </c>
      <c r="U198" s="28">
        <v>5.423E-2</v>
      </c>
      <c r="V198" s="1"/>
      <c r="W198" s="100">
        <v>827</v>
      </c>
      <c r="X198" s="101" t="s">
        <v>130</v>
      </c>
      <c r="Y198" s="15">
        <f>VLOOKUP(W198,'SOK 242'!D:G,4,0)</f>
        <v>1.4867900000000001</v>
      </c>
      <c r="Z198" s="102" t="str">
        <f t="shared" si="48"/>
        <v/>
      </c>
      <c r="AA198" s="102" t="str">
        <f t="shared" si="49"/>
        <v/>
      </c>
      <c r="AB198" s="102" t="str">
        <f t="shared" si="50"/>
        <v/>
      </c>
      <c r="AE198" s="103">
        <v>726</v>
      </c>
      <c r="AF198" s="104" t="s">
        <v>121</v>
      </c>
      <c r="AG198" s="15">
        <f>VLOOKUP(AE198,'SOK 242'!D:G,4,0)</f>
        <v>1.6698299999999999</v>
      </c>
      <c r="AH198" s="102" t="str">
        <f t="shared" si="45"/>
        <v/>
      </c>
      <c r="AI198" s="102" t="str">
        <f t="shared" si="46"/>
        <v/>
      </c>
      <c r="AJ198" s="102" t="str">
        <f t="shared" si="47"/>
        <v/>
      </c>
    </row>
    <row r="199" spans="1:36" ht="15.75" customHeight="1" thickBot="1">
      <c r="A199" s="1"/>
      <c r="B199" s="1"/>
      <c r="C199" s="1"/>
      <c r="D199" s="1"/>
      <c r="G199" s="39"/>
      <c r="H199" s="39"/>
      <c r="I199" s="39"/>
      <c r="J199" s="40"/>
      <c r="K199" s="40"/>
      <c r="L199" s="40"/>
      <c r="M199" s="41"/>
      <c r="N199" s="41"/>
      <c r="O199" s="41"/>
      <c r="P199" s="1"/>
      <c r="Q199" s="3"/>
      <c r="R199" s="1"/>
      <c r="S199" s="21"/>
      <c r="T199" s="45" t="s">
        <v>173</v>
      </c>
      <c r="U199" s="37">
        <v>6.0389999999999944E-2</v>
      </c>
      <c r="V199" s="1"/>
      <c r="W199" s="100">
        <v>828</v>
      </c>
      <c r="X199" s="101" t="s">
        <v>246</v>
      </c>
      <c r="Y199" s="15">
        <f>VLOOKUP(W199,'SOK 242'!D:G,4,0)</f>
        <v>1.3401099999999999</v>
      </c>
      <c r="Z199" s="102">
        <f t="shared" si="48"/>
        <v>0.14668000000000014</v>
      </c>
      <c r="AA199" s="102">
        <f t="shared" si="49"/>
        <v>0.16892000000000018</v>
      </c>
      <c r="AB199" s="102" t="str">
        <f t="shared" si="50"/>
        <v/>
      </c>
      <c r="AE199" s="100">
        <v>725</v>
      </c>
      <c r="AF199" s="101" t="s">
        <v>122</v>
      </c>
      <c r="AG199" s="15">
        <f>VLOOKUP(AE199,'SOK 242'!D:G,4,0)</f>
        <v>1.1732400000000001</v>
      </c>
      <c r="AH199" s="102">
        <f t="shared" si="45"/>
        <v>0.49658999999999986</v>
      </c>
      <c r="AI199" s="102">
        <f t="shared" si="46"/>
        <v>0.49658999999999986</v>
      </c>
      <c r="AJ199" s="102">
        <f t="shared" si="47"/>
        <v>0.49658999999999986</v>
      </c>
    </row>
    <row r="200" spans="1:36" ht="15.75" customHeight="1" thickBot="1">
      <c r="A200" s="1"/>
      <c r="B200" s="1"/>
      <c r="C200" s="1"/>
      <c r="D200" s="1"/>
      <c r="G200" s="39"/>
      <c r="H200" s="39"/>
      <c r="I200" s="39"/>
      <c r="J200" s="40"/>
      <c r="K200" s="40"/>
      <c r="L200" s="40"/>
      <c r="M200" s="41"/>
      <c r="N200" s="41"/>
      <c r="O200" s="41"/>
      <c r="P200" s="1"/>
      <c r="Q200" s="3"/>
      <c r="R200" s="1"/>
      <c r="S200" s="21"/>
      <c r="T200" s="45" t="s">
        <v>174</v>
      </c>
      <c r="U200" s="28">
        <v>6.3949999999999951E-2</v>
      </c>
      <c r="V200" s="1"/>
      <c r="W200" s="100">
        <v>829</v>
      </c>
      <c r="X200" s="101" t="s">
        <v>246</v>
      </c>
      <c r="Y200" s="15">
        <f>VLOOKUP(W200,'SOK 242'!D:G,4,0)</f>
        <v>1.5079</v>
      </c>
      <c r="Z200" s="102" t="str">
        <f t="shared" si="48"/>
        <v/>
      </c>
      <c r="AA200" s="102" t="str">
        <f t="shared" si="49"/>
        <v/>
      </c>
      <c r="AB200" s="102" t="str">
        <f t="shared" si="50"/>
        <v/>
      </c>
      <c r="AE200" s="103">
        <v>724</v>
      </c>
      <c r="AF200" s="104" t="s">
        <v>123</v>
      </c>
      <c r="AG200" s="15">
        <f>VLOOKUP(AE200,'SOK 242'!D:G,4,0)</f>
        <v>0.61860000000000004</v>
      </c>
      <c r="AH200" s="102">
        <f t="shared" si="45"/>
        <v>0.55464000000000002</v>
      </c>
      <c r="AI200" s="102">
        <f t="shared" si="46"/>
        <v>0.55464000000000002</v>
      </c>
      <c r="AJ200" s="102">
        <f t="shared" si="47"/>
        <v>0.55464000000000002</v>
      </c>
    </row>
    <row r="201" spans="1:36" ht="15.75" customHeight="1" thickBot="1">
      <c r="A201" s="1"/>
      <c r="B201" s="1"/>
      <c r="C201" s="1"/>
      <c r="D201" s="1"/>
      <c r="G201" s="39"/>
      <c r="H201" s="39"/>
      <c r="I201" s="39"/>
      <c r="J201" s="40"/>
      <c r="K201" s="40"/>
      <c r="L201" s="40"/>
      <c r="M201" s="41"/>
      <c r="N201" s="41"/>
      <c r="O201" s="41"/>
      <c r="P201" s="1"/>
      <c r="Q201" s="3"/>
      <c r="R201" s="1"/>
      <c r="S201" s="21"/>
      <c r="T201" s="45" t="s">
        <v>175</v>
      </c>
      <c r="U201" s="28">
        <v>5.8180000000000121E-2</v>
      </c>
      <c r="V201" s="1"/>
      <c r="W201" s="103">
        <v>830</v>
      </c>
      <c r="X201" s="105" t="s">
        <v>283</v>
      </c>
      <c r="Y201" s="15">
        <f>VLOOKUP(W201,'SOK 242'!D:G,4,0)</f>
        <v>1.2661199999999999</v>
      </c>
      <c r="Z201" s="102">
        <f t="shared" si="48"/>
        <v>0.24178000000000011</v>
      </c>
      <c r="AA201" s="102">
        <f t="shared" si="49"/>
        <v>0.41070000000000029</v>
      </c>
      <c r="AB201" s="102">
        <f t="shared" si="50"/>
        <v>0.41070000000000029</v>
      </c>
      <c r="AE201" s="103">
        <v>723</v>
      </c>
      <c r="AF201" s="104" t="s">
        <v>123</v>
      </c>
      <c r="AG201" s="15">
        <f>VLOOKUP(AE201,'SOK 242'!D:G,4,0)</f>
        <v>1.90937</v>
      </c>
      <c r="AH201" s="102" t="str">
        <f t="shared" si="45"/>
        <v/>
      </c>
      <c r="AI201" s="102" t="str">
        <f t="shared" si="46"/>
        <v/>
      </c>
      <c r="AJ201" s="102" t="str">
        <f t="shared" si="47"/>
        <v/>
      </c>
    </row>
    <row r="202" spans="1:36" ht="15.75" customHeight="1" thickBot="1">
      <c r="A202" s="1"/>
      <c r="B202" s="1"/>
      <c r="C202" s="1"/>
      <c r="D202" s="1"/>
      <c r="G202" s="39"/>
      <c r="H202" s="39"/>
      <c r="I202" s="39"/>
      <c r="J202" s="40"/>
      <c r="K202" s="40"/>
      <c r="L202" s="40"/>
      <c r="M202" s="41"/>
      <c r="N202" s="41"/>
      <c r="O202" s="41"/>
      <c r="P202" s="1"/>
      <c r="Q202" s="3"/>
      <c r="R202" s="1"/>
      <c r="S202" s="21"/>
      <c r="T202" s="45" t="s">
        <v>176</v>
      </c>
      <c r="U202" s="28">
        <v>6.030000000000002E-2</v>
      </c>
      <c r="V202" s="1"/>
      <c r="W202" s="100">
        <v>831</v>
      </c>
      <c r="X202" s="101" t="s">
        <v>283</v>
      </c>
      <c r="Y202" s="15">
        <f>VLOOKUP(W202,'SOK 242'!D:G,4,0)</f>
        <v>1.0853900000000001</v>
      </c>
      <c r="Z202" s="102" t="str">
        <f t="shared" si="48"/>
        <v/>
      </c>
      <c r="AA202" s="102" t="str">
        <f t="shared" si="49"/>
        <v/>
      </c>
      <c r="AB202" s="102" t="str">
        <f t="shared" si="50"/>
        <v/>
      </c>
      <c r="AE202" s="103">
        <v>722</v>
      </c>
      <c r="AF202" s="104" t="s">
        <v>124</v>
      </c>
      <c r="AG202" s="15">
        <f>VLOOKUP(AE202,'SOK 242'!D:G,4,0)</f>
        <v>1.5762499999999999</v>
      </c>
      <c r="AH202" s="102">
        <f t="shared" si="45"/>
        <v>0.33312000000000008</v>
      </c>
      <c r="AI202" s="102">
        <f t="shared" si="46"/>
        <v>0.33312000000000008</v>
      </c>
      <c r="AJ202" s="102">
        <f t="shared" si="47"/>
        <v>0.33312000000000008</v>
      </c>
    </row>
    <row r="203" spans="1:36" ht="15.75" customHeight="1" thickBot="1">
      <c r="A203" s="1"/>
      <c r="B203" s="1"/>
      <c r="C203" s="1"/>
      <c r="D203" s="1"/>
      <c r="G203" s="39"/>
      <c r="H203" s="39"/>
      <c r="I203" s="39"/>
      <c r="J203" s="40"/>
      <c r="K203" s="40"/>
      <c r="L203" s="40"/>
      <c r="M203" s="41"/>
      <c r="N203" s="41"/>
      <c r="O203" s="41"/>
      <c r="P203" s="1"/>
      <c r="Q203" s="3"/>
      <c r="R203" s="1"/>
      <c r="S203" s="21"/>
      <c r="T203" s="45" t="s">
        <v>177</v>
      </c>
      <c r="U203" s="28">
        <v>5.479999999999996E-2</v>
      </c>
      <c r="V203" s="1"/>
      <c r="W203" s="103">
        <v>832</v>
      </c>
      <c r="X203" s="105" t="s">
        <v>284</v>
      </c>
      <c r="Y203" s="15">
        <f>VLOOKUP(W203,'SOK 242'!D:G,4,0)</f>
        <v>1.18299</v>
      </c>
      <c r="Z203" s="102">
        <f t="shared" si="48"/>
        <v>-9.7599999999999909E-2</v>
      </c>
      <c r="AA203" s="102">
        <f t="shared" si="49"/>
        <v>-9.7599999999999909E-2</v>
      </c>
      <c r="AB203" s="102">
        <f t="shared" si="50"/>
        <v>-9.7599999999999909E-2</v>
      </c>
      <c r="AE203" s="100">
        <v>721</v>
      </c>
      <c r="AF203" s="101" t="s">
        <v>126</v>
      </c>
      <c r="AG203" s="15">
        <f>VLOOKUP(AE203,'SOK 242'!D:G,4,0)</f>
        <v>1.2707599999999999</v>
      </c>
      <c r="AH203" s="102">
        <f t="shared" si="45"/>
        <v>0.30549000000000004</v>
      </c>
      <c r="AI203" s="102">
        <f t="shared" si="46"/>
        <v>0.30549000000000004</v>
      </c>
      <c r="AJ203" s="102">
        <f t="shared" si="47"/>
        <v>0.30549000000000004</v>
      </c>
    </row>
    <row r="204" spans="1:36" ht="15.75" customHeight="1" thickBot="1">
      <c r="A204" s="1"/>
      <c r="B204" s="1"/>
      <c r="C204" s="1"/>
      <c r="D204" s="1"/>
      <c r="G204" s="39"/>
      <c r="H204" s="39"/>
      <c r="I204" s="39"/>
      <c r="J204" s="40"/>
      <c r="K204" s="40"/>
      <c r="L204" s="40"/>
      <c r="M204" s="41"/>
      <c r="N204" s="41"/>
      <c r="O204" s="41"/>
      <c r="P204" s="1"/>
      <c r="Q204" s="3"/>
      <c r="R204" s="1"/>
      <c r="S204" s="21"/>
      <c r="T204" s="45" t="s">
        <v>178</v>
      </c>
      <c r="U204" s="28">
        <v>6.6039999999999877E-2</v>
      </c>
      <c r="V204" s="1"/>
      <c r="W204" s="103">
        <v>833</v>
      </c>
      <c r="X204" s="105" t="s">
        <v>1307</v>
      </c>
      <c r="Y204" s="15">
        <f>VLOOKUP(W204,'SOK 242'!D:G,4,0)</f>
        <v>1.4135800000000001</v>
      </c>
      <c r="Z204" s="102">
        <f t="shared" si="48"/>
        <v>-0.23059000000000007</v>
      </c>
      <c r="AA204" s="102">
        <f t="shared" si="49"/>
        <v>-0.23059000000000007</v>
      </c>
      <c r="AB204" s="102">
        <f t="shared" si="50"/>
        <v>-0.23059000000000007</v>
      </c>
      <c r="AE204" s="103">
        <v>720</v>
      </c>
      <c r="AF204" s="104" t="s">
        <v>127</v>
      </c>
      <c r="AG204" s="15">
        <f>VLOOKUP(AE204,'SOK 242'!D:G,4,0)</f>
        <v>1.2306699999999999</v>
      </c>
      <c r="AH204" s="102">
        <f t="shared" si="45"/>
        <v>4.0089999999999959E-2</v>
      </c>
      <c r="AI204" s="102">
        <f t="shared" si="46"/>
        <v>4.0089999999999959E-2</v>
      </c>
      <c r="AJ204" s="102">
        <f t="shared" si="47"/>
        <v>4.0089999999999959E-2</v>
      </c>
    </row>
    <row r="205" spans="1:36" ht="15.75" customHeight="1" thickBot="1">
      <c r="A205" s="1"/>
      <c r="B205" s="1"/>
      <c r="C205" s="1"/>
      <c r="D205" s="1"/>
      <c r="G205" s="39"/>
      <c r="H205" s="39"/>
      <c r="I205" s="39"/>
      <c r="J205" s="40"/>
      <c r="K205" s="40"/>
      <c r="L205" s="40"/>
      <c r="M205" s="41"/>
      <c r="N205" s="41"/>
      <c r="O205" s="41"/>
      <c r="P205" s="1"/>
      <c r="Q205" s="3"/>
      <c r="R205" s="1"/>
      <c r="S205" s="21"/>
      <c r="T205" s="45" t="s">
        <v>179</v>
      </c>
      <c r="U205" s="28">
        <v>5.7530000000000081E-2</v>
      </c>
      <c r="V205" s="1"/>
      <c r="W205" s="100">
        <v>834</v>
      </c>
      <c r="X205" s="101" t="s">
        <v>1307</v>
      </c>
      <c r="Y205" s="15">
        <f>VLOOKUP(W205,'SOK 242'!D:G,4,0)</f>
        <v>0.68406</v>
      </c>
      <c r="Z205" s="102" t="str">
        <f t="shared" si="48"/>
        <v/>
      </c>
      <c r="AA205" s="102" t="str">
        <f t="shared" si="49"/>
        <v/>
      </c>
      <c r="AB205" s="102" t="str">
        <f t="shared" si="50"/>
        <v/>
      </c>
      <c r="AE205" s="103">
        <v>719</v>
      </c>
      <c r="AF205" s="104" t="s">
        <v>127</v>
      </c>
      <c r="AG205" s="15">
        <f>VLOOKUP(AE205,'SOK 242'!D:G,4,0)</f>
        <v>1.4581900000000001</v>
      </c>
      <c r="AH205" s="102" t="str">
        <f t="shared" si="45"/>
        <v/>
      </c>
      <c r="AI205" s="102" t="str">
        <f t="shared" si="46"/>
        <v/>
      </c>
      <c r="AJ205" s="102" t="str">
        <f t="shared" si="47"/>
        <v/>
      </c>
    </row>
    <row r="206" spans="1:36" ht="15.75" customHeight="1" thickBot="1">
      <c r="A206" s="1"/>
      <c r="B206" s="1"/>
      <c r="C206" s="1"/>
      <c r="D206" s="1"/>
      <c r="G206" s="39"/>
      <c r="H206" s="39"/>
      <c r="I206" s="39"/>
      <c r="J206" s="40"/>
      <c r="K206" s="40"/>
      <c r="L206" s="40"/>
      <c r="M206" s="41"/>
      <c r="N206" s="41"/>
      <c r="O206" s="41"/>
      <c r="P206" s="1"/>
      <c r="Q206" s="3"/>
      <c r="R206" s="1"/>
      <c r="S206" s="21"/>
      <c r="T206" s="45" t="s">
        <v>180</v>
      </c>
      <c r="U206" s="28">
        <v>5.9150000000000036E-2</v>
      </c>
      <c r="V206" s="1"/>
      <c r="W206" s="100">
        <v>835</v>
      </c>
      <c r="X206" s="101" t="s">
        <v>130</v>
      </c>
      <c r="Y206" s="15">
        <f>VLOOKUP(W206,'SOK 242'!D:G,4,0)</f>
        <v>1.7169399999999999</v>
      </c>
      <c r="Z206" s="102">
        <f t="shared" si="48"/>
        <v>-1.03288</v>
      </c>
      <c r="AA206" s="102">
        <f t="shared" si="49"/>
        <v>-1.03288</v>
      </c>
      <c r="AB206" s="102" t="str">
        <f t="shared" si="50"/>
        <v/>
      </c>
      <c r="AE206" s="103">
        <v>718</v>
      </c>
      <c r="AF206" s="104" t="s">
        <v>128</v>
      </c>
      <c r="AG206" s="15">
        <f>VLOOKUP(AE206,'SOK 242'!D:G,4,0)</f>
        <v>1.3398099999999999</v>
      </c>
      <c r="AH206" s="102">
        <f t="shared" si="45"/>
        <v>0.11838000000000015</v>
      </c>
      <c r="AI206" s="102">
        <f t="shared" si="46"/>
        <v>0.11838000000000015</v>
      </c>
      <c r="AJ206" s="102">
        <f t="shared" si="47"/>
        <v>0.11838000000000015</v>
      </c>
    </row>
    <row r="207" spans="1:36" ht="15.75" customHeight="1" thickBot="1">
      <c r="A207" s="1"/>
      <c r="B207" s="1"/>
      <c r="C207" s="1"/>
      <c r="D207" s="1"/>
      <c r="G207" s="39"/>
      <c r="H207" s="39"/>
      <c r="I207" s="39"/>
      <c r="J207" s="40"/>
      <c r="K207" s="40"/>
      <c r="L207" s="40"/>
      <c r="M207" s="41"/>
      <c r="N207" s="41"/>
      <c r="O207" s="41"/>
      <c r="P207" s="1"/>
      <c r="Q207" s="3"/>
      <c r="R207" s="1"/>
      <c r="S207" s="21"/>
      <c r="T207" s="45" t="s">
        <v>181</v>
      </c>
      <c r="U207" s="37">
        <v>5.8829999999999938E-2</v>
      </c>
      <c r="V207" s="1"/>
      <c r="W207" s="100">
        <v>836</v>
      </c>
      <c r="X207" s="101" t="s">
        <v>130</v>
      </c>
      <c r="Y207" s="15">
        <f>VLOOKUP(W207,'SOK 242'!D:G,4,0)</f>
        <v>0.51356999999999997</v>
      </c>
      <c r="Z207" s="102" t="str">
        <f t="shared" si="48"/>
        <v/>
      </c>
      <c r="AA207" s="102" t="str">
        <f t="shared" si="49"/>
        <v/>
      </c>
      <c r="AB207" s="102" t="str">
        <f t="shared" si="50"/>
        <v/>
      </c>
      <c r="AE207" s="100">
        <v>717</v>
      </c>
      <c r="AF207" s="101" t="s">
        <v>130</v>
      </c>
      <c r="AG207" s="15">
        <f>VLOOKUP(AE207,'SOK 242'!D:G,4,0)</f>
        <v>1.41239</v>
      </c>
      <c r="AH207" s="102">
        <f t="shared" si="45"/>
        <v>-7.2580000000000089E-2</v>
      </c>
      <c r="AI207" s="102">
        <f t="shared" si="46"/>
        <v>-7.2580000000000089E-2</v>
      </c>
      <c r="AJ207" s="102" t="str">
        <f t="shared" si="47"/>
        <v/>
      </c>
    </row>
    <row r="208" spans="1:36" ht="15.75" customHeight="1" thickBot="1">
      <c r="A208" s="1"/>
      <c r="B208" s="1"/>
      <c r="C208" s="1"/>
      <c r="D208" s="1"/>
      <c r="G208" s="39"/>
      <c r="H208" s="39"/>
      <c r="I208" s="39"/>
      <c r="J208" s="40"/>
      <c r="K208" s="40"/>
      <c r="L208" s="40"/>
      <c r="M208" s="41"/>
      <c r="N208" s="41"/>
      <c r="O208" s="41"/>
      <c r="P208" s="1"/>
      <c r="Q208" s="3"/>
      <c r="R208" s="1"/>
      <c r="S208" s="21"/>
      <c r="T208" s="45" t="s">
        <v>182</v>
      </c>
      <c r="U208" s="28">
        <v>5.5779999999999941E-2</v>
      </c>
      <c r="V208" s="1"/>
      <c r="W208" s="100">
        <v>837</v>
      </c>
      <c r="X208" s="101" t="s">
        <v>293</v>
      </c>
      <c r="Y208" s="15">
        <f>VLOOKUP(W208,'SOK 242'!D:G,4,0)</f>
        <v>1.72465</v>
      </c>
      <c r="Z208" s="102">
        <f t="shared" si="48"/>
        <v>-1.2110799999999999</v>
      </c>
      <c r="AA208" s="102">
        <f t="shared" si="49"/>
        <v>-2.24396</v>
      </c>
      <c r="AB208" s="102">
        <f t="shared" si="50"/>
        <v>-2.24396</v>
      </c>
      <c r="AE208" s="103">
        <v>716</v>
      </c>
      <c r="AF208" s="104" t="s">
        <v>130</v>
      </c>
      <c r="AG208" s="15">
        <f>VLOOKUP(AE208,'SOK 242'!D:G,4,0)</f>
        <v>1.5569999999999999</v>
      </c>
      <c r="AH208" s="102" t="str">
        <f t="shared" si="45"/>
        <v/>
      </c>
      <c r="AI208" s="102" t="str">
        <f t="shared" si="46"/>
        <v/>
      </c>
      <c r="AJ208" s="102" t="str">
        <f t="shared" si="47"/>
        <v/>
      </c>
    </row>
    <row r="209" spans="1:37" ht="15.75" customHeight="1" thickBot="1">
      <c r="A209" s="1"/>
      <c r="B209" s="1"/>
      <c r="C209" s="1"/>
      <c r="D209" s="1"/>
      <c r="G209" s="39"/>
      <c r="H209" s="39"/>
      <c r="I209" s="39"/>
      <c r="J209" s="40"/>
      <c r="K209" s="40"/>
      <c r="L209" s="40"/>
      <c r="M209" s="41"/>
      <c r="N209" s="41"/>
      <c r="O209" s="41"/>
      <c r="P209" s="1"/>
      <c r="Q209" s="3"/>
      <c r="R209" s="1"/>
      <c r="S209" s="21"/>
      <c r="T209" s="45" t="s">
        <v>183</v>
      </c>
      <c r="U209" s="28">
        <v>6.1440000000000161E-2</v>
      </c>
      <c r="V209" s="1"/>
      <c r="W209" s="100">
        <v>838</v>
      </c>
      <c r="X209" s="101" t="s">
        <v>293</v>
      </c>
      <c r="Y209" s="15">
        <f>VLOOKUP(W209,'SOK 242'!D:G,4,0)</f>
        <v>0.20407</v>
      </c>
      <c r="Z209" s="102" t="str">
        <f t="shared" si="48"/>
        <v/>
      </c>
      <c r="AA209" s="102" t="str">
        <f t="shared" si="49"/>
        <v/>
      </c>
      <c r="AB209" s="102" t="str">
        <f t="shared" si="50"/>
        <v/>
      </c>
      <c r="AE209" s="103">
        <v>715</v>
      </c>
      <c r="AF209" s="104" t="s">
        <v>129</v>
      </c>
      <c r="AG209" s="15">
        <f>VLOOKUP(AE209,'SOK 242'!D:G,4,0)</f>
        <v>1.3311900000000001</v>
      </c>
      <c r="AH209" s="102">
        <f t="shared" si="45"/>
        <v>0.22580999999999984</v>
      </c>
      <c r="AI209" s="102">
        <f t="shared" si="46"/>
        <v>0.15322999999999976</v>
      </c>
      <c r="AJ209" s="102">
        <f t="shared" si="47"/>
        <v>0.15322999999999976</v>
      </c>
    </row>
    <row r="210" spans="1:37" ht="15.75" customHeight="1" thickBot="1">
      <c r="A210" s="1"/>
      <c r="B210" s="1"/>
      <c r="C210" s="1"/>
      <c r="D210" s="1"/>
      <c r="G210" s="39"/>
      <c r="H210" s="39"/>
      <c r="I210" s="39"/>
      <c r="J210" s="40"/>
      <c r="K210" s="40"/>
      <c r="L210" s="40"/>
      <c r="M210" s="41"/>
      <c r="N210" s="41"/>
      <c r="O210" s="41"/>
      <c r="P210" s="1"/>
      <c r="Q210" s="3"/>
      <c r="R210" s="1"/>
      <c r="S210" s="21"/>
      <c r="T210" s="45" t="s">
        <v>184</v>
      </c>
      <c r="U210" s="28">
        <v>6.7199999999999926E-2</v>
      </c>
      <c r="V210" s="1"/>
      <c r="W210" s="103">
        <v>839</v>
      </c>
      <c r="X210" s="105" t="s">
        <v>138</v>
      </c>
      <c r="Y210" s="15">
        <f>VLOOKUP(W210,'SOK 242'!D:G,4,0)</f>
        <v>0.80335999999999996</v>
      </c>
      <c r="Z210" s="102">
        <f t="shared" si="48"/>
        <v>-0.59928999999999999</v>
      </c>
      <c r="AA210" s="102">
        <f t="shared" si="49"/>
        <v>-0.59928999999999999</v>
      </c>
      <c r="AB210" s="102">
        <f t="shared" si="50"/>
        <v>-0.59928999999999999</v>
      </c>
      <c r="AE210" s="103">
        <v>714</v>
      </c>
      <c r="AF210" s="104" t="s">
        <v>130</v>
      </c>
      <c r="AG210" s="15">
        <f>VLOOKUP(AE210,'SOK 242'!D:G,4,0)</f>
        <v>1.39697</v>
      </c>
      <c r="AH210" s="102">
        <f t="shared" si="45"/>
        <v>-6.577999999999995E-2</v>
      </c>
      <c r="AI210" s="102">
        <f t="shared" si="46"/>
        <v>-6.577999999999995E-2</v>
      </c>
      <c r="AJ210" s="102" t="str">
        <f t="shared" si="47"/>
        <v/>
      </c>
    </row>
    <row r="211" spans="1:37" ht="15.75" customHeight="1" thickBot="1">
      <c r="A211" s="1"/>
      <c r="B211" s="1"/>
      <c r="C211" s="1"/>
      <c r="D211" s="1"/>
      <c r="G211" s="39"/>
      <c r="H211" s="39"/>
      <c r="I211" s="39"/>
      <c r="J211" s="40"/>
      <c r="K211" s="40"/>
      <c r="L211" s="40"/>
      <c r="M211" s="41"/>
      <c r="N211" s="41"/>
      <c r="O211" s="41"/>
      <c r="P211" s="1"/>
      <c r="Q211" s="3"/>
      <c r="R211" s="1"/>
      <c r="S211" s="21"/>
      <c r="T211" s="45" t="s">
        <v>185</v>
      </c>
      <c r="U211" s="28">
        <v>4.6510000000000051E-2</v>
      </c>
      <c r="V211" s="1"/>
      <c r="W211" s="103">
        <v>840</v>
      </c>
      <c r="X211" s="105" t="s">
        <v>286</v>
      </c>
      <c r="Y211" s="15">
        <f>VLOOKUP(W211,'SOK 242'!D:G,4,0)</f>
        <v>1.50569</v>
      </c>
      <c r="Z211" s="102">
        <f t="shared" si="48"/>
        <v>-0.70233000000000001</v>
      </c>
      <c r="AA211" s="102">
        <f t="shared" si="49"/>
        <v>-0.70233000000000001</v>
      </c>
      <c r="AB211" s="102">
        <f t="shared" si="50"/>
        <v>-0.70233000000000001</v>
      </c>
      <c r="AE211" s="100">
        <v>713</v>
      </c>
      <c r="AF211" s="101" t="s">
        <v>130</v>
      </c>
      <c r="AG211" s="15">
        <f>VLOOKUP(AE211,'SOK 242'!D:G,4,0)</f>
        <v>1.54406</v>
      </c>
      <c r="AH211" s="102" t="str">
        <f>IF(AF210=AF211,"",AG210-AG211)</f>
        <v/>
      </c>
      <c r="AI211" s="102" t="str">
        <f>IF(AH211="","",IF(COUNTIF(AF210,"*бол*"),AH211+AI209,AH211))</f>
        <v/>
      </c>
      <c r="AJ211" s="102" t="str">
        <f t="shared" si="47"/>
        <v/>
      </c>
    </row>
    <row r="212" spans="1:37" ht="15.75" customHeight="1" thickBot="1">
      <c r="A212" s="1"/>
      <c r="B212" s="1"/>
      <c r="C212" s="1"/>
      <c r="D212" s="1"/>
      <c r="G212" s="39"/>
      <c r="H212" s="39"/>
      <c r="I212" s="39"/>
      <c r="J212" s="40"/>
      <c r="K212" s="40"/>
      <c r="L212" s="40"/>
      <c r="M212" s="41"/>
      <c r="N212" s="41"/>
      <c r="O212" s="41"/>
      <c r="P212" s="1"/>
      <c r="Q212" s="3"/>
      <c r="R212" s="1"/>
      <c r="S212" s="21"/>
      <c r="T212" s="45" t="s">
        <v>186</v>
      </c>
      <c r="U212" s="37">
        <v>8.5469999999999935E-2</v>
      </c>
      <c r="V212" s="1"/>
      <c r="W212" s="103">
        <v>841</v>
      </c>
      <c r="X212" t="str">
        <f>X211</f>
        <v>0265+19,6</v>
      </c>
      <c r="Y212" s="15">
        <f>VLOOKUP(W212,'SOK 242'!D:G,4,0)</f>
        <v>0.89542999999999995</v>
      </c>
      <c r="Z212" s="102" t="str">
        <f t="shared" ref="Z212:Z213" si="55">IF(X211=X212,"",Y211-Y212)</f>
        <v/>
      </c>
      <c r="AA212" s="102" t="str">
        <f t="shared" ref="AA212:AA213" si="56">IF(Z212="","",IF(COUNTIF(X211,"*бол*"),Z212+AA210,Z212))</f>
        <v/>
      </c>
      <c r="AB212" s="102" t="str">
        <f t="shared" ref="AB212:AB213" si="57">IF(COUNTIF(X212,"*бол*"),"",AA212)</f>
        <v/>
      </c>
      <c r="AE212" s="103">
        <v>712</v>
      </c>
      <c r="AF212" s="104" t="s">
        <v>132</v>
      </c>
      <c r="AG212" s="15">
        <f>VLOOKUP(AE212,'SOK 242'!D:G,4,0)</f>
        <v>1.2961499999999999</v>
      </c>
      <c r="AH212" s="102">
        <f t="shared" si="45"/>
        <v>0.24791000000000007</v>
      </c>
      <c r="AI212" s="102">
        <f t="shared" si="46"/>
        <v>0.18213000000000013</v>
      </c>
      <c r="AJ212" s="102">
        <f t="shared" si="47"/>
        <v>0.18213000000000013</v>
      </c>
    </row>
    <row r="213" spans="1:37" ht="15.75" customHeight="1" thickBot="1">
      <c r="A213" s="1"/>
      <c r="B213" s="1"/>
      <c r="C213" s="1"/>
      <c r="D213" s="1"/>
      <c r="G213" s="39"/>
      <c r="H213" s="39"/>
      <c r="I213" s="39"/>
      <c r="J213" s="40"/>
      <c r="K213" s="40"/>
      <c r="L213" s="40"/>
      <c r="M213" s="41"/>
      <c r="N213" s="41"/>
      <c r="O213" s="41"/>
      <c r="P213" s="1"/>
      <c r="Q213" s="3"/>
      <c r="R213" s="1"/>
      <c r="S213" s="21"/>
      <c r="T213" s="45" t="s">
        <v>187</v>
      </c>
      <c r="U213" s="37">
        <v>0.19638</v>
      </c>
      <c r="V213" s="1"/>
      <c r="W213" s="103">
        <v>842</v>
      </c>
      <c r="X213" s="106" t="s">
        <v>140</v>
      </c>
      <c r="Y213" s="15">
        <f>VLOOKUP(W213,'SOK 242'!D:G,4,0)</f>
        <v>1.5589299999999999</v>
      </c>
      <c r="Z213" s="102">
        <f t="shared" si="55"/>
        <v>-0.66349999999999998</v>
      </c>
      <c r="AA213" s="102">
        <f t="shared" si="56"/>
        <v>-0.66349999999999998</v>
      </c>
      <c r="AB213" s="102">
        <f t="shared" si="57"/>
        <v>-0.66349999999999998</v>
      </c>
      <c r="AC213" s="96">
        <f>SUM(AB156:AB213)</f>
        <v>6.4505400000000011</v>
      </c>
      <c r="AE213" s="100">
        <v>711</v>
      </c>
      <c r="AF213" s="101" t="s">
        <v>130</v>
      </c>
      <c r="AG213" s="15">
        <f>VLOOKUP(AE213,'SOK 242'!D:G,4,0)</f>
        <v>1.4293800000000001</v>
      </c>
      <c r="AH213" s="102">
        <f t="shared" si="45"/>
        <v>-0.13323000000000018</v>
      </c>
      <c r="AI213" s="102">
        <f t="shared" si="46"/>
        <v>-0.13323000000000018</v>
      </c>
      <c r="AJ213" s="102" t="str">
        <f t="shared" si="47"/>
        <v/>
      </c>
    </row>
    <row r="214" spans="1:37" ht="15.75" customHeight="1" thickBot="1">
      <c r="A214" s="1"/>
      <c r="B214" s="1"/>
      <c r="C214" s="1"/>
      <c r="D214" s="1"/>
      <c r="G214" s="39"/>
      <c r="H214" s="39"/>
      <c r="I214" s="39"/>
      <c r="J214" s="40"/>
      <c r="K214" s="40"/>
      <c r="L214" s="40"/>
      <c r="M214" s="41"/>
      <c r="N214" s="41"/>
      <c r="O214" s="41"/>
      <c r="P214" s="1"/>
      <c r="Q214" s="3"/>
      <c r="R214" s="1"/>
      <c r="S214" s="21"/>
      <c r="T214" s="45" t="s">
        <v>188</v>
      </c>
      <c r="U214" s="37">
        <v>0.2198</v>
      </c>
      <c r="V214" s="1"/>
      <c r="AE214" s="103">
        <v>710</v>
      </c>
      <c r="AF214" s="104" t="s">
        <v>130</v>
      </c>
      <c r="AG214" s="15">
        <f>VLOOKUP(AE214,'SOK 242'!D:G,4,0)</f>
        <v>1.38778</v>
      </c>
      <c r="AH214" s="102" t="str">
        <f t="shared" si="45"/>
        <v/>
      </c>
      <c r="AI214" s="102" t="str">
        <f t="shared" si="46"/>
        <v/>
      </c>
      <c r="AJ214" s="102" t="str">
        <f t="shared" si="47"/>
        <v/>
      </c>
    </row>
    <row r="215" spans="1:37" ht="15.75" customHeight="1" thickBot="1">
      <c r="A215" s="1"/>
      <c r="B215" s="1"/>
      <c r="C215" s="1"/>
      <c r="D215" s="1"/>
      <c r="G215" s="39"/>
      <c r="H215" s="39"/>
      <c r="I215" s="39"/>
      <c r="J215" s="40"/>
      <c r="K215" s="40"/>
      <c r="L215" s="40"/>
      <c r="M215" s="41"/>
      <c r="N215" s="41"/>
      <c r="O215" s="41"/>
      <c r="P215" s="1"/>
      <c r="Q215" s="3"/>
      <c r="R215" s="1"/>
      <c r="S215" s="21"/>
      <c r="T215" s="45" t="s">
        <v>189</v>
      </c>
      <c r="U215" s="28">
        <v>0.1971099999999999</v>
      </c>
      <c r="V215" s="1"/>
      <c r="AE215" s="100">
        <v>709</v>
      </c>
      <c r="AF215" s="101" t="s">
        <v>133</v>
      </c>
      <c r="AG215" s="15">
        <f>VLOOKUP(AE215,'SOK 242'!D:G,4,0)</f>
        <v>1.3569800000000001</v>
      </c>
      <c r="AH215" s="102">
        <f t="shared" ref="AH215:AH224" si="58">IF(AF214=AF215,"",AG214-AG215)</f>
        <v>3.0799999999999939E-2</v>
      </c>
      <c r="AI215" s="102">
        <f t="shared" ref="AI215:AI224" si="59">IF(AH215="","",IF(COUNTIF(AF214,"*бол*"),AH215+AI213,AH215))</f>
        <v>-0.10243000000000024</v>
      </c>
      <c r="AJ215" s="102">
        <f t="shared" ref="AJ215:AJ224" si="60">IF(COUNTIF(AF215,"*бол*"),"",AI215)</f>
        <v>-0.10243000000000024</v>
      </c>
    </row>
    <row r="216" spans="1:37" ht="15.75" customHeight="1" thickBot="1">
      <c r="A216" s="1"/>
      <c r="B216" s="1"/>
      <c r="C216" s="1"/>
      <c r="D216" s="1"/>
      <c r="G216" s="39"/>
      <c r="H216" s="39"/>
      <c r="I216" s="39"/>
      <c r="J216" s="40"/>
      <c r="K216" s="40"/>
      <c r="L216" s="40"/>
      <c r="M216" s="41"/>
      <c r="N216" s="41"/>
      <c r="O216" s="41"/>
      <c r="P216" s="1"/>
      <c r="Q216" s="3"/>
      <c r="R216" s="1"/>
      <c r="S216" s="21"/>
      <c r="T216" s="45" t="s">
        <v>190</v>
      </c>
      <c r="U216" s="28">
        <v>0.19314999999999993</v>
      </c>
      <c r="V216" s="1"/>
      <c r="AE216" s="103">
        <v>708</v>
      </c>
      <c r="AF216" s="104" t="s">
        <v>135</v>
      </c>
      <c r="AG216" s="15">
        <f>VLOOKUP(AE216,'SOK 242'!D:G,4,0)</f>
        <v>1.7492700000000001</v>
      </c>
      <c r="AH216" s="102">
        <f t="shared" si="58"/>
        <v>-0.39229000000000003</v>
      </c>
      <c r="AI216" s="102">
        <f t="shared" si="59"/>
        <v>-0.39229000000000003</v>
      </c>
      <c r="AJ216" s="102">
        <f t="shared" si="60"/>
        <v>-0.39229000000000003</v>
      </c>
    </row>
    <row r="217" spans="1:37" ht="15.75" customHeight="1" thickBot="1">
      <c r="A217" s="1"/>
      <c r="B217" s="1"/>
      <c r="C217" s="1"/>
      <c r="D217" s="1"/>
      <c r="G217" s="39"/>
      <c r="H217" s="39"/>
      <c r="I217" s="39"/>
      <c r="J217" s="40"/>
      <c r="K217" s="40"/>
      <c r="L217" s="40"/>
      <c r="M217" s="41"/>
      <c r="N217" s="41"/>
      <c r="O217" s="41"/>
      <c r="P217" s="1"/>
      <c r="Q217" s="3"/>
      <c r="R217" s="1"/>
      <c r="S217" s="21"/>
      <c r="T217" s="45" t="s">
        <v>191</v>
      </c>
      <c r="U217" s="37">
        <v>0.20524000000000009</v>
      </c>
      <c r="V217" s="1"/>
      <c r="AE217" s="103">
        <v>707</v>
      </c>
      <c r="AF217" s="104" t="s">
        <v>135</v>
      </c>
      <c r="AG217" s="15">
        <f>VLOOKUP(AE217,'SOK 242'!D:G,4,0)</f>
        <v>0.50478999999999996</v>
      </c>
      <c r="AH217" s="102" t="str">
        <f t="shared" si="58"/>
        <v/>
      </c>
      <c r="AI217" s="102" t="str">
        <f t="shared" si="59"/>
        <v/>
      </c>
      <c r="AJ217" s="102" t="str">
        <f t="shared" si="60"/>
        <v/>
      </c>
    </row>
    <row r="218" spans="1:37" ht="15.75" customHeight="1" thickBot="1">
      <c r="A218" s="1"/>
      <c r="B218" s="1"/>
      <c r="C218" s="1"/>
      <c r="D218" s="1"/>
      <c r="G218" s="39"/>
      <c r="H218" s="39"/>
      <c r="I218" s="39"/>
      <c r="J218" s="40"/>
      <c r="K218" s="40"/>
      <c r="L218" s="40"/>
      <c r="M218" s="41"/>
      <c r="N218" s="41"/>
      <c r="O218" s="41"/>
      <c r="P218" s="1"/>
      <c r="Q218" s="3"/>
      <c r="R218" s="1"/>
      <c r="S218" s="21"/>
      <c r="T218" s="45" t="s">
        <v>192</v>
      </c>
      <c r="U218" s="28">
        <v>0.18102000000000007</v>
      </c>
      <c r="V218" s="1"/>
      <c r="AE218" s="100">
        <v>706</v>
      </c>
      <c r="AF218" s="101" t="s">
        <v>136</v>
      </c>
      <c r="AG218" s="15">
        <f>VLOOKUP(AE218,'SOK 242'!D:G,4,0)</f>
        <v>1.17465</v>
      </c>
      <c r="AH218" s="102">
        <f t="shared" si="58"/>
        <v>-0.66986000000000001</v>
      </c>
      <c r="AI218" s="102">
        <f t="shared" si="59"/>
        <v>-0.66986000000000001</v>
      </c>
      <c r="AJ218" s="102">
        <f t="shared" si="60"/>
        <v>-0.66986000000000001</v>
      </c>
    </row>
    <row r="219" spans="1:37" ht="15.75" customHeight="1" thickBot="1">
      <c r="A219" s="1"/>
      <c r="B219" s="1"/>
      <c r="C219" s="1"/>
      <c r="D219" s="1"/>
      <c r="G219" s="39"/>
      <c r="H219" s="39"/>
      <c r="I219" s="39"/>
      <c r="J219" s="40"/>
      <c r="K219" s="40"/>
      <c r="L219" s="40"/>
      <c r="M219" s="41"/>
      <c r="N219" s="41"/>
      <c r="O219" s="41"/>
      <c r="P219" s="1"/>
      <c r="Q219" s="3"/>
      <c r="R219" s="1"/>
      <c r="S219" s="21"/>
      <c r="T219" s="45" t="s">
        <v>193</v>
      </c>
      <c r="U219" s="28">
        <v>0.22258</v>
      </c>
      <c r="V219" s="1"/>
      <c r="AE219" s="103">
        <v>705</v>
      </c>
      <c r="AF219" s="104" t="s">
        <v>137</v>
      </c>
      <c r="AG219" s="15">
        <f>VLOOKUP(AE219,'SOK 242'!D:G,4,0)</f>
        <v>1.8316600000000001</v>
      </c>
      <c r="AH219" s="102">
        <f t="shared" si="58"/>
        <v>-0.65701000000000009</v>
      </c>
      <c r="AI219" s="102">
        <f t="shared" si="59"/>
        <v>-0.65701000000000009</v>
      </c>
      <c r="AJ219" s="102">
        <f t="shared" si="60"/>
        <v>-0.65701000000000009</v>
      </c>
    </row>
    <row r="220" spans="1:37" ht="15.75" customHeight="1" thickBot="1">
      <c r="A220" s="1"/>
      <c r="B220" s="1"/>
      <c r="C220" s="1"/>
      <c r="D220" s="1"/>
      <c r="G220" s="39"/>
      <c r="H220" s="39"/>
      <c r="I220" s="39"/>
      <c r="J220" s="40"/>
      <c r="K220" s="40"/>
      <c r="L220" s="40"/>
      <c r="M220" s="41"/>
      <c r="N220" s="41"/>
      <c r="O220" s="41"/>
      <c r="P220" s="1"/>
      <c r="Q220" s="3"/>
      <c r="R220" s="1"/>
      <c r="S220" s="21"/>
      <c r="T220" s="45" t="s">
        <v>194</v>
      </c>
      <c r="U220" s="28">
        <v>0.19820999999999994</v>
      </c>
      <c r="V220" s="1"/>
      <c r="W220" s="1"/>
      <c r="X220" s="1"/>
      <c r="AE220" s="103">
        <v>704</v>
      </c>
      <c r="AF220" s="104" t="s">
        <v>137</v>
      </c>
      <c r="AG220" s="15">
        <f>VLOOKUP(AE220,'SOK 242'!D:G,4,0)</f>
        <v>0.47552</v>
      </c>
      <c r="AH220" s="102" t="str">
        <f t="shared" si="58"/>
        <v/>
      </c>
      <c r="AI220" s="102" t="str">
        <f t="shared" si="59"/>
        <v/>
      </c>
      <c r="AJ220" s="102" t="str">
        <f t="shared" si="60"/>
        <v/>
      </c>
    </row>
    <row r="221" spans="1:37" ht="15.75" customHeight="1" thickBot="1">
      <c r="A221" s="1"/>
      <c r="B221" s="1"/>
      <c r="C221" s="1"/>
      <c r="D221" s="1"/>
      <c r="G221" s="39"/>
      <c r="H221" s="39"/>
      <c r="I221" s="39"/>
      <c r="J221" s="40"/>
      <c r="K221" s="40"/>
      <c r="L221" s="40"/>
      <c r="M221" s="41"/>
      <c r="N221" s="41"/>
      <c r="O221" s="41"/>
      <c r="P221" s="1"/>
      <c r="Q221" s="3"/>
      <c r="R221" s="1"/>
      <c r="S221" s="21"/>
      <c r="T221" s="45" t="s">
        <v>195</v>
      </c>
      <c r="U221" s="37">
        <v>0.20265</v>
      </c>
      <c r="V221" s="1"/>
      <c r="W221" s="1"/>
      <c r="X221" s="35"/>
      <c r="AE221" s="100">
        <v>703</v>
      </c>
      <c r="AF221" s="101" t="s">
        <v>138</v>
      </c>
      <c r="AG221" s="15">
        <f>VLOOKUP(AE221,'SOK 242'!D:G,4,0)</f>
        <v>1.8363100000000001</v>
      </c>
      <c r="AH221" s="102">
        <f>IF(AF220=AF221,"",AG220-AG221)</f>
        <v>-1.3607900000000002</v>
      </c>
      <c r="AI221" s="102">
        <f t="shared" si="59"/>
        <v>-1.3607900000000002</v>
      </c>
      <c r="AJ221" s="102">
        <f t="shared" si="60"/>
        <v>-1.3607900000000002</v>
      </c>
    </row>
    <row r="222" spans="1:37" ht="15.75" customHeight="1" thickBot="1">
      <c r="A222" s="1"/>
      <c r="B222" s="1"/>
      <c r="C222" s="1"/>
      <c r="D222" s="1"/>
      <c r="G222" s="39"/>
      <c r="H222" s="39"/>
      <c r="I222" s="39"/>
      <c r="J222" s="40"/>
      <c r="K222" s="40"/>
      <c r="L222" s="40"/>
      <c r="M222" s="41"/>
      <c r="N222" s="41"/>
      <c r="O222" s="41"/>
      <c r="P222" s="1"/>
      <c r="Q222" s="3"/>
      <c r="R222" s="1"/>
      <c r="S222" s="21"/>
      <c r="T222" s="45" t="s">
        <v>196</v>
      </c>
      <c r="U222" s="37">
        <v>0.20457999999999998</v>
      </c>
      <c r="V222" s="1"/>
      <c r="W222" s="1"/>
      <c r="X222" s="35"/>
      <c r="AE222" s="100">
        <v>702</v>
      </c>
      <c r="AF222" s="101" t="s">
        <v>138</v>
      </c>
      <c r="AG222" s="15">
        <f>VLOOKUP(AE222,'SOK 242'!D:G,4,0)</f>
        <v>0.44541999999999998</v>
      </c>
      <c r="AH222" s="102" t="str">
        <f t="shared" si="58"/>
        <v/>
      </c>
      <c r="AI222" s="102" t="str">
        <f t="shared" si="59"/>
        <v/>
      </c>
      <c r="AJ222" s="102" t="str">
        <f t="shared" si="60"/>
        <v/>
      </c>
    </row>
    <row r="223" spans="1:37" ht="15.75" customHeight="1" thickBot="1">
      <c r="A223" s="1"/>
      <c r="B223" s="1"/>
      <c r="C223" s="1"/>
      <c r="D223" s="1"/>
      <c r="G223" s="39"/>
      <c r="H223" s="39"/>
      <c r="I223" s="39"/>
      <c r="J223" s="40"/>
      <c r="K223" s="40"/>
      <c r="L223" s="40"/>
      <c r="M223" s="41"/>
      <c r="N223" s="41"/>
      <c r="O223" s="41"/>
      <c r="P223" s="1"/>
      <c r="Q223" s="3"/>
      <c r="R223" s="1"/>
      <c r="S223" s="21"/>
      <c r="T223" s="45" t="s">
        <v>197</v>
      </c>
      <c r="U223" s="37">
        <v>0.18646999999999991</v>
      </c>
      <c r="V223" s="1"/>
      <c r="W223" s="1"/>
      <c r="X223" s="1"/>
      <c r="AE223" s="103">
        <v>701</v>
      </c>
      <c r="AF223" s="104" t="s">
        <v>139</v>
      </c>
      <c r="AG223" s="15">
        <f>VLOOKUP(AE223,'SOK 242'!D:G,4,0)</f>
        <v>1.14141</v>
      </c>
      <c r="AH223" s="102">
        <f t="shared" si="58"/>
        <v>-0.69599000000000011</v>
      </c>
      <c r="AI223" s="102">
        <f t="shared" si="59"/>
        <v>-0.69599000000000011</v>
      </c>
      <c r="AJ223" s="102">
        <f t="shared" si="60"/>
        <v>-0.69599000000000011</v>
      </c>
    </row>
    <row r="224" spans="1:37" ht="15.75" customHeight="1" thickBot="1">
      <c r="A224" s="1"/>
      <c r="B224" s="1"/>
      <c r="C224" s="1"/>
      <c r="D224" s="1"/>
      <c r="G224" s="39"/>
      <c r="H224" s="39"/>
      <c r="I224" s="39"/>
      <c r="J224" s="40"/>
      <c r="K224" s="40"/>
      <c r="L224" s="40"/>
      <c r="M224" s="41"/>
      <c r="N224" s="41"/>
      <c r="O224" s="41"/>
      <c r="P224" s="1"/>
      <c r="Q224" s="3"/>
      <c r="R224" s="1"/>
      <c r="S224" s="21"/>
      <c r="T224" s="45" t="s">
        <v>198</v>
      </c>
      <c r="U224" s="37">
        <v>0.21640999999999999</v>
      </c>
      <c r="V224" s="1"/>
      <c r="W224" s="1"/>
      <c r="X224" s="35"/>
      <c r="AE224" s="100">
        <v>700</v>
      </c>
      <c r="AF224" s="101" t="s">
        <v>140</v>
      </c>
      <c r="AG224" s="15">
        <f>VLOOKUP(AE224,'SOK 242'!D:G,4,0)</f>
        <v>1.79054</v>
      </c>
      <c r="AH224" s="102">
        <f t="shared" si="58"/>
        <v>-0.64912999999999998</v>
      </c>
      <c r="AI224" s="102">
        <f t="shared" si="59"/>
        <v>-0.64912999999999998</v>
      </c>
      <c r="AJ224" s="102">
        <f t="shared" si="60"/>
        <v>-0.64912999999999998</v>
      </c>
      <c r="AK224" s="96">
        <f>SUM(AJ161:AJ224)</f>
        <v>6.4593700000000034</v>
      </c>
    </row>
    <row r="225" spans="1:37" ht="15.75" customHeight="1" thickBot="1">
      <c r="A225" s="1"/>
      <c r="B225" s="1"/>
      <c r="C225" s="1"/>
      <c r="D225" s="1"/>
      <c r="G225" s="39"/>
      <c r="H225" s="39"/>
      <c r="I225" s="39"/>
      <c r="J225" s="40"/>
      <c r="K225" s="40"/>
      <c r="L225" s="40"/>
      <c r="M225" s="41"/>
      <c r="N225" s="41"/>
      <c r="O225" s="41"/>
      <c r="P225" s="1"/>
      <c r="Q225" s="3"/>
      <c r="R225" s="1"/>
      <c r="S225" s="21"/>
      <c r="T225" s="45" t="s">
        <v>199</v>
      </c>
      <c r="U225" s="28">
        <v>0.2</v>
      </c>
      <c r="V225" s="1"/>
      <c r="W225" s="101" t="s">
        <v>1284</v>
      </c>
      <c r="X225" s="103">
        <v>842</v>
      </c>
      <c r="Y225" s="106" t="s">
        <v>1335</v>
      </c>
      <c r="Z225" s="15">
        <f>VLOOKUP(X225,'SOK 242'!D:G,4,0)</f>
        <v>1.5589299999999999</v>
      </c>
      <c r="AA225" s="102"/>
      <c r="AB225" s="102"/>
      <c r="AC225" s="102"/>
      <c r="AG225" s="1"/>
      <c r="AK225">
        <f>SUM(AJ92:AJ224)</f>
        <v>21.952089999999991</v>
      </c>
    </row>
    <row r="226" spans="1:37" ht="15.75" customHeight="1" thickBot="1">
      <c r="A226" s="1"/>
      <c r="B226" s="1"/>
      <c r="C226" s="1"/>
      <c r="D226" s="1"/>
      <c r="G226" s="39"/>
      <c r="H226" s="39"/>
      <c r="I226" s="39"/>
      <c r="J226" s="40"/>
      <c r="K226" s="40"/>
      <c r="L226" s="40"/>
      <c r="M226" s="41"/>
      <c r="N226" s="41"/>
      <c r="O226" s="41"/>
      <c r="P226" s="1"/>
      <c r="Q226" s="3"/>
      <c r="R226" s="1"/>
      <c r="S226" s="21"/>
      <c r="T226" s="45" t="s">
        <v>200</v>
      </c>
      <c r="U226" s="28">
        <v>0.20351999999999998</v>
      </c>
      <c r="V226" s="1"/>
      <c r="W226" s="101" t="s">
        <v>1279</v>
      </c>
      <c r="X226" s="100">
        <v>843</v>
      </c>
      <c r="Y226" s="101" t="s">
        <v>1334</v>
      </c>
      <c r="Z226" s="15">
        <f>VLOOKUP(X226,'SOK 242'!D:G,4,0)</f>
        <v>1.55081</v>
      </c>
      <c r="AA226" s="102">
        <f t="shared" ref="AA226" si="61">IF(Y225=Y226,"",Z225-Z226)</f>
        <v>8.1199999999999051E-3</v>
      </c>
      <c r="AB226" s="102">
        <f t="shared" ref="AB226" si="62">IF(AA226="","",IF(COUNTIF(Y225,"*бол*"),AA226+AB224,AA226))</f>
        <v>8.1199999999999051E-3</v>
      </c>
      <c r="AC226" s="102">
        <f t="shared" ref="AC226" si="63">IF(COUNTIF(Y226,"*бол*"),"",AB226)</f>
        <v>8.1199999999999051E-3</v>
      </c>
      <c r="AG226" s="1"/>
    </row>
    <row r="227" spans="1:37" ht="15.75" customHeight="1">
      <c r="A227" s="1"/>
      <c r="B227" s="1"/>
      <c r="C227" s="1"/>
      <c r="D227" s="1"/>
      <c r="G227" s="39"/>
      <c r="H227" s="39"/>
      <c r="I227" s="39"/>
      <c r="J227" s="40"/>
      <c r="K227" s="40"/>
      <c r="L227" s="40"/>
      <c r="M227" s="41"/>
      <c r="N227" s="41"/>
      <c r="O227" s="41"/>
      <c r="P227" s="1"/>
      <c r="Q227" s="3"/>
      <c r="R227" s="1"/>
      <c r="S227" s="21"/>
      <c r="T227" s="45" t="s">
        <v>201</v>
      </c>
      <c r="U227" s="28">
        <v>0.18761000000000005</v>
      </c>
      <c r="V227" s="1"/>
      <c r="W227" s="1"/>
      <c r="X227" s="1"/>
      <c r="AG227" s="1"/>
    </row>
    <row r="228" spans="1:37" ht="15.75" customHeight="1">
      <c r="A228" s="1"/>
      <c r="B228" s="1"/>
      <c r="C228" s="1"/>
      <c r="D228" s="1"/>
      <c r="G228" s="39"/>
      <c r="H228" s="39"/>
      <c r="I228" s="39"/>
      <c r="J228" s="40"/>
      <c r="K228" s="40"/>
      <c r="L228" s="40"/>
      <c r="M228" s="41"/>
      <c r="N228" s="41"/>
      <c r="O228" s="41"/>
      <c r="P228" s="1"/>
      <c r="Q228" s="3"/>
      <c r="R228" s="1"/>
      <c r="S228" s="21"/>
      <c r="T228" s="45" t="s">
        <v>202</v>
      </c>
      <c r="U228" s="28">
        <v>0.15480000000000005</v>
      </c>
      <c r="V228" s="1"/>
      <c r="W228" s="1"/>
      <c r="X228" s="1"/>
      <c r="AG228" s="1"/>
    </row>
    <row r="229" spans="1:37" ht="15.75" customHeight="1">
      <c r="A229" s="1"/>
      <c r="B229" s="1"/>
      <c r="C229" s="1"/>
      <c r="D229" s="1"/>
      <c r="G229" s="39"/>
      <c r="H229" s="39"/>
      <c r="I229" s="39"/>
      <c r="J229" s="40"/>
      <c r="K229" s="40"/>
      <c r="L229" s="40"/>
      <c r="M229" s="41"/>
      <c r="N229" s="41"/>
      <c r="O229" s="41"/>
      <c r="P229" s="1"/>
      <c r="Q229" s="3"/>
      <c r="R229" s="1"/>
      <c r="S229" s="21"/>
      <c r="T229" s="47" t="s">
        <v>203</v>
      </c>
      <c r="U229" s="28">
        <v>7.7930000000000055E-2</v>
      </c>
      <c r="V229" s="31">
        <f>SUM(U183:U229)</f>
        <v>0.30904999999999927</v>
      </c>
      <c r="W229" s="1"/>
      <c r="X229" s="1"/>
      <c r="AG229" s="1"/>
    </row>
    <row r="230" spans="1:37" ht="15.75" customHeight="1">
      <c r="A230" s="1"/>
      <c r="B230" s="1"/>
      <c r="C230" s="1"/>
      <c r="D230" s="1"/>
      <c r="G230" s="39"/>
      <c r="H230" s="39"/>
      <c r="I230" s="39"/>
      <c r="J230" s="40"/>
      <c r="K230" s="40"/>
      <c r="L230" s="40"/>
      <c r="M230" s="41"/>
      <c r="N230" s="41"/>
      <c r="O230" s="41"/>
      <c r="P230" s="1"/>
      <c r="Q230" s="3"/>
      <c r="R230" s="1"/>
      <c r="S230" s="21"/>
      <c r="T230" s="48" t="s">
        <v>204</v>
      </c>
      <c r="U230" s="28">
        <v>8.9999999999990088E-4</v>
      </c>
      <c r="V230" s="1"/>
      <c r="W230" s="1"/>
      <c r="X230" s="1"/>
      <c r="AG230" s="1"/>
    </row>
    <row r="231" spans="1:37" ht="15.75" customHeight="1">
      <c r="A231" s="1"/>
      <c r="B231" s="1"/>
      <c r="C231" s="1"/>
      <c r="D231" s="1"/>
      <c r="G231" s="39"/>
      <c r="H231" s="39"/>
      <c r="I231" s="39"/>
      <c r="J231" s="40"/>
      <c r="K231" s="40"/>
      <c r="L231" s="40"/>
      <c r="M231" s="41"/>
      <c r="N231" s="41"/>
      <c r="O231" s="41"/>
      <c r="P231" s="1"/>
      <c r="Q231" s="3"/>
      <c r="R231" s="1"/>
      <c r="S231" s="21"/>
      <c r="T231" s="48" t="s">
        <v>205</v>
      </c>
      <c r="U231" s="28">
        <v>-5.4780000000000051E-2</v>
      </c>
      <c r="V231" s="1"/>
      <c r="W231" s="1"/>
      <c r="X231" s="1"/>
      <c r="AG231" s="1"/>
    </row>
    <row r="232" spans="1:37" ht="15.75" customHeight="1">
      <c r="A232" s="1"/>
      <c r="B232" s="1"/>
      <c r="C232" s="1"/>
      <c r="D232" s="1"/>
      <c r="G232" s="39"/>
      <c r="H232" s="39"/>
      <c r="I232" s="39"/>
      <c r="J232" s="40"/>
      <c r="K232" s="40"/>
      <c r="L232" s="40"/>
      <c r="M232" s="41"/>
      <c r="N232" s="41"/>
      <c r="O232" s="41"/>
      <c r="P232" s="1"/>
      <c r="Q232" s="3"/>
      <c r="R232" s="1"/>
      <c r="S232" s="21"/>
      <c r="T232" s="48" t="s">
        <v>206</v>
      </c>
      <c r="U232" s="28">
        <v>-0.21632000000000007</v>
      </c>
      <c r="V232" s="1"/>
      <c r="W232" s="1"/>
      <c r="X232" s="1"/>
      <c r="AG232" s="1"/>
    </row>
    <row r="233" spans="1:37" ht="15.75" customHeight="1">
      <c r="A233" s="1"/>
      <c r="B233" s="1"/>
      <c r="C233" s="1"/>
      <c r="D233" s="1"/>
      <c r="G233" s="39"/>
      <c r="H233" s="39"/>
      <c r="I233" s="39"/>
      <c r="J233" s="40"/>
      <c r="K233" s="40"/>
      <c r="L233" s="40"/>
      <c r="M233" s="41"/>
      <c r="N233" s="41"/>
      <c r="O233" s="41"/>
      <c r="P233" s="1"/>
      <c r="Q233" s="3"/>
      <c r="R233" s="1"/>
      <c r="S233" s="21"/>
      <c r="T233" s="48" t="s">
        <v>207</v>
      </c>
      <c r="U233" s="28">
        <v>-7.786000000000004E-2</v>
      </c>
      <c r="V233" s="1"/>
      <c r="W233" s="1"/>
      <c r="X233" s="35"/>
      <c r="Y233" s="1"/>
      <c r="AG233" s="1"/>
    </row>
    <row r="234" spans="1:37" ht="15.75" customHeight="1">
      <c r="A234" s="1"/>
      <c r="B234" s="1"/>
      <c r="C234" s="1"/>
      <c r="D234" s="1"/>
      <c r="G234" s="39"/>
      <c r="H234" s="39"/>
      <c r="I234" s="39"/>
      <c r="J234" s="40"/>
      <c r="K234" s="40"/>
      <c r="L234" s="40"/>
      <c r="M234" s="41"/>
      <c r="N234" s="41"/>
      <c r="O234" s="41"/>
      <c r="P234" s="1"/>
      <c r="Q234" s="3"/>
      <c r="R234" s="1"/>
      <c r="S234" s="21"/>
      <c r="T234" s="48" t="s">
        <v>208</v>
      </c>
      <c r="U234" s="28">
        <v>-0.19328999999999996</v>
      </c>
      <c r="V234" s="1"/>
      <c r="W234" s="1"/>
      <c r="X234" s="35"/>
      <c r="Y234" s="1"/>
      <c r="AG234" s="1"/>
    </row>
    <row r="235" spans="1:37" ht="15.75" customHeight="1">
      <c r="A235" s="1"/>
      <c r="B235" s="1"/>
      <c r="C235" s="1"/>
      <c r="D235" s="1"/>
      <c r="G235" s="39"/>
      <c r="H235" s="39"/>
      <c r="I235" s="39"/>
      <c r="J235" s="40"/>
      <c r="K235" s="40"/>
      <c r="L235" s="40"/>
      <c r="M235" s="41"/>
      <c r="N235" s="41"/>
      <c r="O235" s="41"/>
      <c r="P235" s="1"/>
      <c r="Q235" s="3"/>
      <c r="R235" s="1"/>
      <c r="S235" s="21"/>
      <c r="T235" s="48" t="s">
        <v>209</v>
      </c>
      <c r="U235" s="28">
        <v>-0.11443999999999988</v>
      </c>
      <c r="V235" s="1"/>
      <c r="W235" s="1"/>
      <c r="X235" s="1"/>
      <c r="Y235" s="1"/>
      <c r="AG235" s="1"/>
    </row>
    <row r="236" spans="1:37" ht="15.75" customHeight="1">
      <c r="A236" s="1"/>
      <c r="B236" s="1"/>
      <c r="C236" s="1"/>
      <c r="D236" s="1"/>
      <c r="G236" s="39"/>
      <c r="H236" s="39"/>
      <c r="I236" s="39"/>
      <c r="J236" s="40"/>
      <c r="K236" s="40"/>
      <c r="L236" s="40"/>
      <c r="M236" s="41"/>
      <c r="N236" s="41"/>
      <c r="O236" s="41"/>
      <c r="P236" s="1"/>
      <c r="Q236" s="3"/>
      <c r="R236" s="1"/>
      <c r="S236" s="21"/>
      <c r="T236" s="48" t="s">
        <v>210</v>
      </c>
      <c r="U236" s="29">
        <v>-0.12158000000000002</v>
      </c>
      <c r="V236" s="31"/>
      <c r="W236" s="1"/>
      <c r="X236" s="35"/>
      <c r="Y236" s="1"/>
      <c r="AG236" s="1"/>
    </row>
    <row r="237" spans="1:37" ht="15.75" customHeight="1">
      <c r="A237" s="1"/>
      <c r="B237" s="1"/>
      <c r="C237" s="1"/>
      <c r="D237" s="1"/>
      <c r="G237" s="39"/>
      <c r="H237" s="39"/>
      <c r="I237" s="39"/>
      <c r="J237" s="40"/>
      <c r="K237" s="40"/>
      <c r="L237" s="40"/>
      <c r="M237" s="41"/>
      <c r="N237" s="41"/>
      <c r="O237" s="41"/>
      <c r="P237" s="1"/>
      <c r="Q237" s="3"/>
      <c r="R237" s="1"/>
      <c r="S237" s="21"/>
      <c r="T237" s="48" t="s">
        <v>211</v>
      </c>
      <c r="U237" s="28">
        <v>-0.17562999999999995</v>
      </c>
      <c r="V237" s="1"/>
      <c r="W237" s="1"/>
      <c r="X237" s="3"/>
      <c r="Y237" s="1"/>
      <c r="AG237" s="1"/>
    </row>
    <row r="238" spans="1:37" ht="15.75" customHeight="1">
      <c r="A238" s="1"/>
      <c r="B238" s="1"/>
      <c r="C238" s="1"/>
      <c r="D238" s="1"/>
      <c r="G238" s="39"/>
      <c r="H238" s="39"/>
      <c r="I238" s="39"/>
      <c r="J238" s="40"/>
      <c r="K238" s="40"/>
      <c r="L238" s="40"/>
      <c r="M238" s="41"/>
      <c r="N238" s="41"/>
      <c r="O238" s="41"/>
      <c r="P238" s="1"/>
      <c r="Q238" s="3"/>
      <c r="R238" s="1"/>
      <c r="S238" s="21"/>
      <c r="T238" s="48" t="s">
        <v>212</v>
      </c>
      <c r="U238" s="28">
        <v>-7.7200000000000157E-2</v>
      </c>
      <c r="V238" s="1"/>
      <c r="W238" s="1"/>
      <c r="X238" s="3"/>
      <c r="Y238" s="1"/>
      <c r="AG238" s="1"/>
    </row>
    <row r="239" spans="1:37" ht="15.75" customHeight="1">
      <c r="A239" s="1"/>
      <c r="B239" s="1"/>
      <c r="C239" s="1"/>
      <c r="D239" s="1"/>
      <c r="G239" s="39"/>
      <c r="H239" s="39"/>
      <c r="I239" s="39"/>
      <c r="J239" s="40"/>
      <c r="K239" s="40"/>
      <c r="L239" s="40"/>
      <c r="M239" s="41"/>
      <c r="N239" s="41"/>
      <c r="O239" s="41"/>
      <c r="P239" s="1"/>
      <c r="Q239" s="3"/>
      <c r="R239" s="1"/>
      <c r="S239" s="21"/>
      <c r="T239" s="48" t="s">
        <v>213</v>
      </c>
      <c r="U239" s="28">
        <v>5.9570000000000123E-2</v>
      </c>
      <c r="V239" s="1"/>
      <c r="W239" s="1"/>
      <c r="X239" s="1"/>
      <c r="Y239" s="1"/>
      <c r="AG239" s="1"/>
    </row>
    <row r="240" spans="1:37" ht="15.75" customHeight="1">
      <c r="A240" s="1"/>
      <c r="B240" s="1"/>
      <c r="C240" s="1"/>
      <c r="D240" s="1"/>
      <c r="G240" s="39"/>
      <c r="H240" s="39"/>
      <c r="I240" s="39"/>
      <c r="J240" s="40"/>
      <c r="K240" s="40"/>
      <c r="L240" s="40"/>
      <c r="M240" s="41"/>
      <c r="N240" s="41"/>
      <c r="O240" s="41"/>
      <c r="P240" s="1"/>
      <c r="Q240" s="3"/>
      <c r="R240" s="1"/>
      <c r="S240" s="21"/>
      <c r="T240" s="48" t="s">
        <v>214</v>
      </c>
      <c r="U240" s="29">
        <v>0.22843000000000002</v>
      </c>
      <c r="V240" s="1"/>
      <c r="W240" s="1"/>
      <c r="X240" s="3"/>
      <c r="Y240" s="1"/>
      <c r="AG240" s="1"/>
    </row>
    <row r="241" spans="1:33" ht="15.75" customHeight="1">
      <c r="A241" s="1"/>
      <c r="B241" s="1"/>
      <c r="C241" s="1"/>
      <c r="D241" s="1"/>
      <c r="G241" s="39"/>
      <c r="H241" s="39"/>
      <c r="I241" s="39"/>
      <c r="J241" s="40"/>
      <c r="K241" s="40"/>
      <c r="L241" s="40"/>
      <c r="M241" s="41"/>
      <c r="N241" s="41"/>
      <c r="O241" s="41"/>
      <c r="P241" s="1"/>
      <c r="Q241" s="3"/>
      <c r="R241" s="1"/>
      <c r="S241" s="21"/>
      <c r="T241" s="48" t="s">
        <v>215</v>
      </c>
      <c r="U241" s="28">
        <v>0.26574999999999993</v>
      </c>
      <c r="V241" s="1"/>
      <c r="W241" s="1"/>
      <c r="X241" s="3"/>
      <c r="Y241" s="1"/>
      <c r="AG241" s="1"/>
    </row>
    <row r="242" spans="1:33" ht="15.75" customHeight="1">
      <c r="A242" s="1"/>
      <c r="B242" s="1"/>
      <c r="C242" s="1"/>
      <c r="D242" s="1"/>
      <c r="G242" s="39"/>
      <c r="H242" s="39"/>
      <c r="I242" s="39"/>
      <c r="J242" s="40"/>
      <c r="K242" s="40"/>
      <c r="L242" s="40"/>
      <c r="M242" s="41"/>
      <c r="N242" s="41"/>
      <c r="O242" s="41"/>
      <c r="P242" s="1"/>
      <c r="Q242" s="3"/>
      <c r="R242" s="1"/>
      <c r="S242" s="21"/>
      <c r="T242" s="48" t="s">
        <v>216</v>
      </c>
      <c r="U242" s="28">
        <v>0.45521000000000011</v>
      </c>
      <c r="V242" s="1"/>
      <c r="W242" s="1"/>
      <c r="X242" s="1"/>
      <c r="Y242" s="1"/>
      <c r="AG242" s="1"/>
    </row>
    <row r="243" spans="1:33" ht="15.75" customHeight="1">
      <c r="A243" s="1"/>
      <c r="B243" s="1"/>
      <c r="C243" s="1"/>
      <c r="D243" s="1"/>
      <c r="G243" s="39"/>
      <c r="H243" s="39"/>
      <c r="I243" s="39"/>
      <c r="J243" s="40"/>
      <c r="K243" s="40"/>
      <c r="L243" s="40"/>
      <c r="M243" s="41"/>
      <c r="N243" s="41"/>
      <c r="O243" s="41"/>
      <c r="P243" s="1"/>
      <c r="Q243" s="3"/>
      <c r="R243" s="1"/>
      <c r="S243" s="21"/>
      <c r="T243" s="48" t="s">
        <v>217</v>
      </c>
      <c r="U243" s="28">
        <v>0.49538999999999989</v>
      </c>
      <c r="V243" s="1"/>
      <c r="W243" s="1"/>
      <c r="X243" s="1"/>
      <c r="Y243" s="1"/>
      <c r="AG243" s="1"/>
    </row>
    <row r="244" spans="1:33" ht="15.75" customHeight="1">
      <c r="A244" s="1"/>
      <c r="B244" s="1"/>
      <c r="C244" s="1"/>
      <c r="D244" s="1"/>
      <c r="G244" s="39"/>
      <c r="H244" s="39"/>
      <c r="I244" s="39"/>
      <c r="J244" s="40"/>
      <c r="K244" s="40"/>
      <c r="L244" s="40"/>
      <c r="M244" s="41"/>
      <c r="N244" s="41"/>
      <c r="O244" s="41"/>
      <c r="P244" s="1"/>
      <c r="Q244" s="3"/>
      <c r="R244" s="1"/>
      <c r="S244" s="21"/>
      <c r="T244" s="48" t="s">
        <v>218</v>
      </c>
      <c r="U244" s="28">
        <v>0.49593000000000004</v>
      </c>
      <c r="V244" s="1"/>
      <c r="W244" s="1"/>
      <c r="X244" s="1"/>
      <c r="Y244" s="1"/>
      <c r="AG244" s="1"/>
    </row>
    <row r="245" spans="1:33" ht="15.75" customHeight="1">
      <c r="A245" s="1"/>
      <c r="B245" s="1"/>
      <c r="C245" s="1"/>
      <c r="D245" s="1"/>
      <c r="G245" s="39"/>
      <c r="H245" s="39"/>
      <c r="I245" s="39"/>
      <c r="J245" s="40"/>
      <c r="K245" s="40"/>
      <c r="L245" s="40"/>
      <c r="M245" s="41"/>
      <c r="N245" s="41"/>
      <c r="O245" s="41"/>
      <c r="P245" s="1"/>
      <c r="Q245" s="3"/>
      <c r="R245" s="1"/>
      <c r="S245" s="21"/>
      <c r="T245" s="48" t="s">
        <v>219</v>
      </c>
      <c r="U245" s="28">
        <v>0.6103400000000001</v>
      </c>
      <c r="V245" s="1"/>
      <c r="W245" s="1"/>
      <c r="X245" s="3"/>
      <c r="Y245" s="1" t="s">
        <v>237</v>
      </c>
      <c r="Z245">
        <v>0.2436799999999999</v>
      </c>
      <c r="AA245" t="s">
        <v>1267</v>
      </c>
      <c r="AB245">
        <v>0.24448000000000003</v>
      </c>
      <c r="AC245" s="96">
        <f>Z245-AB245</f>
        <v>-8.0000000000013394E-4</v>
      </c>
      <c r="AG245" s="1"/>
    </row>
    <row r="246" spans="1:33" ht="15.75" customHeight="1">
      <c r="A246" s="1"/>
      <c r="B246" s="1"/>
      <c r="C246" s="1"/>
      <c r="D246" s="1"/>
      <c r="G246" s="39"/>
      <c r="H246" s="39"/>
      <c r="I246" s="39"/>
      <c r="J246" s="40"/>
      <c r="K246" s="40"/>
      <c r="L246" s="40"/>
      <c r="M246" s="41"/>
      <c r="N246" s="41"/>
      <c r="O246" s="41"/>
      <c r="P246" s="1"/>
      <c r="Q246" s="3"/>
      <c r="R246" s="1"/>
      <c r="S246" s="21"/>
      <c r="T246" s="49" t="s">
        <v>220</v>
      </c>
      <c r="U246" s="35">
        <v>-0.80800999999999967</v>
      </c>
      <c r="V246" s="3"/>
      <c r="W246" s="1"/>
      <c r="X246" s="1"/>
      <c r="Y246" s="35" t="s">
        <v>44</v>
      </c>
      <c r="Z246">
        <v>0.41100000000000003</v>
      </c>
      <c r="AA246" t="s">
        <v>44</v>
      </c>
      <c r="AB246">
        <v>0.44386999999999999</v>
      </c>
      <c r="AC246" s="96">
        <f t="shared" ref="AC246:AC259" si="64">Z246-AB246</f>
        <v>-3.2869999999999955E-2</v>
      </c>
      <c r="AG246" s="1"/>
    </row>
    <row r="247" spans="1:33" ht="15.75" customHeight="1">
      <c r="A247" s="1"/>
      <c r="B247" s="1"/>
      <c r="C247" s="1"/>
      <c r="D247" s="1"/>
      <c r="G247" s="39"/>
      <c r="H247" s="39"/>
      <c r="I247" s="39"/>
      <c r="J247" s="40"/>
      <c r="K247" s="40"/>
      <c r="L247" s="40"/>
      <c r="M247" s="41"/>
      <c r="N247" s="41"/>
      <c r="O247" s="41"/>
      <c r="P247" s="1"/>
      <c r="Q247" s="3"/>
      <c r="R247" s="1"/>
      <c r="S247" s="21"/>
      <c r="T247" s="50" t="s">
        <v>221</v>
      </c>
      <c r="U247" s="28">
        <v>-0.55193999999999999</v>
      </c>
      <c r="V247" s="31">
        <f>SUM(U230:U247)</f>
        <v>0.22047000000000028</v>
      </c>
      <c r="W247" s="1"/>
      <c r="X247" s="1"/>
      <c r="Y247" s="35" t="s">
        <v>238</v>
      </c>
      <c r="Z247">
        <v>0.54988999999999999</v>
      </c>
      <c r="AA247" t="s">
        <v>238</v>
      </c>
      <c r="AB247">
        <v>0.51685000000000003</v>
      </c>
      <c r="AC247" s="96">
        <f t="shared" si="64"/>
        <v>3.3039999999999958E-2</v>
      </c>
      <c r="AG247" s="1"/>
    </row>
    <row r="248" spans="1:33" ht="15.75" customHeight="1">
      <c r="A248" s="1"/>
      <c r="B248" s="1"/>
      <c r="C248" s="1"/>
      <c r="D248" s="1"/>
      <c r="G248" s="39"/>
      <c r="H248" s="39"/>
      <c r="I248" s="39"/>
      <c r="J248" s="40"/>
      <c r="K248" s="40"/>
      <c r="L248" s="40"/>
      <c r="M248" s="41"/>
      <c r="N248" s="41"/>
      <c r="O248" s="41"/>
      <c r="P248" s="1"/>
      <c r="Q248" s="3"/>
      <c r="R248" s="1"/>
      <c r="S248" s="21"/>
      <c r="T248" s="1"/>
      <c r="U248" s="35"/>
      <c r="V248" s="43"/>
      <c r="W248" s="35"/>
      <c r="X248" s="1"/>
      <c r="Y248" s="35" t="s">
        <v>239</v>
      </c>
      <c r="Z248">
        <v>0.52095000000000002</v>
      </c>
      <c r="AA248" t="s">
        <v>238</v>
      </c>
      <c r="AB248" t="s">
        <v>11</v>
      </c>
      <c r="AG248" s="1"/>
    </row>
    <row r="249" spans="1:33" ht="15.75" customHeight="1">
      <c r="A249" s="1"/>
      <c r="B249" s="1"/>
      <c r="C249" s="1"/>
      <c r="D249" s="1"/>
      <c r="G249" s="39"/>
      <c r="H249" s="39"/>
      <c r="I249" s="39"/>
      <c r="J249" s="40"/>
      <c r="K249" s="40"/>
      <c r="L249" s="40"/>
      <c r="M249" s="41"/>
      <c r="N249" s="41"/>
      <c r="O249" s="41"/>
      <c r="P249" s="1"/>
      <c r="Q249" s="3"/>
      <c r="R249" s="1"/>
      <c r="S249" s="21"/>
      <c r="T249" s="1"/>
      <c r="U249" s="35"/>
      <c r="V249" s="1"/>
      <c r="W249" s="35"/>
      <c r="X249" s="1"/>
      <c r="Y249" s="35" t="s">
        <v>239</v>
      </c>
      <c r="Z249" t="s">
        <v>11</v>
      </c>
      <c r="AA249" t="s">
        <v>239</v>
      </c>
      <c r="AB249">
        <v>0.52122999999999986</v>
      </c>
      <c r="AC249" s="96">
        <f>Z248-AB249</f>
        <v>-2.7999999999983594E-4</v>
      </c>
      <c r="AG249" s="1"/>
    </row>
    <row r="250" spans="1:33" ht="15.75" customHeight="1">
      <c r="A250" s="1"/>
      <c r="B250" s="1"/>
      <c r="C250" s="1"/>
      <c r="D250" s="1"/>
      <c r="G250" s="39"/>
      <c r="H250" s="39"/>
      <c r="I250" s="39"/>
      <c r="J250" s="40"/>
      <c r="K250" s="40"/>
      <c r="L250" s="40"/>
      <c r="M250" s="41"/>
      <c r="N250" s="41"/>
      <c r="O250" s="41"/>
      <c r="P250" s="1"/>
      <c r="Q250" s="3"/>
      <c r="R250" s="1"/>
      <c r="S250" s="21"/>
      <c r="T250" s="22" t="s">
        <v>222</v>
      </c>
      <c r="U250" s="35"/>
      <c r="V250" s="1"/>
      <c r="W250" s="1"/>
      <c r="X250" s="1"/>
      <c r="Y250" s="1" t="s">
        <v>240</v>
      </c>
      <c r="Z250">
        <v>0.71175999999999995</v>
      </c>
      <c r="AA250" t="s">
        <v>240</v>
      </c>
      <c r="AB250">
        <v>0.71132000000000006</v>
      </c>
      <c r="AC250" s="96">
        <f t="shared" si="64"/>
        <v>4.3999999999988493E-4</v>
      </c>
      <c r="AG250" s="1"/>
    </row>
    <row r="251" spans="1:33" ht="15.75" customHeight="1">
      <c r="A251" s="1"/>
      <c r="B251" s="1"/>
      <c r="C251" s="1"/>
      <c r="D251" s="1"/>
      <c r="G251" s="39"/>
      <c r="H251" s="39"/>
      <c r="I251" s="39"/>
      <c r="J251" s="40"/>
      <c r="K251" s="40"/>
      <c r="L251" s="40"/>
      <c r="M251" s="41"/>
      <c r="N251" s="41"/>
      <c r="O251" s="41"/>
      <c r="P251" s="1"/>
      <c r="Q251" s="3"/>
      <c r="R251" s="1"/>
      <c r="T251" s="1"/>
      <c r="U251" s="1"/>
      <c r="V251" s="1"/>
      <c r="W251" s="1"/>
      <c r="Y251" s="35" t="s">
        <v>242</v>
      </c>
      <c r="Z251">
        <v>0.29058000000000006</v>
      </c>
      <c r="AA251" t="s">
        <v>240</v>
      </c>
      <c r="AB251" t="s">
        <v>11</v>
      </c>
      <c r="AG251" s="1"/>
    </row>
    <row r="252" spans="1:33" ht="15.75" customHeight="1">
      <c r="A252" s="1"/>
      <c r="B252" s="1"/>
      <c r="C252" s="1"/>
      <c r="D252" s="1"/>
      <c r="G252" s="39"/>
      <c r="H252" s="39"/>
      <c r="I252" s="39"/>
      <c r="J252" s="40"/>
      <c r="K252" s="40"/>
      <c r="L252" s="40"/>
      <c r="M252" s="41"/>
      <c r="N252" s="41"/>
      <c r="O252" s="41"/>
      <c r="P252" s="1"/>
      <c r="Q252" s="3"/>
      <c r="R252" s="1"/>
      <c r="T252" s="1"/>
      <c r="U252" s="1"/>
      <c r="V252" s="1"/>
      <c r="W252" s="1"/>
      <c r="Y252" s="1" t="s">
        <v>241</v>
      </c>
      <c r="Z252">
        <v>0.18020000000000003</v>
      </c>
      <c r="AA252" t="s">
        <v>241</v>
      </c>
      <c r="AB252">
        <v>0.47050999999999998</v>
      </c>
      <c r="AC252" s="96">
        <f>Z251+Z252-AB252</f>
        <v>2.7000000000010349E-4</v>
      </c>
      <c r="AG252" s="1"/>
    </row>
    <row r="253" spans="1:33" ht="15.75" customHeight="1">
      <c r="A253" s="1"/>
      <c r="B253" s="1"/>
      <c r="C253" s="1"/>
      <c r="D253" s="1"/>
      <c r="G253" s="39"/>
      <c r="H253" s="39"/>
      <c r="I253" s="39"/>
      <c r="J253" s="40"/>
      <c r="K253" s="40"/>
      <c r="L253" s="40"/>
      <c r="M253" s="41"/>
      <c r="N253" s="41"/>
      <c r="O253" s="41"/>
      <c r="P253" s="1"/>
      <c r="Q253" s="3"/>
      <c r="R253" s="1"/>
      <c r="T253" s="1"/>
      <c r="U253" s="1"/>
      <c r="V253" s="1"/>
      <c r="W253" s="1"/>
      <c r="Y253" s="1" t="s">
        <v>245</v>
      </c>
      <c r="Z253">
        <v>0.36419000000000001</v>
      </c>
      <c r="AA253" t="s">
        <v>1268</v>
      </c>
      <c r="AB253">
        <v>0.90246999999999999</v>
      </c>
      <c r="AG253" s="1"/>
    </row>
    <row r="254" spans="1:33" ht="15.75" customHeight="1">
      <c r="A254" s="1"/>
      <c r="B254" s="1"/>
      <c r="C254" s="1"/>
      <c r="D254" s="1"/>
      <c r="G254" s="39"/>
      <c r="H254" s="39"/>
      <c r="I254" s="39"/>
      <c r="J254" s="40"/>
      <c r="K254" s="40"/>
      <c r="L254" s="40"/>
      <c r="M254" s="41"/>
      <c r="N254" s="41"/>
      <c r="O254" s="41"/>
      <c r="P254" s="1"/>
      <c r="Q254" s="3"/>
      <c r="R254" s="1"/>
      <c r="T254" s="1"/>
      <c r="U254" s="1"/>
      <c r="V254" s="1"/>
      <c r="W254" s="1"/>
      <c r="Y254" s="1" t="s">
        <v>245</v>
      </c>
      <c r="Z254" t="s">
        <v>11</v>
      </c>
      <c r="AA254" t="s">
        <v>1268</v>
      </c>
      <c r="AB254" t="s">
        <v>11</v>
      </c>
      <c r="AC254" s="96" t="e">
        <f t="shared" si="64"/>
        <v>#VALUE!</v>
      </c>
      <c r="AG254" s="1"/>
    </row>
    <row r="255" spans="1:33" ht="15.75" customHeight="1">
      <c r="A255" s="1"/>
      <c r="B255" s="1"/>
      <c r="C255" s="1"/>
      <c r="D255" s="1"/>
      <c r="G255" s="39"/>
      <c r="H255" s="39"/>
      <c r="I255" s="39"/>
      <c r="J255" s="40"/>
      <c r="K255" s="40"/>
      <c r="L255" s="40"/>
      <c r="M255" s="41"/>
      <c r="N255" s="41"/>
      <c r="O255" s="41"/>
      <c r="P255" s="1"/>
      <c r="Q255" s="3"/>
      <c r="R255" s="1"/>
      <c r="T255" s="1"/>
      <c r="U255" s="1"/>
      <c r="V255" s="1"/>
      <c r="W255" s="1"/>
      <c r="Y255" s="1" t="s">
        <v>246</v>
      </c>
      <c r="Z255" t="s">
        <v>11</v>
      </c>
      <c r="AA255" t="s">
        <v>130</v>
      </c>
      <c r="AB255" t="s">
        <v>11</v>
      </c>
      <c r="AC255" s="96" t="e">
        <f t="shared" si="64"/>
        <v>#VALUE!</v>
      </c>
      <c r="AG255" s="1"/>
    </row>
    <row r="256" spans="1:33" ht="15.75" customHeight="1">
      <c r="A256" s="1"/>
      <c r="B256" s="1"/>
      <c r="C256" s="1"/>
      <c r="D256" s="1"/>
      <c r="G256" s="39"/>
      <c r="H256" s="39"/>
      <c r="I256" s="39"/>
      <c r="J256" s="40"/>
      <c r="K256" s="40"/>
      <c r="L256" s="40"/>
      <c r="M256" s="41"/>
      <c r="N256" s="41"/>
      <c r="O256" s="41"/>
      <c r="P256" s="1"/>
      <c r="Q256" s="3"/>
      <c r="R256" s="1"/>
      <c r="T256" s="1"/>
      <c r="U256" s="1"/>
      <c r="V256" s="1"/>
      <c r="W256" s="1"/>
      <c r="Y256" s="1" t="s">
        <v>246</v>
      </c>
      <c r="Z256" t="s">
        <v>11</v>
      </c>
      <c r="AA256" t="s">
        <v>130</v>
      </c>
      <c r="AB256" t="s">
        <v>11</v>
      </c>
      <c r="AC256" s="96" t="e">
        <f t="shared" si="64"/>
        <v>#VALUE!</v>
      </c>
      <c r="AG256" s="1"/>
    </row>
    <row r="257" spans="1:34" ht="15.75" customHeight="1">
      <c r="A257" s="1"/>
      <c r="B257" s="1"/>
      <c r="C257" s="1"/>
      <c r="D257" s="1"/>
      <c r="G257" s="39"/>
      <c r="H257" s="39"/>
      <c r="I257" s="39"/>
      <c r="J257" s="40"/>
      <c r="K257" s="40"/>
      <c r="L257" s="40"/>
      <c r="M257" s="41"/>
      <c r="N257" s="41"/>
      <c r="O257" s="41"/>
      <c r="P257" s="1"/>
      <c r="Q257" s="3"/>
      <c r="R257" s="1"/>
      <c r="T257" s="1"/>
      <c r="U257" s="1"/>
      <c r="V257" s="1"/>
      <c r="W257" s="1"/>
      <c r="Y257" s="1" t="s">
        <v>243</v>
      </c>
      <c r="Z257">
        <v>2.6456900000000001</v>
      </c>
      <c r="AA257" t="s">
        <v>243</v>
      </c>
      <c r="AB257">
        <v>2.1077500000000002</v>
      </c>
      <c r="AC257" s="96">
        <f>Z253+Z257-AB253-AB257</f>
        <v>-3.4000000000045105E-4</v>
      </c>
      <c r="AH257" s="1"/>
    </row>
    <row r="258" spans="1:34" ht="15.75" customHeight="1">
      <c r="A258" s="1"/>
      <c r="B258" s="1"/>
      <c r="C258" s="1"/>
      <c r="D258" s="1"/>
      <c r="G258" s="39"/>
      <c r="H258" s="39"/>
      <c r="I258" s="39"/>
      <c r="J258" s="40"/>
      <c r="K258" s="40"/>
      <c r="L258" s="40"/>
      <c r="M258" s="41"/>
      <c r="N258" s="41"/>
      <c r="O258" s="41"/>
      <c r="P258" s="1"/>
      <c r="Q258" s="3"/>
      <c r="R258" s="1"/>
      <c r="T258" s="1"/>
      <c r="U258" s="1"/>
      <c r="V258" s="1"/>
      <c r="W258" s="1"/>
      <c r="Y258" s="1" t="s">
        <v>244</v>
      </c>
      <c r="Z258">
        <v>0.69318999999999997</v>
      </c>
      <c r="AA258" t="s">
        <v>1269</v>
      </c>
      <c r="AB258">
        <v>0.69359999999999999</v>
      </c>
      <c r="AC258" s="96">
        <f t="shared" si="64"/>
        <v>-4.1000000000002146E-4</v>
      </c>
      <c r="AH258" s="1"/>
    </row>
    <row r="259" spans="1:34" ht="15.75" customHeight="1">
      <c r="A259" s="1"/>
      <c r="B259" s="1"/>
      <c r="C259" s="1"/>
      <c r="D259" s="1"/>
      <c r="G259" s="39"/>
      <c r="H259" s="39"/>
      <c r="I259" s="39"/>
      <c r="J259" s="40"/>
      <c r="K259" s="40"/>
      <c r="L259" s="40"/>
      <c r="M259" s="41"/>
      <c r="N259" s="41"/>
      <c r="O259" s="41"/>
      <c r="P259" s="1"/>
      <c r="Q259" s="3"/>
      <c r="R259" s="1"/>
      <c r="T259" s="1"/>
      <c r="U259" s="1"/>
      <c r="V259" s="1"/>
      <c r="W259" s="1"/>
      <c r="Y259" s="1" t="s">
        <v>244</v>
      </c>
      <c r="Z259" t="s">
        <v>11</v>
      </c>
      <c r="AA259" t="s">
        <v>130</v>
      </c>
      <c r="AB259" t="s">
        <v>11</v>
      </c>
      <c r="AC259" s="96" t="e">
        <f t="shared" si="64"/>
        <v>#VALUE!</v>
      </c>
      <c r="AD259" s="27"/>
      <c r="AE259" s="28">
        <v>0.69562000000000013</v>
      </c>
      <c r="AH259" s="1"/>
    </row>
    <row r="260" spans="1:34" ht="15.75" customHeight="1">
      <c r="A260" s="1"/>
      <c r="B260" s="1"/>
      <c r="C260" s="1"/>
      <c r="D260" s="1"/>
      <c r="G260" s="51"/>
      <c r="H260" s="39"/>
      <c r="I260" s="39"/>
      <c r="J260" s="52"/>
      <c r="K260" s="40"/>
      <c r="L260" s="40"/>
      <c r="M260" s="41"/>
      <c r="N260" s="41"/>
      <c r="O260" s="41"/>
      <c r="P260" s="1"/>
      <c r="Q260" s="3"/>
      <c r="R260" s="1"/>
      <c r="T260" s="1"/>
      <c r="U260" s="1"/>
      <c r="V260" s="1"/>
      <c r="W260" s="1"/>
      <c r="Y260" s="1" t="s">
        <v>54</v>
      </c>
      <c r="Z260">
        <v>0.80780999999999992</v>
      </c>
      <c r="AA260" t="s">
        <v>54</v>
      </c>
      <c r="AB260">
        <v>0.82035999999999976</v>
      </c>
      <c r="AC260" s="96">
        <f>Z260-AB260</f>
        <v>-1.2549999999999839E-2</v>
      </c>
      <c r="AD260" s="27"/>
      <c r="AE260" s="28">
        <v>0.80762</v>
      </c>
      <c r="AH260" s="1"/>
    </row>
    <row r="261" spans="1:34" ht="15.75" customHeight="1">
      <c r="A261" s="1"/>
      <c r="B261" s="1"/>
      <c r="C261" s="1"/>
      <c r="D261" s="1"/>
      <c r="G261" s="51"/>
      <c r="H261" s="39"/>
      <c r="I261" s="39"/>
      <c r="J261" s="52"/>
      <c r="K261" s="40"/>
      <c r="L261" s="40"/>
      <c r="M261" s="41"/>
      <c r="N261" s="41"/>
      <c r="O261" s="41"/>
      <c r="P261" s="1"/>
      <c r="Q261" s="3"/>
      <c r="R261" s="1"/>
      <c r="T261" s="1"/>
      <c r="U261" s="1"/>
      <c r="V261" s="1"/>
      <c r="W261" s="1"/>
      <c r="X261" s="1"/>
      <c r="Y261" s="1" t="s">
        <v>55</v>
      </c>
      <c r="Z261">
        <v>0.55071000000000003</v>
      </c>
      <c r="AA261" t="s">
        <v>55</v>
      </c>
      <c r="AB261">
        <v>0.55081000000000002</v>
      </c>
      <c r="AC261" s="96">
        <f>Z261-AB261</f>
        <v>-9.9999999999988987E-5</v>
      </c>
      <c r="AF261" s="1"/>
      <c r="AG261" s="1"/>
      <c r="AH261" s="1"/>
    </row>
    <row r="262" spans="1:34" ht="15.75" customHeight="1">
      <c r="A262" s="1"/>
      <c r="B262" s="1"/>
      <c r="C262" s="1"/>
      <c r="D262" s="1"/>
      <c r="G262" s="51"/>
      <c r="H262" s="39"/>
      <c r="I262" s="39"/>
      <c r="J262" s="52"/>
      <c r="K262" s="40"/>
      <c r="L262" s="40"/>
      <c r="M262" s="41"/>
      <c r="N262" s="41"/>
      <c r="O262" s="41"/>
      <c r="P262" s="1"/>
      <c r="Q262" s="3"/>
      <c r="R262" s="1"/>
      <c r="T262" s="1"/>
      <c r="U262" s="1"/>
      <c r="V262" s="1"/>
      <c r="W262" s="1"/>
      <c r="X262" s="1"/>
      <c r="Y262" s="1" t="s">
        <v>55</v>
      </c>
      <c r="Z262" t="s">
        <v>11</v>
      </c>
      <c r="AA262" t="s">
        <v>56</v>
      </c>
      <c r="AB262">
        <v>0.69069000000000003</v>
      </c>
      <c r="AC262" s="96">
        <f>Z263-AB262</f>
        <v>1.8000000000006899E-4</v>
      </c>
      <c r="AF262" s="1"/>
      <c r="AG262" s="1"/>
      <c r="AH262" s="1"/>
    </row>
    <row r="263" spans="1:34" ht="15.75" customHeight="1">
      <c r="A263" s="1"/>
      <c r="B263" s="1"/>
      <c r="C263" s="1"/>
      <c r="D263" s="1"/>
      <c r="G263" s="51"/>
      <c r="H263" s="39"/>
      <c r="I263" s="39"/>
      <c r="J263" s="52"/>
      <c r="K263" s="40"/>
      <c r="L263" s="40"/>
      <c r="M263" s="41"/>
      <c r="N263" s="41"/>
      <c r="O263" s="41"/>
      <c r="P263" s="1"/>
      <c r="Q263" s="3"/>
      <c r="R263" s="1"/>
      <c r="T263" s="1"/>
      <c r="U263" s="1"/>
      <c r="V263" s="1"/>
      <c r="W263" s="1"/>
      <c r="X263" s="1"/>
      <c r="Y263" s="1" t="s">
        <v>56</v>
      </c>
      <c r="Z263">
        <v>0.6908700000000001</v>
      </c>
      <c r="AA263" t="s">
        <v>56</v>
      </c>
      <c r="AB263" t="s">
        <v>11</v>
      </c>
      <c r="AC263" s="96">
        <f>Z263-AB262</f>
        <v>1.8000000000006899E-4</v>
      </c>
      <c r="AF263" s="1"/>
      <c r="AG263" s="1"/>
      <c r="AH263" s="1"/>
    </row>
    <row r="264" spans="1:34" ht="15.75" customHeight="1">
      <c r="A264" s="1"/>
      <c r="B264" s="1"/>
      <c r="C264" s="1"/>
      <c r="D264" s="1"/>
      <c r="G264" s="51"/>
      <c r="H264" s="39"/>
      <c r="I264" s="39"/>
      <c r="J264" s="52"/>
      <c r="K264" s="40"/>
      <c r="L264" s="40"/>
      <c r="M264" s="41"/>
      <c r="N264" s="41"/>
      <c r="O264" s="41"/>
      <c r="P264" s="1"/>
      <c r="Q264" s="3"/>
      <c r="R264" s="1"/>
      <c r="T264" s="1"/>
      <c r="U264" s="1"/>
      <c r="V264" s="1"/>
      <c r="W264" s="1"/>
      <c r="X264" s="1"/>
      <c r="Y264" s="47" t="s">
        <v>57</v>
      </c>
      <c r="Z264">
        <v>0.72345999999999999</v>
      </c>
      <c r="AA264" t="s">
        <v>57</v>
      </c>
      <c r="AB264">
        <v>0.72375000000000012</v>
      </c>
      <c r="AC264" s="96">
        <f>Z264-AB264</f>
        <v>-2.9000000000012349E-4</v>
      </c>
      <c r="AF264" s="1"/>
      <c r="AG264" s="1"/>
      <c r="AH264" s="1"/>
    </row>
    <row r="265" spans="1:34" ht="15.75" customHeight="1">
      <c r="A265" s="1"/>
      <c r="B265" s="1"/>
      <c r="C265" s="1"/>
      <c r="D265" s="1"/>
      <c r="G265" s="51"/>
      <c r="H265" s="39"/>
      <c r="I265" s="39"/>
      <c r="J265" s="52"/>
      <c r="K265" s="40"/>
      <c r="L265" s="40"/>
      <c r="M265" s="41"/>
      <c r="N265" s="41"/>
      <c r="O265" s="41"/>
      <c r="P265" s="1"/>
      <c r="Q265" s="3"/>
      <c r="R265" s="1"/>
      <c r="T265" s="1"/>
      <c r="U265" s="1"/>
      <c r="V265" s="1"/>
      <c r="W265" s="1"/>
      <c r="X265" s="1"/>
      <c r="Y265" s="1" t="s">
        <v>57</v>
      </c>
      <c r="Z265" t="s">
        <v>11</v>
      </c>
      <c r="AA265" t="s">
        <v>58</v>
      </c>
      <c r="AB265">
        <v>0.61671999999999993</v>
      </c>
      <c r="AC265" s="96">
        <f>Z266-AB265</f>
        <v>2.5999999999992696E-4</v>
      </c>
      <c r="AF265" s="1"/>
      <c r="AG265" s="1"/>
      <c r="AH265" s="1"/>
    </row>
    <row r="266" spans="1:34" ht="15.75" customHeight="1">
      <c r="A266" s="1"/>
      <c r="B266" s="1"/>
      <c r="C266" s="1"/>
      <c r="D266" s="1"/>
      <c r="G266" s="51"/>
      <c r="H266" s="39"/>
      <c r="I266" s="39"/>
      <c r="J266" s="52"/>
      <c r="K266" s="40"/>
      <c r="L266" s="40"/>
      <c r="M266" s="41"/>
      <c r="N266" s="41"/>
      <c r="O266" s="41"/>
      <c r="P266" s="1"/>
      <c r="Q266" s="3"/>
      <c r="R266" s="1"/>
      <c r="T266" s="1"/>
      <c r="U266" s="1"/>
      <c r="V266" s="1"/>
      <c r="W266" s="1"/>
      <c r="X266" s="1"/>
      <c r="Y266" s="1" t="s">
        <v>58</v>
      </c>
      <c r="Z266">
        <v>0.61697999999999986</v>
      </c>
      <c r="AA266" t="s">
        <v>58</v>
      </c>
      <c r="AB266" t="s">
        <v>11</v>
      </c>
      <c r="AC266" s="96">
        <f>Z266-AB265</f>
        <v>2.5999999999992696E-4</v>
      </c>
      <c r="AF266" s="1"/>
      <c r="AG266" s="1"/>
      <c r="AH266" s="1"/>
    </row>
    <row r="267" spans="1:34" ht="15.75" customHeight="1">
      <c r="A267" s="1"/>
      <c r="B267" s="1"/>
      <c r="C267" s="1"/>
      <c r="D267" s="1"/>
      <c r="G267" s="51"/>
      <c r="H267" s="39"/>
      <c r="I267" s="39"/>
      <c r="J267" s="52"/>
      <c r="K267" s="40"/>
      <c r="L267" s="40"/>
      <c r="M267" s="41"/>
      <c r="N267" s="41"/>
      <c r="O267" s="41"/>
      <c r="P267" s="1"/>
      <c r="Q267" s="3"/>
      <c r="R267" s="1"/>
      <c r="T267" s="1"/>
      <c r="U267" s="1"/>
      <c r="V267" s="1"/>
      <c r="W267" s="1"/>
      <c r="X267" s="1"/>
      <c r="Y267" s="1" t="s">
        <v>130</v>
      </c>
      <c r="Z267" t="s">
        <v>11</v>
      </c>
      <c r="AA267" t="s">
        <v>1270</v>
      </c>
      <c r="AB267">
        <v>0.54126999999999992</v>
      </c>
      <c r="AF267" s="1"/>
      <c r="AG267" s="1"/>
      <c r="AH267" s="1"/>
    </row>
    <row r="268" spans="1:34" ht="15.75" customHeight="1">
      <c r="A268" s="1"/>
      <c r="B268" s="1"/>
      <c r="C268" s="1"/>
      <c r="D268" s="1"/>
      <c r="G268" s="51"/>
      <c r="H268" s="39"/>
      <c r="I268" s="39"/>
      <c r="J268" s="52"/>
      <c r="K268" s="40"/>
      <c r="L268" s="40"/>
      <c r="M268" s="41"/>
      <c r="N268" s="41"/>
      <c r="O268" s="41"/>
      <c r="P268" s="1"/>
      <c r="Q268" s="3"/>
      <c r="R268" s="1"/>
      <c r="T268" s="1"/>
      <c r="U268" s="1"/>
      <c r="V268" s="1"/>
      <c r="W268" s="1"/>
      <c r="X268" s="1"/>
      <c r="Y268" s="1" t="s">
        <v>130</v>
      </c>
      <c r="Z268" t="s">
        <v>11</v>
      </c>
      <c r="AA268" t="s">
        <v>60</v>
      </c>
      <c r="AB268">
        <v>0.45959000000000005</v>
      </c>
      <c r="AC268" s="96">
        <f>Z269-AB267-AB268</f>
        <v>-1.5999999999982695E-4</v>
      </c>
      <c r="AF268" s="1"/>
      <c r="AG268" s="1"/>
      <c r="AH268" s="1"/>
    </row>
    <row r="269" spans="1:34" ht="15.75" customHeight="1">
      <c r="A269" s="1"/>
      <c r="B269" s="1"/>
      <c r="C269" s="1"/>
      <c r="D269" s="1"/>
      <c r="G269" s="51"/>
      <c r="H269" s="39"/>
      <c r="I269" s="39"/>
      <c r="J269" s="52"/>
      <c r="K269" s="40"/>
      <c r="L269" s="40"/>
      <c r="M269" s="41"/>
      <c r="N269" s="41"/>
      <c r="O269" s="41"/>
      <c r="P269" s="1"/>
      <c r="Q269" s="3"/>
      <c r="R269" s="1"/>
      <c r="T269" s="1"/>
      <c r="U269" s="1"/>
      <c r="V269" s="1"/>
      <c r="W269" s="1"/>
      <c r="X269" s="1"/>
      <c r="Y269" s="1" t="s">
        <v>60</v>
      </c>
      <c r="Z269">
        <v>1.0007000000000001</v>
      </c>
      <c r="AA269" t="s">
        <v>60</v>
      </c>
      <c r="AB269" t="s">
        <v>11</v>
      </c>
      <c r="AC269" s="96" t="e">
        <f>Z270-AB269</f>
        <v>#VALUE!</v>
      </c>
      <c r="AF269" s="1"/>
      <c r="AG269" s="1"/>
      <c r="AH269" s="1"/>
    </row>
    <row r="270" spans="1:34" ht="15.75" customHeight="1">
      <c r="A270" s="1"/>
      <c r="B270" s="1"/>
      <c r="C270" s="1"/>
      <c r="D270" s="1"/>
      <c r="G270" s="51"/>
      <c r="H270" s="39"/>
      <c r="I270" s="39"/>
      <c r="J270" s="52"/>
      <c r="K270" s="40"/>
      <c r="L270" s="40"/>
      <c r="M270" s="41"/>
      <c r="N270" s="41"/>
      <c r="O270" s="41"/>
      <c r="P270" s="1"/>
      <c r="Q270" s="3"/>
      <c r="R270" s="1"/>
      <c r="T270" s="1"/>
      <c r="U270" s="1"/>
      <c r="V270" s="1"/>
      <c r="W270" s="1"/>
      <c r="X270" s="1"/>
      <c r="Y270" s="1" t="s">
        <v>61</v>
      </c>
      <c r="Z270">
        <v>0.38563999999999998</v>
      </c>
      <c r="AA270" t="s">
        <v>61</v>
      </c>
      <c r="AB270">
        <v>0.38613000000000008</v>
      </c>
      <c r="AC270" s="96">
        <f>Z270-AB270</f>
        <v>-4.9000000000010147E-4</v>
      </c>
      <c r="AF270" s="1"/>
      <c r="AG270" s="1"/>
      <c r="AH270" s="1"/>
    </row>
    <row r="271" spans="1:34" ht="15.75" customHeight="1">
      <c r="A271" s="1"/>
      <c r="B271" s="1"/>
      <c r="C271" s="1"/>
      <c r="D271" s="1"/>
      <c r="G271" s="51"/>
      <c r="H271" s="39"/>
      <c r="I271" s="39"/>
      <c r="J271" s="52"/>
      <c r="K271" s="40"/>
      <c r="L271" s="40"/>
      <c r="M271" s="41"/>
      <c r="N271" s="41"/>
      <c r="O271" s="41"/>
      <c r="P271" s="1"/>
      <c r="Q271" s="3"/>
      <c r="R271" s="1"/>
      <c r="T271" s="1"/>
      <c r="U271" s="1"/>
      <c r="V271" s="1"/>
      <c r="W271" s="1"/>
      <c r="X271" s="1"/>
      <c r="Y271" s="1" t="s">
        <v>61</v>
      </c>
      <c r="Z271" t="s">
        <v>11</v>
      </c>
      <c r="AA271" t="s">
        <v>62</v>
      </c>
      <c r="AB271">
        <v>0.29821999999999993</v>
      </c>
      <c r="AC271" s="96">
        <f>Z272-AB271</f>
        <v>3.2999999999994145E-4</v>
      </c>
      <c r="AF271" s="1"/>
      <c r="AG271" s="1"/>
      <c r="AH271" s="1"/>
    </row>
    <row r="272" spans="1:34" ht="15.75" customHeight="1">
      <c r="A272" s="1"/>
      <c r="B272" s="1"/>
      <c r="C272" s="1"/>
      <c r="D272" s="1"/>
      <c r="G272" s="51"/>
      <c r="H272" s="39"/>
      <c r="I272" s="39"/>
      <c r="J272" s="52"/>
      <c r="K272" s="40"/>
      <c r="L272" s="40"/>
      <c r="M272" s="41"/>
      <c r="N272" s="41"/>
      <c r="O272" s="41"/>
      <c r="P272" s="1"/>
      <c r="Q272" s="3"/>
      <c r="R272" s="1"/>
      <c r="T272" s="1"/>
      <c r="U272" s="1"/>
      <c r="V272" s="1"/>
      <c r="W272" s="1"/>
      <c r="X272" s="1"/>
      <c r="Y272" s="1" t="s">
        <v>62</v>
      </c>
      <c r="Z272">
        <v>0.29854999999999987</v>
      </c>
      <c r="AA272" t="s">
        <v>62</v>
      </c>
      <c r="AB272" t="s">
        <v>11</v>
      </c>
      <c r="AF272" s="1"/>
      <c r="AG272" s="1"/>
      <c r="AH272" s="1"/>
    </row>
    <row r="273" spans="1:34" ht="15.75" customHeight="1">
      <c r="A273" s="1"/>
      <c r="B273" s="1"/>
      <c r="C273" s="1"/>
      <c r="D273" s="1"/>
      <c r="G273" s="51"/>
      <c r="H273" s="39"/>
      <c r="I273" s="39"/>
      <c r="J273" s="52"/>
      <c r="K273" s="40"/>
      <c r="L273" s="40"/>
      <c r="M273" s="41"/>
      <c r="N273" s="41"/>
      <c r="O273" s="41"/>
      <c r="P273" s="1"/>
      <c r="Q273" s="3"/>
      <c r="R273" s="1"/>
      <c r="T273" s="1"/>
      <c r="U273" s="1"/>
      <c r="V273" s="1"/>
      <c r="W273" s="1"/>
      <c r="X273" s="1"/>
      <c r="Y273" s="1" t="s">
        <v>63</v>
      </c>
      <c r="Z273">
        <v>0.23873999999999995</v>
      </c>
      <c r="AA273" t="s">
        <v>63</v>
      </c>
      <c r="AB273">
        <v>0.23929</v>
      </c>
      <c r="AC273" s="96">
        <f>Z273-AB273</f>
        <v>-5.5000000000005045E-4</v>
      </c>
      <c r="AF273" s="1"/>
      <c r="AG273" s="1"/>
      <c r="AH273" s="1"/>
    </row>
    <row r="274" spans="1:34" ht="15.75" customHeight="1">
      <c r="A274" s="1"/>
      <c r="B274" s="1"/>
      <c r="C274" s="1"/>
      <c r="D274" s="1"/>
      <c r="G274" s="51"/>
      <c r="H274" s="39"/>
      <c r="I274" s="39"/>
      <c r="J274" s="52"/>
      <c r="K274" s="40"/>
      <c r="L274" s="40"/>
      <c r="M274" s="41"/>
      <c r="N274" s="41"/>
      <c r="O274" s="41"/>
      <c r="P274" s="1"/>
      <c r="Q274" s="3"/>
      <c r="R274" s="1"/>
      <c r="T274" s="1"/>
      <c r="U274" s="1"/>
      <c r="V274" s="1"/>
      <c r="W274" s="1"/>
      <c r="X274" s="1"/>
      <c r="Y274" s="1" t="s">
        <v>64</v>
      </c>
      <c r="Z274">
        <v>0.17266000000000004</v>
      </c>
      <c r="AA274" t="s">
        <v>64</v>
      </c>
      <c r="AB274">
        <v>0.17294999999999994</v>
      </c>
      <c r="AC274" s="96">
        <f>Z274-AB274</f>
        <v>-2.8999999999990145E-4</v>
      </c>
      <c r="AF274" s="1"/>
      <c r="AG274" s="1"/>
      <c r="AH274" s="1"/>
    </row>
    <row r="275" spans="1:34" ht="15.75" customHeight="1">
      <c r="A275" s="1"/>
      <c r="B275" s="1"/>
      <c r="C275" s="1"/>
      <c r="D275" s="1"/>
      <c r="G275" s="51"/>
      <c r="H275" s="39"/>
      <c r="I275" s="39"/>
      <c r="J275" s="52"/>
      <c r="K275" s="40"/>
      <c r="L275" s="40"/>
      <c r="M275" s="41"/>
      <c r="N275" s="41"/>
      <c r="O275" s="41"/>
      <c r="P275" s="1"/>
      <c r="Q275" s="3"/>
      <c r="R275" s="1"/>
      <c r="T275" s="1"/>
      <c r="U275" s="1"/>
      <c r="V275" s="1"/>
      <c r="W275" s="1"/>
      <c r="X275" s="1"/>
      <c r="Y275" s="1" t="s">
        <v>64</v>
      </c>
      <c r="Z275" t="s">
        <v>11</v>
      </c>
      <c r="AA275" t="s">
        <v>65</v>
      </c>
      <c r="AB275">
        <v>6.633E-2</v>
      </c>
      <c r="AC275" s="96">
        <f>Z276-AB275</f>
        <v>-4.9999999999883471E-5</v>
      </c>
      <c r="AF275" s="1"/>
      <c r="AG275" s="1"/>
      <c r="AH275" s="1"/>
    </row>
    <row r="276" spans="1:34" ht="15.75" customHeight="1">
      <c r="A276" s="1"/>
      <c r="B276" s="1"/>
      <c r="C276" s="1"/>
      <c r="D276" s="1"/>
      <c r="G276" s="51"/>
      <c r="H276" s="39"/>
      <c r="I276" s="39"/>
      <c r="J276" s="52"/>
      <c r="K276" s="40"/>
      <c r="L276" s="40"/>
      <c r="M276" s="41"/>
      <c r="N276" s="41"/>
      <c r="O276" s="41"/>
      <c r="P276" s="1"/>
      <c r="Q276" s="3"/>
      <c r="R276" s="1"/>
      <c r="T276" s="1"/>
      <c r="U276" s="1"/>
      <c r="V276" s="1"/>
      <c r="W276" s="1"/>
      <c r="X276" s="1"/>
      <c r="Y276" s="1" t="s">
        <v>65</v>
      </c>
      <c r="Z276">
        <v>6.6280000000000117E-2</v>
      </c>
      <c r="AA276" t="s">
        <v>65</v>
      </c>
      <c r="AB276" t="s">
        <v>11</v>
      </c>
      <c r="AC276" s="96">
        <f>Z276-AB275</f>
        <v>-4.9999999999883471E-5</v>
      </c>
      <c r="AF276" s="1"/>
      <c r="AG276" s="1"/>
      <c r="AH276" s="1"/>
    </row>
    <row r="277" spans="1:34" ht="15.75" customHeight="1">
      <c r="A277" s="1"/>
      <c r="B277" s="1"/>
      <c r="C277" s="1"/>
      <c r="D277" s="1"/>
      <c r="G277" s="51"/>
      <c r="H277" s="39"/>
      <c r="I277" s="39"/>
      <c r="J277" s="52"/>
      <c r="K277" s="40"/>
      <c r="L277" s="40"/>
      <c r="M277" s="41"/>
      <c r="N277" s="41"/>
      <c r="O277" s="41"/>
      <c r="P277" s="1"/>
      <c r="Q277" s="3"/>
      <c r="R277" s="1"/>
      <c r="T277" s="1"/>
      <c r="U277" s="1"/>
      <c r="V277" s="1"/>
      <c r="W277" s="1"/>
      <c r="X277" s="1"/>
      <c r="Y277" s="1" t="s">
        <v>247</v>
      </c>
      <c r="Z277">
        <v>0.16947999999999985</v>
      </c>
      <c r="AA277" t="s">
        <v>247</v>
      </c>
      <c r="AB277">
        <v>0.16869999999999985</v>
      </c>
      <c r="AC277" s="96">
        <f>Z277-AB277</f>
        <v>7.8000000000000291E-4</v>
      </c>
      <c r="AF277" s="1"/>
      <c r="AG277" s="1"/>
      <c r="AH277" s="1"/>
    </row>
    <row r="278" spans="1:34" ht="15.75" customHeight="1">
      <c r="A278" s="1"/>
      <c r="B278" s="1"/>
      <c r="C278" s="1"/>
      <c r="D278" s="1"/>
      <c r="G278" s="51"/>
      <c r="H278" s="39"/>
      <c r="I278" s="39"/>
      <c r="J278" s="52"/>
      <c r="K278" s="40"/>
      <c r="L278" s="40"/>
      <c r="M278" s="41"/>
      <c r="N278" s="41"/>
      <c r="O278" s="41"/>
      <c r="P278" s="1"/>
      <c r="Q278" s="3"/>
      <c r="R278" s="1"/>
      <c r="T278" s="1"/>
      <c r="U278" s="1"/>
      <c r="V278" s="1"/>
      <c r="W278" s="1"/>
      <c r="X278" s="1"/>
      <c r="Y278" s="1" t="s">
        <v>248</v>
      </c>
      <c r="Z278">
        <v>0.10460000000000003</v>
      </c>
      <c r="AA278" t="s">
        <v>116</v>
      </c>
      <c r="AB278">
        <v>0.1046600000000002</v>
      </c>
      <c r="AC278" s="96">
        <f>Z278-AB278</f>
        <v>-6.0000000000171028E-5</v>
      </c>
      <c r="AF278" s="1"/>
      <c r="AG278" s="1"/>
      <c r="AH278" s="1"/>
    </row>
    <row r="279" spans="1:34" ht="15.75" customHeight="1">
      <c r="A279" s="1"/>
      <c r="B279" s="1"/>
      <c r="C279" s="1"/>
      <c r="D279" s="1"/>
      <c r="G279" s="51"/>
      <c r="H279" s="39"/>
      <c r="I279" s="39"/>
      <c r="J279" s="52"/>
      <c r="K279" s="40"/>
      <c r="L279" s="40"/>
      <c r="M279" s="41"/>
      <c r="N279" s="41"/>
      <c r="O279" s="41"/>
      <c r="P279" s="1"/>
      <c r="Q279" s="3"/>
      <c r="R279" s="1"/>
      <c r="T279" s="1"/>
      <c r="U279" s="1"/>
      <c r="V279" s="1"/>
      <c r="W279" s="1"/>
      <c r="X279" s="1"/>
      <c r="Y279" s="1" t="s">
        <v>249</v>
      </c>
      <c r="Z279">
        <v>9.4350000000000156E-2</v>
      </c>
      <c r="AA279" t="s">
        <v>118</v>
      </c>
      <c r="AB279">
        <v>9.4979999999999842E-2</v>
      </c>
      <c r="AC279" s="96">
        <f>Z279-AB279</f>
        <v>-6.2999999999968637E-4</v>
      </c>
      <c r="AF279" s="1"/>
      <c r="AG279" s="1"/>
      <c r="AH279" s="1"/>
    </row>
    <row r="280" spans="1:34" ht="15.75" customHeight="1">
      <c r="A280" s="1"/>
      <c r="B280" s="1"/>
      <c r="C280" s="1"/>
      <c r="D280" s="1"/>
      <c r="G280" s="51"/>
      <c r="H280" s="39"/>
      <c r="I280" s="39"/>
      <c r="J280" s="52"/>
      <c r="K280" s="40"/>
      <c r="L280" s="40"/>
      <c r="M280" s="41"/>
      <c r="N280" s="41"/>
      <c r="O280" s="41"/>
      <c r="P280" s="1"/>
      <c r="Q280" s="3"/>
      <c r="R280" s="1"/>
      <c r="T280" s="1"/>
      <c r="U280" s="1"/>
      <c r="V280" s="1"/>
      <c r="W280" s="1"/>
      <c r="X280" s="1"/>
      <c r="Y280" s="1" t="s">
        <v>69</v>
      </c>
      <c r="Z280">
        <v>8.6489999999999956E-2</v>
      </c>
      <c r="AA280" t="s">
        <v>118</v>
      </c>
      <c r="AB280" t="s">
        <v>11</v>
      </c>
      <c r="AC280" s="96">
        <f>Z280-AB281</f>
        <v>-8.5999999999986088E-4</v>
      </c>
      <c r="AF280" s="1"/>
      <c r="AG280" s="1"/>
      <c r="AH280" s="1"/>
    </row>
    <row r="281" spans="1:34" ht="15.75" customHeight="1">
      <c r="A281" s="1"/>
      <c r="B281" s="1"/>
      <c r="C281" s="1"/>
      <c r="D281" s="1"/>
      <c r="G281" s="51"/>
      <c r="H281" s="39"/>
      <c r="I281" s="39"/>
      <c r="J281" s="52"/>
      <c r="K281" s="40"/>
      <c r="L281" s="40"/>
      <c r="M281" s="41"/>
      <c r="N281" s="41"/>
      <c r="O281" s="41"/>
      <c r="P281" s="1"/>
      <c r="Q281" s="3"/>
      <c r="R281" s="1"/>
      <c r="T281" s="1"/>
      <c r="U281" s="1"/>
      <c r="V281" s="1"/>
      <c r="W281" s="1"/>
      <c r="X281" s="1"/>
      <c r="Y281" s="1" t="s">
        <v>69</v>
      </c>
      <c r="Z281" t="s">
        <v>11</v>
      </c>
      <c r="AA281" t="s">
        <v>120</v>
      </c>
      <c r="AB281">
        <v>8.7349999999999817E-2</v>
      </c>
      <c r="AC281" s="96">
        <f>Z280-AB281</f>
        <v>-8.5999999999986088E-4</v>
      </c>
      <c r="AF281" s="1"/>
      <c r="AG281" s="1"/>
      <c r="AH281" s="1"/>
    </row>
    <row r="282" spans="1:34" ht="15.75" customHeight="1">
      <c r="A282" s="1"/>
      <c r="B282" s="1"/>
      <c r="C282" s="1"/>
      <c r="D282" s="1"/>
      <c r="G282" s="51"/>
      <c r="H282" s="39"/>
      <c r="I282" s="39"/>
      <c r="J282" s="52"/>
      <c r="K282" s="40"/>
      <c r="L282" s="40"/>
      <c r="M282" s="41"/>
      <c r="N282" s="41"/>
      <c r="O282" s="41"/>
      <c r="P282" s="1"/>
      <c r="Q282" s="3"/>
      <c r="R282" s="1"/>
      <c r="T282" s="1"/>
      <c r="U282" s="1"/>
      <c r="V282" s="1"/>
      <c r="W282" s="1"/>
      <c r="X282" s="1"/>
      <c r="Y282" s="1" t="s">
        <v>250</v>
      </c>
      <c r="Z282">
        <v>6.5160000000000107E-2</v>
      </c>
      <c r="AA282" t="s">
        <v>250</v>
      </c>
      <c r="AB282">
        <v>6.4890000000000114E-2</v>
      </c>
      <c r="AC282" s="96">
        <f>Z282-AB282</f>
        <v>2.6999999999999247E-4</v>
      </c>
      <c r="AF282" s="1"/>
      <c r="AG282" s="1"/>
      <c r="AH282" s="1"/>
    </row>
    <row r="283" spans="1:34" ht="15.75" customHeight="1">
      <c r="A283" s="1"/>
      <c r="B283" s="1"/>
      <c r="C283" s="1"/>
      <c r="D283" s="1"/>
      <c r="G283" s="51"/>
      <c r="H283" s="39"/>
      <c r="I283" s="39"/>
      <c r="J283" s="52"/>
      <c r="K283" s="40"/>
      <c r="L283" s="40"/>
      <c r="M283" s="41"/>
      <c r="N283" s="41"/>
      <c r="O283" s="41"/>
      <c r="P283" s="1"/>
      <c r="Q283" s="3"/>
      <c r="R283" s="1"/>
      <c r="T283" s="1"/>
      <c r="U283" s="1"/>
      <c r="V283" s="1"/>
      <c r="W283" s="1"/>
      <c r="X283" s="1"/>
      <c r="Y283" s="1" t="s">
        <v>251</v>
      </c>
      <c r="Z283">
        <v>9.9550000000000027E-2</v>
      </c>
      <c r="AA283" t="s">
        <v>251</v>
      </c>
      <c r="AB283">
        <v>9.9339999999999984E-2</v>
      </c>
      <c r="AC283" s="96">
        <f>Z283-AB283</f>
        <v>2.1000000000004349E-4</v>
      </c>
      <c r="AF283" s="1"/>
      <c r="AG283" s="1"/>
      <c r="AH283" s="1"/>
    </row>
    <row r="284" spans="1:34" ht="15.75" customHeight="1">
      <c r="A284" s="1"/>
      <c r="B284" s="1"/>
      <c r="C284" s="1"/>
      <c r="D284" s="1"/>
      <c r="G284" s="51"/>
      <c r="H284" s="39"/>
      <c r="I284" s="39"/>
      <c r="J284" s="52"/>
      <c r="K284" s="40"/>
      <c r="L284" s="40"/>
      <c r="M284" s="41"/>
      <c r="N284" s="41"/>
      <c r="O284" s="41"/>
      <c r="P284" s="1"/>
      <c r="Q284" s="3"/>
      <c r="R284" s="1"/>
      <c r="T284" s="1"/>
      <c r="U284" s="1"/>
      <c r="V284" s="1"/>
      <c r="W284" s="1"/>
      <c r="X284" s="1"/>
      <c r="Y284" s="1" t="s">
        <v>252</v>
      </c>
      <c r="Z284">
        <v>0.10864999999999991</v>
      </c>
      <c r="AA284" t="s">
        <v>252</v>
      </c>
      <c r="AB284">
        <v>0.10821999999999998</v>
      </c>
      <c r="AC284" s="96">
        <f>Z284-AB284</f>
        <v>4.2999999999993044E-4</v>
      </c>
      <c r="AF284" s="1"/>
      <c r="AG284" s="1"/>
      <c r="AH284" s="1"/>
    </row>
    <row r="285" spans="1:34" ht="15.75" customHeight="1">
      <c r="A285" s="1"/>
      <c r="B285" s="1"/>
      <c r="C285" s="1"/>
      <c r="D285" s="1"/>
      <c r="G285" s="51"/>
      <c r="H285" s="39"/>
      <c r="I285" s="39"/>
      <c r="J285" s="52"/>
      <c r="K285" s="40"/>
      <c r="L285" s="40"/>
      <c r="M285" s="41"/>
      <c r="N285" s="41"/>
      <c r="O285" s="41"/>
      <c r="P285" s="1"/>
      <c r="Q285" s="3"/>
      <c r="R285" s="1"/>
      <c r="T285" s="1"/>
      <c r="U285" s="1"/>
      <c r="V285" s="1"/>
      <c r="W285" s="1"/>
      <c r="X285" s="1"/>
      <c r="Y285" s="1" t="s">
        <v>253</v>
      </c>
      <c r="Z285">
        <v>9.7530000000000117E-2</v>
      </c>
      <c r="AA285" t="s">
        <v>252</v>
      </c>
      <c r="AB285" t="s">
        <v>11</v>
      </c>
      <c r="AC285" s="96">
        <f>Z285-AB286</f>
        <v>-7.8000000000000291E-4</v>
      </c>
      <c r="AF285" s="1"/>
      <c r="AG285" s="1"/>
      <c r="AH285" s="1"/>
    </row>
    <row r="286" spans="1:34" ht="15.75" customHeight="1">
      <c r="A286" s="1"/>
      <c r="B286" s="1"/>
      <c r="C286" s="1"/>
      <c r="D286" s="1"/>
      <c r="G286" s="51"/>
      <c r="H286" s="39"/>
      <c r="I286" s="39"/>
      <c r="J286" s="52"/>
      <c r="K286" s="40"/>
      <c r="L286" s="40"/>
      <c r="M286" s="41"/>
      <c r="N286" s="41"/>
      <c r="O286" s="41"/>
      <c r="P286" s="1"/>
      <c r="Q286" s="3"/>
      <c r="R286" s="1"/>
      <c r="T286" s="1"/>
      <c r="U286" s="1"/>
      <c r="V286" s="1"/>
      <c r="W286" s="1"/>
      <c r="X286" s="1"/>
      <c r="Y286" s="1" t="s">
        <v>254</v>
      </c>
      <c r="Z286">
        <v>0.1237499999999998</v>
      </c>
      <c r="AA286" t="s">
        <v>1271</v>
      </c>
      <c r="AB286">
        <v>9.831000000000012E-2</v>
      </c>
      <c r="AC286" s="96">
        <f>Z286-AB287</f>
        <v>-3.2000000000009798E-4</v>
      </c>
      <c r="AF286" s="1"/>
      <c r="AG286" s="1"/>
      <c r="AH286" s="1"/>
    </row>
    <row r="287" spans="1:34" ht="15.75" customHeight="1">
      <c r="A287" s="1"/>
      <c r="B287" s="1"/>
      <c r="C287" s="1"/>
      <c r="D287" s="1"/>
      <c r="G287" s="51"/>
      <c r="H287" s="39"/>
      <c r="I287" s="39"/>
      <c r="J287" s="52"/>
      <c r="K287" s="40"/>
      <c r="L287" s="40"/>
      <c r="M287" s="41"/>
      <c r="N287" s="41"/>
      <c r="O287" s="41"/>
      <c r="P287" s="1"/>
      <c r="Q287" s="3"/>
      <c r="R287" s="1"/>
      <c r="T287" s="1"/>
      <c r="U287" s="1"/>
      <c r="V287" s="1"/>
      <c r="W287" s="1"/>
      <c r="X287" s="1"/>
      <c r="Y287" s="1" t="s">
        <v>254</v>
      </c>
      <c r="Z287" t="s">
        <v>11</v>
      </c>
      <c r="AA287" t="s">
        <v>254</v>
      </c>
      <c r="AB287">
        <v>0.1240699999999999</v>
      </c>
      <c r="AF287" s="1"/>
      <c r="AG287" s="1"/>
      <c r="AH287" s="1"/>
    </row>
    <row r="288" spans="1:34" ht="15.75" customHeight="1">
      <c r="A288" s="1"/>
      <c r="B288" s="1"/>
      <c r="C288" s="1"/>
      <c r="D288" s="1"/>
      <c r="G288" s="51"/>
      <c r="H288" s="39"/>
      <c r="I288" s="39"/>
      <c r="J288" s="52"/>
      <c r="K288" s="40"/>
      <c r="L288" s="40"/>
      <c r="M288" s="41"/>
      <c r="N288" s="41"/>
      <c r="O288" s="41"/>
      <c r="P288" s="1"/>
      <c r="Q288" s="3"/>
      <c r="R288" s="1"/>
      <c r="T288" s="1"/>
      <c r="U288" s="1"/>
      <c r="V288" s="1"/>
      <c r="W288" s="1"/>
      <c r="X288" s="1"/>
      <c r="Y288" s="1" t="s">
        <v>255</v>
      </c>
      <c r="Z288">
        <v>7.0589999999999931E-2</v>
      </c>
      <c r="AA288" t="s">
        <v>255</v>
      </c>
      <c r="AB288">
        <v>7.068999999999992E-2</v>
      </c>
      <c r="AC288" s="96">
        <f>Z288-AB288</f>
        <v>-9.9999999999988987E-5</v>
      </c>
      <c r="AF288" s="1"/>
      <c r="AG288" s="1"/>
      <c r="AH288" s="1"/>
    </row>
    <row r="289" spans="1:34" ht="15.75" customHeight="1">
      <c r="A289" s="1"/>
      <c r="B289" s="1"/>
      <c r="C289" s="1"/>
      <c r="D289" s="1"/>
      <c r="G289" s="51"/>
      <c r="H289" s="39"/>
      <c r="I289" s="39"/>
      <c r="J289" s="52"/>
      <c r="K289" s="40"/>
      <c r="L289" s="40"/>
      <c r="M289" s="41"/>
      <c r="N289" s="41"/>
      <c r="O289" s="41"/>
      <c r="P289" s="1"/>
      <c r="Q289" s="3"/>
      <c r="R289" s="1"/>
      <c r="T289" s="1"/>
      <c r="U289" s="1"/>
      <c r="V289" s="1"/>
      <c r="W289" s="1"/>
      <c r="X289" s="1"/>
      <c r="Y289" s="1" t="s">
        <v>256</v>
      </c>
      <c r="Z289">
        <v>9.7910000000000164E-2</v>
      </c>
      <c r="AA289" t="s">
        <v>255</v>
      </c>
      <c r="AB289" t="s">
        <v>11</v>
      </c>
      <c r="AC289" s="96">
        <f>Z289-AB290</f>
        <v>-1.3999999999980695E-4</v>
      </c>
      <c r="AF289" s="1"/>
      <c r="AG289" s="1"/>
      <c r="AH289" s="1"/>
    </row>
    <row r="290" spans="1:34" ht="15.75" customHeight="1">
      <c r="A290" s="1"/>
      <c r="B290" s="1"/>
      <c r="C290" s="1"/>
      <c r="D290" s="1"/>
      <c r="G290" s="51"/>
      <c r="H290" s="39"/>
      <c r="I290" s="39"/>
      <c r="J290" s="52"/>
      <c r="K290" s="40"/>
      <c r="L290" s="40"/>
      <c r="M290" s="41"/>
      <c r="N290" s="41"/>
      <c r="O290" s="41"/>
      <c r="P290" s="1"/>
      <c r="Q290" s="3"/>
      <c r="R290" s="1"/>
      <c r="T290" s="1"/>
      <c r="U290" s="1"/>
      <c r="V290" s="1"/>
      <c r="W290" s="1"/>
      <c r="X290" s="1"/>
      <c r="Y290" s="1" t="s">
        <v>257</v>
      </c>
      <c r="Z290">
        <v>0.14527999999999985</v>
      </c>
      <c r="AA290" t="s">
        <v>256</v>
      </c>
      <c r="AB290">
        <v>9.8049999999999971E-2</v>
      </c>
      <c r="AC290" s="96">
        <f>Z290-AB291</f>
        <v>2.3999999999979593E-4</v>
      </c>
      <c r="AF290" s="1"/>
      <c r="AG290" s="1"/>
      <c r="AH290" s="1"/>
    </row>
    <row r="291" spans="1:34" ht="15.75" customHeight="1">
      <c r="A291" s="1"/>
      <c r="B291" s="1"/>
      <c r="C291" s="1"/>
      <c r="D291" s="1"/>
      <c r="G291" s="51"/>
      <c r="H291" s="39"/>
      <c r="I291" s="39"/>
      <c r="J291" s="52"/>
      <c r="K291" s="40"/>
      <c r="L291" s="40"/>
      <c r="M291" s="41"/>
      <c r="N291" s="41"/>
      <c r="O291" s="41"/>
      <c r="P291" s="1"/>
      <c r="Q291" s="3"/>
      <c r="R291" s="1"/>
      <c r="T291" s="1"/>
      <c r="U291" s="1"/>
      <c r="V291" s="1"/>
      <c r="W291" s="1"/>
      <c r="X291" s="1"/>
      <c r="Y291" s="1" t="s">
        <v>258</v>
      </c>
      <c r="Z291">
        <v>0.22514000000000012</v>
      </c>
      <c r="AA291" t="s">
        <v>257</v>
      </c>
      <c r="AB291">
        <v>0.14504000000000006</v>
      </c>
      <c r="AC291" s="96">
        <f>Z291-AB292</f>
        <v>-6.6999999999994841E-4</v>
      </c>
      <c r="AF291" s="1"/>
      <c r="AG291" s="1"/>
      <c r="AH291" s="1"/>
    </row>
    <row r="292" spans="1:34" ht="15.75" customHeight="1">
      <c r="A292" s="1"/>
      <c r="B292" s="1"/>
      <c r="C292" s="1"/>
      <c r="D292" s="1"/>
      <c r="G292" s="51"/>
      <c r="H292" s="39"/>
      <c r="I292" s="39"/>
      <c r="J292" s="52"/>
      <c r="K292" s="40"/>
      <c r="L292" s="40"/>
      <c r="M292" s="41"/>
      <c r="N292" s="41"/>
      <c r="O292" s="41"/>
      <c r="P292" s="1"/>
      <c r="Q292" s="3"/>
      <c r="R292" s="1"/>
      <c r="T292" s="1"/>
      <c r="U292" s="1"/>
      <c r="V292" s="1"/>
      <c r="W292" s="1"/>
      <c r="X292" s="1"/>
      <c r="Y292" s="1" t="s">
        <v>263</v>
      </c>
      <c r="Z292">
        <v>0.15903999999999996</v>
      </c>
      <c r="AA292" t="s">
        <v>258</v>
      </c>
      <c r="AB292">
        <v>0.22581000000000007</v>
      </c>
      <c r="AC292" s="96">
        <f>Z292-AB294</f>
        <v>-1.0799999999998589E-3</v>
      </c>
      <c r="AF292" s="1"/>
      <c r="AG292" s="1"/>
      <c r="AH292" s="1"/>
    </row>
    <row r="293" spans="1:34" ht="15.75" customHeight="1">
      <c r="A293" s="1"/>
      <c r="B293" s="1"/>
      <c r="C293" s="1"/>
      <c r="D293" s="1"/>
      <c r="G293" s="51"/>
      <c r="H293" s="39"/>
      <c r="I293" s="39"/>
      <c r="J293" s="52"/>
      <c r="K293" s="40"/>
      <c r="L293" s="40"/>
      <c r="M293" s="41"/>
      <c r="N293" s="41"/>
      <c r="O293" s="41"/>
      <c r="P293" s="1"/>
      <c r="Q293" s="3"/>
      <c r="R293" s="1"/>
      <c r="T293" s="1"/>
      <c r="U293" s="1"/>
      <c r="V293" s="1"/>
      <c r="W293" s="1"/>
      <c r="X293" s="1"/>
      <c r="Y293" s="1"/>
      <c r="AA293" t="s">
        <v>258</v>
      </c>
      <c r="AB293" t="s">
        <v>11</v>
      </c>
      <c r="AC293" s="96" t="e">
        <f>Z294-AB293</f>
        <v>#VALUE!</v>
      </c>
      <c r="AF293" s="1"/>
      <c r="AG293" s="1"/>
      <c r="AH293" s="1"/>
    </row>
    <row r="294" spans="1:34" ht="15.75" customHeight="1">
      <c r="A294" s="1"/>
      <c r="B294" s="1"/>
      <c r="C294" s="1"/>
      <c r="D294" s="1"/>
      <c r="G294" s="51"/>
      <c r="H294" s="39"/>
      <c r="I294" s="39"/>
      <c r="J294" s="52"/>
      <c r="K294" s="40"/>
      <c r="L294" s="40"/>
      <c r="M294" s="41"/>
      <c r="N294" s="41"/>
      <c r="O294" s="41"/>
      <c r="P294" s="1"/>
      <c r="Q294" s="3"/>
      <c r="R294" s="1"/>
      <c r="T294" s="1"/>
      <c r="U294" s="1"/>
      <c r="V294" s="1"/>
      <c r="W294" s="1"/>
      <c r="X294" s="1"/>
      <c r="Y294" s="1"/>
      <c r="AA294" t="s">
        <v>263</v>
      </c>
      <c r="AB294">
        <v>0.16011999999999982</v>
      </c>
      <c r="AC294" s="96">
        <f>Z295-AB294</f>
        <v>-0.16011999999999982</v>
      </c>
      <c r="AF294" s="1"/>
      <c r="AG294" s="1"/>
      <c r="AH294" s="1"/>
    </row>
    <row r="295" spans="1:34" ht="15.75" customHeight="1">
      <c r="A295" s="1"/>
      <c r="B295" s="1"/>
      <c r="C295" s="1"/>
      <c r="D295" s="1"/>
      <c r="G295" s="51"/>
      <c r="H295" s="39"/>
      <c r="I295" s="39"/>
      <c r="J295" s="52"/>
      <c r="K295" s="40"/>
      <c r="L295" s="40"/>
      <c r="M295" s="41"/>
      <c r="N295" s="41"/>
      <c r="O295" s="41"/>
      <c r="P295" s="1"/>
      <c r="Q295" s="3"/>
      <c r="R295" s="1"/>
      <c r="T295" s="1"/>
      <c r="U295" s="1"/>
      <c r="V295" s="1"/>
      <c r="W295" s="1"/>
      <c r="X295" s="1"/>
      <c r="Y295" s="1"/>
      <c r="AA295" t="s">
        <v>266</v>
      </c>
      <c r="AB295">
        <v>0.13748000000000005</v>
      </c>
      <c r="AC295" s="96">
        <f>Z296-AB295</f>
        <v>-0.13748000000000005</v>
      </c>
      <c r="AF295" s="1"/>
      <c r="AG295" s="1"/>
      <c r="AH295" s="1"/>
    </row>
    <row r="296" spans="1:34" ht="15.75" customHeight="1">
      <c r="A296" s="1"/>
      <c r="B296" s="1"/>
      <c r="C296" s="1"/>
      <c r="D296" s="1"/>
      <c r="G296" s="51"/>
      <c r="H296" s="39"/>
      <c r="I296" s="39"/>
      <c r="J296" s="52"/>
      <c r="K296" s="40"/>
      <c r="L296" s="40"/>
      <c r="M296" s="41"/>
      <c r="N296" s="41"/>
      <c r="O296" s="41"/>
      <c r="P296" s="1"/>
      <c r="Q296" s="3"/>
      <c r="R296" s="1"/>
      <c r="T296" s="1"/>
      <c r="U296" s="1"/>
      <c r="V296" s="1"/>
      <c r="W296" s="1"/>
      <c r="X296" s="1"/>
      <c r="Y296" s="1"/>
      <c r="AA296" t="s">
        <v>1272</v>
      </c>
      <c r="AB296">
        <v>0.20040000000000013</v>
      </c>
      <c r="AC296" s="96">
        <f>Z297-AB296</f>
        <v>-0.20040000000000013</v>
      </c>
      <c r="AF296" s="1"/>
      <c r="AG296" s="1"/>
      <c r="AH296" s="1"/>
    </row>
    <row r="297" spans="1:34" ht="15.75" customHeight="1">
      <c r="A297" s="1"/>
      <c r="B297" s="1"/>
      <c r="C297" s="1"/>
      <c r="D297" s="1"/>
      <c r="G297" s="51"/>
      <c r="H297" s="39"/>
      <c r="I297" s="39"/>
      <c r="J297" s="52"/>
      <c r="K297" s="40"/>
      <c r="L297" s="40"/>
      <c r="M297" s="41"/>
      <c r="N297" s="41"/>
      <c r="O297" s="41"/>
      <c r="P297" s="1"/>
      <c r="Q297" s="3"/>
      <c r="R297" s="1"/>
      <c r="T297" s="1"/>
      <c r="U297" s="1"/>
      <c r="V297" s="1"/>
      <c r="W297" s="1"/>
      <c r="X297" s="1"/>
      <c r="Y297" s="1"/>
      <c r="AA297" t="s">
        <v>1273</v>
      </c>
      <c r="AB297">
        <v>0.19513999999999987</v>
      </c>
      <c r="AC297" s="96">
        <f>Z233-AB297</f>
        <v>-0.19513999999999987</v>
      </c>
      <c r="AF297" s="1"/>
      <c r="AG297" s="1"/>
      <c r="AH297" s="1"/>
    </row>
    <row r="298" spans="1:34" ht="15.75" customHeight="1">
      <c r="A298" s="1"/>
      <c r="B298" s="1"/>
      <c r="C298" s="1"/>
      <c r="D298" s="1"/>
      <c r="G298" s="51"/>
      <c r="H298" s="39"/>
      <c r="I298" s="39"/>
      <c r="J298" s="52"/>
      <c r="K298" s="40"/>
      <c r="L298" s="40"/>
      <c r="M298" s="41"/>
      <c r="N298" s="41"/>
      <c r="O298" s="41"/>
      <c r="P298" s="1"/>
      <c r="Q298" s="3"/>
      <c r="R298" s="1"/>
      <c r="T298" s="1"/>
      <c r="U298" s="1"/>
      <c r="V298" s="1"/>
      <c r="W298" s="1"/>
      <c r="X298" s="1"/>
      <c r="Y298" s="1"/>
      <c r="AC298" s="3"/>
      <c r="AD298" s="1"/>
      <c r="AE298" s="1"/>
      <c r="AF298" s="1"/>
      <c r="AG298" s="1"/>
      <c r="AH298" s="1"/>
    </row>
    <row r="299" spans="1:34" ht="15.75" customHeight="1">
      <c r="A299" s="1"/>
      <c r="B299" s="1"/>
      <c r="C299" s="1"/>
      <c r="D299" s="1"/>
      <c r="G299" s="51"/>
      <c r="H299" s="39"/>
      <c r="I299" s="39"/>
      <c r="J299" s="52"/>
      <c r="K299" s="40"/>
      <c r="L299" s="40"/>
      <c r="M299" s="41"/>
      <c r="N299" s="41"/>
      <c r="O299" s="41"/>
      <c r="P299" s="1"/>
      <c r="Q299" s="3"/>
      <c r="R299" s="1"/>
      <c r="T299" s="1"/>
      <c r="U299" s="1"/>
      <c r="V299" s="1"/>
      <c r="W299" s="1"/>
      <c r="X299" s="1"/>
      <c r="Y299" s="1"/>
      <c r="AC299" s="3"/>
      <c r="AD299" s="1"/>
      <c r="AE299" s="1"/>
      <c r="AF299" s="1"/>
      <c r="AG299" s="1"/>
      <c r="AH299" s="1"/>
    </row>
    <row r="300" spans="1:34" ht="15.75" customHeight="1">
      <c r="A300" s="1"/>
      <c r="B300" s="1"/>
      <c r="C300" s="1"/>
      <c r="D300" s="1"/>
      <c r="G300" s="51"/>
      <c r="H300" s="39"/>
      <c r="I300" s="39"/>
      <c r="J300" s="52"/>
      <c r="K300" s="40"/>
      <c r="L300" s="40"/>
      <c r="M300" s="41"/>
      <c r="N300" s="41"/>
      <c r="O300" s="41"/>
      <c r="P300" s="1"/>
      <c r="Q300" s="3"/>
      <c r="R300" s="1"/>
      <c r="T300" s="1"/>
      <c r="U300" s="1"/>
      <c r="V300" s="1"/>
      <c r="W300" s="1"/>
      <c r="X300" s="1"/>
      <c r="Y300" s="1"/>
      <c r="AC300" s="3"/>
      <c r="AD300" s="1"/>
      <c r="AE300" s="1"/>
      <c r="AF300" s="1"/>
      <c r="AG300" s="1"/>
      <c r="AH300" s="1"/>
    </row>
    <row r="301" spans="1:34" ht="15.75" customHeight="1">
      <c r="A301" s="1"/>
      <c r="B301" s="1"/>
      <c r="C301" s="1"/>
      <c r="D301" s="1"/>
      <c r="G301" s="51"/>
      <c r="H301" s="39"/>
      <c r="I301" s="39"/>
      <c r="J301" s="52"/>
      <c r="K301" s="40"/>
      <c r="L301" s="40"/>
      <c r="M301" s="41"/>
      <c r="N301" s="41"/>
      <c r="O301" s="41"/>
      <c r="P301" s="1"/>
      <c r="Q301" s="3"/>
      <c r="R301" s="1"/>
      <c r="T301" s="1"/>
      <c r="U301" s="1"/>
      <c r="V301" s="1"/>
      <c r="W301" s="1"/>
      <c r="X301" s="1"/>
      <c r="Y301" s="1"/>
      <c r="AC301" s="3"/>
      <c r="AD301" s="1"/>
      <c r="AE301" s="1"/>
      <c r="AF301" s="1"/>
      <c r="AG301" s="1"/>
      <c r="AH301" s="1"/>
    </row>
    <row r="302" spans="1:34" ht="15.75" customHeight="1">
      <c r="A302" s="1"/>
      <c r="B302" s="1"/>
      <c r="C302" s="1"/>
      <c r="D302" s="1"/>
      <c r="G302" s="51"/>
      <c r="H302" s="39"/>
      <c r="I302" s="39"/>
      <c r="J302" s="52"/>
      <c r="K302" s="40"/>
      <c r="L302" s="40"/>
      <c r="M302" s="41"/>
      <c r="N302" s="41"/>
      <c r="O302" s="41"/>
      <c r="P302" s="1"/>
      <c r="Q302" s="3"/>
      <c r="R302" s="1"/>
      <c r="T302" s="1"/>
      <c r="U302" s="1"/>
      <c r="V302" s="1"/>
      <c r="W302" s="1"/>
      <c r="X302" s="1"/>
      <c r="Y302" s="1"/>
      <c r="AC302" s="3"/>
      <c r="AD302" s="1"/>
      <c r="AE302" s="1"/>
      <c r="AF302" s="1"/>
      <c r="AG302" s="1"/>
      <c r="AH302" s="1"/>
    </row>
    <row r="303" spans="1:34" ht="15.75" customHeight="1">
      <c r="A303" s="1"/>
      <c r="B303" s="1"/>
      <c r="C303" s="1"/>
      <c r="D303" s="1"/>
      <c r="G303" s="51"/>
      <c r="H303" s="39"/>
      <c r="I303" s="39"/>
      <c r="J303" s="52"/>
      <c r="K303" s="40"/>
      <c r="L303" s="40"/>
      <c r="M303" s="41"/>
      <c r="N303" s="41"/>
      <c r="O303" s="41"/>
      <c r="P303" s="1"/>
      <c r="Q303" s="3"/>
      <c r="R303" s="1"/>
      <c r="T303" s="1"/>
      <c r="U303" s="1"/>
      <c r="V303" s="1"/>
      <c r="W303" s="1"/>
      <c r="X303" s="1"/>
      <c r="Y303" s="1"/>
      <c r="AC303" s="3"/>
      <c r="AD303" s="1"/>
      <c r="AE303" s="1"/>
      <c r="AF303" s="1"/>
      <c r="AG303" s="1"/>
      <c r="AH303" s="1"/>
    </row>
    <row r="304" spans="1:34" ht="15.75" customHeight="1">
      <c r="A304" s="1"/>
      <c r="B304" s="1"/>
      <c r="C304" s="1"/>
      <c r="D304" s="1"/>
      <c r="G304" s="51"/>
      <c r="H304" s="39"/>
      <c r="I304" s="39"/>
      <c r="J304" s="52"/>
      <c r="K304" s="40"/>
      <c r="L304" s="40"/>
      <c r="M304" s="41"/>
      <c r="N304" s="41"/>
      <c r="O304" s="41"/>
      <c r="P304" s="1"/>
      <c r="Q304" s="3"/>
      <c r="R304" s="1"/>
      <c r="T304" s="1"/>
      <c r="U304" s="1"/>
      <c r="V304" s="1"/>
      <c r="W304" s="1"/>
      <c r="X304" s="1"/>
      <c r="Y304" s="1"/>
      <c r="AC304" s="3"/>
      <c r="AD304" s="1"/>
      <c r="AE304" s="1"/>
      <c r="AF304" s="1"/>
      <c r="AG304" s="1"/>
      <c r="AH304" s="1"/>
    </row>
    <row r="305" spans="1:34" ht="15.75" customHeight="1">
      <c r="A305" s="1"/>
      <c r="B305" s="1"/>
      <c r="C305" s="1"/>
      <c r="D305" s="1"/>
      <c r="G305" s="51"/>
      <c r="H305" s="39"/>
      <c r="I305" s="39"/>
      <c r="J305" s="52"/>
      <c r="K305" s="40"/>
      <c r="L305" s="40"/>
      <c r="M305" s="41"/>
      <c r="N305" s="41"/>
      <c r="O305" s="41"/>
      <c r="P305" s="1"/>
      <c r="Q305" s="3"/>
      <c r="R305" s="1"/>
      <c r="T305" s="1"/>
      <c r="U305" s="1"/>
      <c r="V305" s="1"/>
      <c r="W305" s="1"/>
      <c r="X305" s="1"/>
      <c r="Y305" s="1"/>
      <c r="AC305" s="3"/>
      <c r="AD305" s="1"/>
      <c r="AE305" s="1"/>
      <c r="AF305" s="1"/>
      <c r="AG305" s="1"/>
      <c r="AH305" s="1"/>
    </row>
    <row r="306" spans="1:34" ht="15.75" customHeight="1">
      <c r="A306" s="1"/>
      <c r="B306" s="1"/>
      <c r="C306" s="1"/>
      <c r="D306" s="1"/>
      <c r="G306" s="51"/>
      <c r="H306" s="39"/>
      <c r="I306" s="39"/>
      <c r="J306" s="52"/>
      <c r="K306" s="40"/>
      <c r="L306" s="40"/>
      <c r="M306" s="41"/>
      <c r="N306" s="41"/>
      <c r="O306" s="41"/>
      <c r="P306" s="1"/>
      <c r="Q306" s="3"/>
      <c r="R306" s="1"/>
      <c r="T306" s="1"/>
      <c r="U306" s="1"/>
      <c r="V306" s="1"/>
      <c r="W306" s="1"/>
      <c r="X306" s="1"/>
      <c r="Y306" s="1"/>
      <c r="AC306" s="3"/>
      <c r="AD306" s="1"/>
      <c r="AE306" s="1"/>
      <c r="AF306" s="1"/>
      <c r="AG306" s="1"/>
      <c r="AH306" s="1"/>
    </row>
    <row r="307" spans="1:34" ht="15.75" customHeight="1">
      <c r="A307" s="1"/>
      <c r="B307" s="1"/>
      <c r="C307" s="1"/>
      <c r="D307" s="1"/>
      <c r="G307" s="51"/>
      <c r="H307" s="39"/>
      <c r="I307" s="39"/>
      <c r="J307" s="52"/>
      <c r="K307" s="40"/>
      <c r="L307" s="40"/>
      <c r="M307" s="41"/>
      <c r="N307" s="41"/>
      <c r="O307" s="41"/>
      <c r="P307" s="1"/>
      <c r="Q307" s="3"/>
      <c r="R307" s="1"/>
      <c r="T307" s="1"/>
      <c r="U307" s="1"/>
      <c r="V307" s="1"/>
      <c r="W307" s="1"/>
      <c r="X307" s="1"/>
      <c r="Y307" s="1"/>
      <c r="AC307" s="3"/>
      <c r="AD307" s="1"/>
      <c r="AE307" s="1"/>
      <c r="AF307" s="1"/>
      <c r="AG307" s="1"/>
      <c r="AH307" s="1"/>
    </row>
    <row r="308" spans="1:34" ht="15.75" customHeight="1">
      <c r="A308" s="1"/>
      <c r="B308" s="1"/>
      <c r="C308" s="1"/>
      <c r="D308" s="1"/>
      <c r="G308" s="51"/>
      <c r="H308" s="39"/>
      <c r="I308" s="39"/>
      <c r="J308" s="52"/>
      <c r="K308" s="40"/>
      <c r="L308" s="40"/>
      <c r="M308" s="41"/>
      <c r="N308" s="41"/>
      <c r="O308" s="41"/>
      <c r="P308" s="1"/>
      <c r="Q308" s="3"/>
      <c r="R308" s="1"/>
      <c r="T308" s="1"/>
      <c r="U308" s="1"/>
      <c r="V308" s="1"/>
      <c r="W308" s="1"/>
      <c r="X308" s="1"/>
      <c r="Y308" s="1"/>
      <c r="AC308" s="3"/>
      <c r="AD308" s="1"/>
      <c r="AE308" s="1"/>
      <c r="AF308" s="1"/>
      <c r="AG308" s="1"/>
      <c r="AH308" s="1"/>
    </row>
    <row r="309" spans="1:34" ht="15.75" customHeight="1">
      <c r="A309" s="1"/>
      <c r="B309" s="1"/>
      <c r="C309" s="1"/>
      <c r="D309" s="1"/>
      <c r="G309" s="51"/>
      <c r="H309" s="39"/>
      <c r="I309" s="39"/>
      <c r="J309" s="52"/>
      <c r="K309" s="40"/>
      <c r="L309" s="40"/>
      <c r="M309" s="41"/>
      <c r="N309" s="41"/>
      <c r="O309" s="41"/>
      <c r="P309" s="1"/>
      <c r="Q309" s="3"/>
      <c r="R309" s="1"/>
      <c r="T309" s="1"/>
      <c r="U309" s="1"/>
      <c r="V309" s="1"/>
      <c r="W309" s="1"/>
      <c r="X309" s="1"/>
      <c r="Y309" s="1"/>
      <c r="AC309" s="3"/>
      <c r="AD309" s="1"/>
      <c r="AE309" s="1"/>
      <c r="AF309" s="1"/>
      <c r="AG309" s="1"/>
      <c r="AH309" s="1"/>
    </row>
    <row r="310" spans="1:34" ht="15.75" customHeight="1">
      <c r="A310" s="1"/>
      <c r="B310" s="1"/>
      <c r="C310" s="1"/>
      <c r="D310" s="1"/>
      <c r="G310" s="51"/>
      <c r="H310" s="39"/>
      <c r="I310" s="39"/>
      <c r="J310" s="52"/>
      <c r="K310" s="40"/>
      <c r="L310" s="40"/>
      <c r="M310" s="41"/>
      <c r="N310" s="41"/>
      <c r="O310" s="41"/>
      <c r="P310" s="1"/>
      <c r="Q310" s="3"/>
      <c r="R310" s="1"/>
      <c r="T310" s="1"/>
      <c r="U310" s="1"/>
      <c r="V310" s="1"/>
      <c r="W310" s="1"/>
      <c r="X310" s="1"/>
      <c r="Y310" s="1"/>
      <c r="AC310" s="3"/>
      <c r="AD310" s="1"/>
      <c r="AE310" s="1"/>
      <c r="AF310" s="1"/>
      <c r="AG310" s="1"/>
      <c r="AH310" s="1"/>
    </row>
    <row r="311" spans="1:34" ht="15.75" customHeight="1">
      <c r="A311" s="1"/>
      <c r="B311" s="1"/>
      <c r="C311" s="1"/>
      <c r="D311" s="1"/>
      <c r="G311" s="51"/>
      <c r="H311" s="39"/>
      <c r="I311" s="39"/>
      <c r="J311" s="52"/>
      <c r="K311" s="40"/>
      <c r="L311" s="40"/>
      <c r="M311" s="41"/>
      <c r="N311" s="41"/>
      <c r="O311" s="41"/>
      <c r="P311" s="1"/>
      <c r="Q311" s="3"/>
      <c r="R311" s="1"/>
      <c r="T311" s="1"/>
      <c r="U311" s="1"/>
      <c r="V311" s="1"/>
      <c r="W311" s="1"/>
      <c r="X311" s="1"/>
      <c r="Y311" s="1"/>
      <c r="AC311" s="3"/>
      <c r="AD311" s="1"/>
      <c r="AE311" s="1"/>
      <c r="AF311" s="1"/>
      <c r="AG311" s="1"/>
      <c r="AH311" s="1"/>
    </row>
    <row r="312" spans="1:34" ht="15.75" customHeight="1">
      <c r="A312" s="1"/>
      <c r="B312" s="1"/>
      <c r="C312" s="1"/>
      <c r="D312" s="1"/>
      <c r="G312" s="51"/>
      <c r="H312" s="39"/>
      <c r="I312" s="39"/>
      <c r="J312" s="52"/>
      <c r="K312" s="40"/>
      <c r="L312" s="40"/>
      <c r="M312" s="41"/>
      <c r="N312" s="41"/>
      <c r="O312" s="41"/>
      <c r="P312" s="1"/>
      <c r="Q312" s="3"/>
      <c r="R312" s="1"/>
      <c r="T312" s="1"/>
      <c r="U312" s="1"/>
      <c r="V312" s="1"/>
      <c r="W312" s="1"/>
      <c r="X312" s="1"/>
      <c r="Y312" s="1"/>
      <c r="AC312" s="3"/>
      <c r="AD312" s="1"/>
      <c r="AE312" s="1"/>
      <c r="AF312" s="1"/>
      <c r="AG312" s="1"/>
      <c r="AH312" s="1"/>
    </row>
    <row r="313" spans="1:34" ht="15.75" customHeight="1">
      <c r="A313" s="1"/>
      <c r="B313" s="1"/>
      <c r="C313" s="1"/>
      <c r="D313" s="1"/>
      <c r="G313" s="51"/>
      <c r="H313" s="39"/>
      <c r="I313" s="39"/>
      <c r="J313" s="52"/>
      <c r="K313" s="40"/>
      <c r="L313" s="40"/>
      <c r="M313" s="41"/>
      <c r="N313" s="41"/>
      <c r="O313" s="41"/>
      <c r="P313" s="1"/>
      <c r="Q313" s="3"/>
      <c r="R313" s="1"/>
      <c r="T313" s="1"/>
      <c r="U313" s="1"/>
      <c r="V313" s="1"/>
      <c r="W313" s="1"/>
      <c r="X313" s="1"/>
      <c r="Y313" s="1"/>
      <c r="AC313" s="3"/>
      <c r="AD313" s="1"/>
      <c r="AE313" s="1"/>
      <c r="AF313" s="1"/>
      <c r="AG313" s="1"/>
      <c r="AH313" s="1"/>
    </row>
    <row r="314" spans="1:34" ht="15.75" customHeight="1">
      <c r="A314" s="1"/>
      <c r="B314" s="1"/>
      <c r="C314" s="1"/>
      <c r="D314" s="1"/>
      <c r="G314" s="51"/>
      <c r="H314" s="39"/>
      <c r="I314" s="39"/>
      <c r="J314" s="52"/>
      <c r="K314" s="40"/>
      <c r="L314" s="40"/>
      <c r="M314" s="41"/>
      <c r="N314" s="41"/>
      <c r="O314" s="41"/>
      <c r="P314" s="1"/>
      <c r="Q314" s="3"/>
      <c r="R314" s="1"/>
      <c r="T314" s="1"/>
      <c r="U314" s="1"/>
      <c r="V314" s="1"/>
      <c r="W314" s="1"/>
      <c r="X314" s="1"/>
      <c r="Y314" s="1"/>
      <c r="AC314" s="3"/>
      <c r="AD314" s="1"/>
      <c r="AE314" s="1"/>
      <c r="AF314" s="1"/>
      <c r="AG314" s="1"/>
      <c r="AH314" s="1"/>
    </row>
    <row r="315" spans="1:34" ht="15.75" customHeight="1">
      <c r="A315" s="1"/>
      <c r="B315" s="1"/>
      <c r="C315" s="1"/>
      <c r="D315" s="1"/>
      <c r="G315" s="51"/>
      <c r="H315" s="39"/>
      <c r="I315" s="39"/>
      <c r="J315" s="52"/>
      <c r="K315" s="40"/>
      <c r="L315" s="40"/>
      <c r="M315" s="41"/>
      <c r="N315" s="41"/>
      <c r="O315" s="41"/>
      <c r="P315" s="1"/>
      <c r="Q315" s="3"/>
      <c r="R315" s="1"/>
      <c r="T315" s="1"/>
      <c r="U315" s="1"/>
      <c r="V315" s="1"/>
      <c r="W315" s="1"/>
      <c r="X315" s="1"/>
      <c r="Y315" s="1"/>
      <c r="AC315" s="3"/>
      <c r="AD315" s="1"/>
      <c r="AE315" s="1"/>
      <c r="AF315" s="1"/>
      <c r="AG315" s="1"/>
      <c r="AH315" s="1"/>
    </row>
    <row r="316" spans="1:34" ht="15.75" customHeight="1">
      <c r="A316" s="1"/>
      <c r="B316" s="1"/>
      <c r="C316" s="1"/>
      <c r="D316" s="1"/>
      <c r="G316" s="51"/>
      <c r="H316" s="39"/>
      <c r="I316" s="39"/>
      <c r="J316" s="52"/>
      <c r="K316" s="40"/>
      <c r="L316" s="40"/>
      <c r="M316" s="41"/>
      <c r="N316" s="41"/>
      <c r="O316" s="41"/>
      <c r="P316" s="1"/>
      <c r="Q316" s="3"/>
      <c r="R316" s="1"/>
      <c r="T316" s="1"/>
      <c r="U316" s="1"/>
      <c r="V316" s="1"/>
      <c r="W316" s="1"/>
      <c r="X316" s="1"/>
      <c r="Y316" s="1"/>
      <c r="AC316" s="3"/>
      <c r="AD316" s="1"/>
      <c r="AE316" s="1"/>
      <c r="AF316" s="1"/>
      <c r="AG316" s="1"/>
      <c r="AH316" s="1"/>
    </row>
    <row r="317" spans="1:34" ht="15.75" customHeight="1">
      <c r="A317" s="1"/>
      <c r="B317" s="1"/>
      <c r="C317" s="1"/>
      <c r="D317" s="1"/>
      <c r="G317" s="51"/>
      <c r="H317" s="39"/>
      <c r="I317" s="39"/>
      <c r="J317" s="52"/>
      <c r="K317" s="40"/>
      <c r="L317" s="40"/>
      <c r="M317" s="41"/>
      <c r="N317" s="41"/>
      <c r="O317" s="41"/>
      <c r="P317" s="1"/>
      <c r="Q317" s="3"/>
      <c r="R317" s="1"/>
      <c r="T317" s="1"/>
      <c r="U317" s="1"/>
      <c r="V317" s="1"/>
      <c r="W317" s="1"/>
      <c r="X317" s="1"/>
      <c r="Y317" s="1"/>
      <c r="AC317" s="3"/>
      <c r="AD317" s="1"/>
      <c r="AE317" s="1"/>
      <c r="AF317" s="1"/>
      <c r="AG317" s="1"/>
      <c r="AH317" s="1"/>
    </row>
    <row r="318" spans="1:34" ht="15.75" customHeight="1">
      <c r="A318" s="1"/>
      <c r="B318" s="1"/>
      <c r="C318" s="1"/>
      <c r="D318" s="1"/>
      <c r="G318" s="51"/>
      <c r="H318" s="39"/>
      <c r="I318" s="39"/>
      <c r="J318" s="52"/>
      <c r="K318" s="40"/>
      <c r="L318" s="40"/>
      <c r="M318" s="41"/>
      <c r="N318" s="41"/>
      <c r="O318" s="41"/>
      <c r="P318" s="1"/>
      <c r="Q318" s="3"/>
      <c r="R318" s="1"/>
      <c r="T318" s="1"/>
      <c r="U318" s="1"/>
      <c r="V318" s="1"/>
      <c r="W318" s="1"/>
      <c r="X318" s="1"/>
      <c r="Y318" s="1"/>
      <c r="AC318" s="3"/>
      <c r="AD318" s="1"/>
      <c r="AE318" s="1"/>
      <c r="AF318" s="1"/>
      <c r="AG318" s="1"/>
      <c r="AH318" s="1"/>
    </row>
    <row r="319" spans="1:34" ht="15.75" customHeight="1">
      <c r="A319" s="1"/>
      <c r="B319" s="1"/>
      <c r="C319" s="1"/>
      <c r="D319" s="1"/>
      <c r="G319" s="51"/>
      <c r="H319" s="39"/>
      <c r="I319" s="39"/>
      <c r="J319" s="52"/>
      <c r="K319" s="40"/>
      <c r="L319" s="40"/>
      <c r="M319" s="41"/>
      <c r="N319" s="41"/>
      <c r="O319" s="41"/>
      <c r="P319" s="1"/>
      <c r="Q319" s="3"/>
      <c r="R319" s="1"/>
      <c r="T319" s="1"/>
      <c r="U319" s="1"/>
      <c r="V319" s="1"/>
      <c r="W319" s="1"/>
      <c r="X319" s="1"/>
      <c r="Y319" s="1"/>
      <c r="AC319" s="3"/>
      <c r="AD319" s="1"/>
      <c r="AE319" s="1"/>
      <c r="AF319" s="1"/>
      <c r="AG319" s="1"/>
      <c r="AH319" s="1"/>
    </row>
    <row r="320" spans="1:34" ht="15.75" customHeight="1">
      <c r="A320" s="1"/>
      <c r="B320" s="1"/>
      <c r="C320" s="1"/>
      <c r="D320" s="1"/>
      <c r="G320" s="51"/>
      <c r="H320" s="39"/>
      <c r="I320" s="39"/>
      <c r="J320" s="52"/>
      <c r="K320" s="40"/>
      <c r="L320" s="40"/>
      <c r="M320" s="41"/>
      <c r="N320" s="41"/>
      <c r="O320" s="41"/>
      <c r="P320" s="1"/>
      <c r="Q320" s="3"/>
      <c r="R320" s="1"/>
      <c r="T320" s="1"/>
      <c r="U320" s="1"/>
      <c r="V320" s="1"/>
      <c r="W320" s="1"/>
      <c r="X320" s="1"/>
      <c r="Y320" s="1"/>
      <c r="AC320" s="3"/>
      <c r="AD320" s="1"/>
      <c r="AE320" s="1"/>
      <c r="AF320" s="1"/>
      <c r="AG320" s="1"/>
      <c r="AH320" s="1"/>
    </row>
    <row r="321" spans="1:34" ht="15.75" customHeight="1">
      <c r="A321" s="1"/>
      <c r="B321" s="1"/>
      <c r="C321" s="1"/>
      <c r="D321" s="1"/>
      <c r="G321" s="51"/>
      <c r="H321" s="39"/>
      <c r="I321" s="39"/>
      <c r="J321" s="52"/>
      <c r="K321" s="40"/>
      <c r="L321" s="40"/>
      <c r="M321" s="41"/>
      <c r="N321" s="41"/>
      <c r="O321" s="41"/>
      <c r="P321" s="1"/>
      <c r="Q321" s="3"/>
      <c r="R321" s="1"/>
      <c r="T321" s="1"/>
      <c r="U321" s="1"/>
      <c r="V321" s="1"/>
      <c r="W321" s="1"/>
      <c r="X321" s="1"/>
      <c r="Y321" s="1"/>
      <c r="AC321" s="3"/>
      <c r="AD321" s="1"/>
      <c r="AE321" s="1"/>
      <c r="AF321" s="1"/>
      <c r="AG321" s="1"/>
      <c r="AH321" s="1"/>
    </row>
    <row r="322" spans="1:34" ht="15.75" customHeight="1">
      <c r="A322" s="1"/>
      <c r="B322" s="1"/>
      <c r="C322" s="1"/>
      <c r="D322" s="1"/>
      <c r="G322" s="51"/>
      <c r="H322" s="39"/>
      <c r="I322" s="39"/>
      <c r="J322" s="52"/>
      <c r="K322" s="40"/>
      <c r="L322" s="40"/>
      <c r="M322" s="41"/>
      <c r="N322" s="41"/>
      <c r="O322" s="41"/>
      <c r="P322" s="1"/>
      <c r="Q322" s="3"/>
      <c r="R322" s="1"/>
      <c r="T322" s="1"/>
      <c r="U322" s="1"/>
      <c r="V322" s="1"/>
      <c r="W322" s="1"/>
      <c r="X322" s="1"/>
      <c r="Y322" s="1"/>
      <c r="AC322" s="3"/>
      <c r="AD322" s="1"/>
      <c r="AE322" s="1"/>
      <c r="AF322" s="1"/>
      <c r="AG322" s="1"/>
      <c r="AH322" s="1"/>
    </row>
    <row r="323" spans="1:34" ht="15.75" customHeight="1">
      <c r="A323" s="1"/>
      <c r="B323" s="1"/>
      <c r="C323" s="1"/>
      <c r="D323" s="1"/>
      <c r="G323" s="51"/>
      <c r="H323" s="39"/>
      <c r="I323" s="39"/>
      <c r="J323" s="52"/>
      <c r="K323" s="40"/>
      <c r="L323" s="40"/>
      <c r="M323" s="41"/>
      <c r="N323" s="41"/>
      <c r="O323" s="41"/>
      <c r="P323" s="1"/>
      <c r="Q323" s="3"/>
      <c r="R323" s="1"/>
      <c r="T323" s="1"/>
      <c r="U323" s="1"/>
      <c r="V323" s="1"/>
      <c r="W323" s="1"/>
      <c r="X323" s="1"/>
      <c r="Y323" s="1"/>
      <c r="AC323" s="3"/>
      <c r="AD323" s="1"/>
      <c r="AE323" s="1"/>
      <c r="AF323" s="1"/>
      <c r="AG323" s="1"/>
      <c r="AH323" s="1"/>
    </row>
    <row r="324" spans="1:34" ht="15.75" customHeight="1">
      <c r="A324" s="1"/>
      <c r="B324" s="1"/>
      <c r="C324" s="1"/>
      <c r="D324" s="1"/>
      <c r="G324" s="51"/>
      <c r="H324" s="39"/>
      <c r="I324" s="39"/>
      <c r="J324" s="52"/>
      <c r="K324" s="40"/>
      <c r="L324" s="40"/>
      <c r="M324" s="41"/>
      <c r="N324" s="41"/>
      <c r="O324" s="41"/>
      <c r="P324" s="1"/>
      <c r="Q324" s="3"/>
      <c r="R324" s="1"/>
      <c r="T324" s="1"/>
      <c r="U324" s="1"/>
      <c r="V324" s="1"/>
      <c r="W324" s="1"/>
      <c r="X324" s="1"/>
      <c r="Y324" s="1"/>
      <c r="AC324" s="3"/>
      <c r="AD324" s="1"/>
      <c r="AE324" s="1"/>
      <c r="AF324" s="1"/>
      <c r="AG324" s="1"/>
      <c r="AH324" s="1"/>
    </row>
    <row r="325" spans="1:34" ht="15.75" customHeight="1">
      <c r="A325" s="1"/>
      <c r="B325" s="1"/>
      <c r="C325" s="1"/>
      <c r="D325" s="1"/>
      <c r="G325" s="51"/>
      <c r="H325" s="39"/>
      <c r="I325" s="39"/>
      <c r="J325" s="52"/>
      <c r="K325" s="40"/>
      <c r="L325" s="40"/>
      <c r="M325" s="41"/>
      <c r="N325" s="41"/>
      <c r="O325" s="41"/>
      <c r="P325" s="1"/>
      <c r="Q325" s="3"/>
      <c r="R325" s="1"/>
      <c r="T325" s="1"/>
      <c r="U325" s="1"/>
      <c r="V325" s="1"/>
      <c r="W325" s="1"/>
      <c r="X325" s="1"/>
      <c r="Y325" s="1"/>
      <c r="AC325" s="3"/>
      <c r="AD325" s="1"/>
      <c r="AE325" s="1"/>
      <c r="AF325" s="1"/>
      <c r="AG325" s="1"/>
      <c r="AH325" s="1"/>
    </row>
    <row r="326" spans="1:34" ht="15.75" customHeight="1">
      <c r="A326" s="1"/>
      <c r="B326" s="1"/>
      <c r="C326" s="1"/>
      <c r="D326" s="1"/>
      <c r="G326" s="51"/>
      <c r="H326" s="39"/>
      <c r="I326" s="39"/>
      <c r="J326" s="52"/>
      <c r="K326" s="40"/>
      <c r="L326" s="40"/>
      <c r="M326" s="41"/>
      <c r="N326" s="41"/>
      <c r="O326" s="41"/>
      <c r="P326" s="1"/>
      <c r="Q326" s="3"/>
      <c r="R326" s="1"/>
      <c r="T326" s="1"/>
      <c r="U326" s="1"/>
      <c r="V326" s="1"/>
      <c r="W326" s="1"/>
      <c r="X326" s="1"/>
      <c r="Y326" s="1"/>
      <c r="AC326" s="3"/>
      <c r="AD326" s="1"/>
      <c r="AE326" s="1"/>
      <c r="AF326" s="1"/>
      <c r="AG326" s="1"/>
      <c r="AH326" s="1"/>
    </row>
    <row r="327" spans="1:34" ht="15.75" customHeight="1">
      <c r="A327" s="1"/>
      <c r="B327" s="1"/>
      <c r="C327" s="1"/>
      <c r="D327" s="1"/>
      <c r="G327" s="51"/>
      <c r="H327" s="39"/>
      <c r="I327" s="39"/>
      <c r="J327" s="52"/>
      <c r="K327" s="40"/>
      <c r="L327" s="40"/>
      <c r="M327" s="41"/>
      <c r="N327" s="41"/>
      <c r="O327" s="41"/>
      <c r="P327" s="1"/>
      <c r="Q327" s="3"/>
      <c r="R327" s="1"/>
      <c r="T327" s="1"/>
      <c r="U327" s="1"/>
      <c r="V327" s="1"/>
      <c r="W327" s="1"/>
      <c r="X327" s="1"/>
      <c r="Y327" s="1"/>
      <c r="AC327" s="3"/>
      <c r="AD327" s="1"/>
      <c r="AE327" s="1"/>
      <c r="AF327" s="1"/>
      <c r="AG327" s="1"/>
      <c r="AH327" s="1"/>
    </row>
    <row r="328" spans="1:34" ht="15.75" customHeight="1">
      <c r="A328" s="1"/>
      <c r="B328" s="1"/>
      <c r="C328" s="1"/>
      <c r="D328" s="1"/>
      <c r="G328" s="51"/>
      <c r="H328" s="39"/>
      <c r="I328" s="39"/>
      <c r="J328" s="52"/>
      <c r="K328" s="40"/>
      <c r="L328" s="40"/>
      <c r="M328" s="41"/>
      <c r="N328" s="41"/>
      <c r="O328" s="41"/>
      <c r="P328" s="1"/>
      <c r="Q328" s="3"/>
      <c r="R328" s="1"/>
      <c r="T328" s="1"/>
      <c r="U328" s="1"/>
      <c r="V328" s="1"/>
      <c r="W328" s="1"/>
      <c r="X328" s="1"/>
      <c r="Y328" s="1"/>
      <c r="AC328" s="3"/>
      <c r="AD328" s="1"/>
      <c r="AE328" s="1"/>
      <c r="AF328" s="1"/>
      <c r="AG328" s="1"/>
      <c r="AH328" s="1"/>
    </row>
    <row r="329" spans="1:34" ht="15.75" customHeight="1">
      <c r="A329" s="1"/>
      <c r="B329" s="1"/>
      <c r="C329" s="1"/>
      <c r="D329" s="1"/>
      <c r="G329" s="51"/>
      <c r="H329" s="39"/>
      <c r="I329" s="39"/>
      <c r="J329" s="52"/>
      <c r="K329" s="40"/>
      <c r="L329" s="40"/>
      <c r="M329" s="41"/>
      <c r="N329" s="41"/>
      <c r="O329" s="41"/>
      <c r="P329" s="1"/>
      <c r="Q329" s="3"/>
      <c r="R329" s="1"/>
      <c r="T329" s="1"/>
      <c r="U329" s="1"/>
      <c r="V329" s="1"/>
      <c r="W329" s="1"/>
      <c r="X329" s="1"/>
      <c r="Y329" s="1"/>
      <c r="AC329" s="3"/>
      <c r="AD329" s="1"/>
      <c r="AE329" s="1"/>
      <c r="AF329" s="1"/>
      <c r="AG329" s="1"/>
      <c r="AH329" s="1"/>
    </row>
    <row r="330" spans="1:34" ht="15.75" customHeight="1">
      <c r="A330" s="1"/>
      <c r="B330" s="1"/>
      <c r="C330" s="1"/>
      <c r="D330" s="1"/>
      <c r="G330" s="51"/>
      <c r="H330" s="39"/>
      <c r="I330" s="39"/>
      <c r="J330" s="52"/>
      <c r="K330" s="40"/>
      <c r="L330" s="40"/>
      <c r="M330" s="41"/>
      <c r="N330" s="41"/>
      <c r="O330" s="41"/>
      <c r="P330" s="1"/>
      <c r="Q330" s="3"/>
      <c r="R330" s="1"/>
      <c r="T330" s="1"/>
      <c r="U330" s="1"/>
      <c r="V330" s="1"/>
      <c r="W330" s="1"/>
      <c r="X330" s="1"/>
      <c r="Y330" s="1"/>
      <c r="AC330" s="3"/>
      <c r="AD330" s="1"/>
      <c r="AE330" s="1"/>
      <c r="AF330" s="1"/>
      <c r="AG330" s="1"/>
      <c r="AH330" s="1"/>
    </row>
    <row r="331" spans="1:34" ht="15.75" customHeight="1">
      <c r="A331" s="1"/>
      <c r="B331" s="1"/>
      <c r="C331" s="1"/>
      <c r="D331" s="1"/>
      <c r="G331" s="51"/>
      <c r="H331" s="39"/>
      <c r="I331" s="39"/>
      <c r="J331" s="52"/>
      <c r="K331" s="40"/>
      <c r="L331" s="40"/>
      <c r="M331" s="41"/>
      <c r="N331" s="41"/>
      <c r="O331" s="41"/>
      <c r="P331" s="1"/>
      <c r="Q331" s="3"/>
      <c r="R331" s="1"/>
      <c r="T331" s="1"/>
      <c r="U331" s="1"/>
      <c r="V331" s="1"/>
      <c r="W331" s="1"/>
      <c r="X331" s="1"/>
      <c r="Y331" s="1"/>
      <c r="AC331" s="3"/>
      <c r="AD331" s="1"/>
      <c r="AE331" s="1"/>
      <c r="AF331" s="1"/>
      <c r="AG331" s="1"/>
      <c r="AH331" s="1"/>
    </row>
    <row r="332" spans="1:34" ht="15.75" customHeight="1">
      <c r="A332" s="1"/>
      <c r="B332" s="1"/>
      <c r="C332" s="1"/>
      <c r="D332" s="1"/>
      <c r="G332" s="51"/>
      <c r="H332" s="39"/>
      <c r="I332" s="39"/>
      <c r="J332" s="52"/>
      <c r="K332" s="40"/>
      <c r="L332" s="40"/>
      <c r="M332" s="41"/>
      <c r="N332" s="41"/>
      <c r="O332" s="41"/>
      <c r="P332" s="1"/>
      <c r="Q332" s="3"/>
      <c r="R332" s="1"/>
      <c r="T332" s="1"/>
      <c r="U332" s="1"/>
      <c r="V332" s="1"/>
      <c r="W332" s="1"/>
      <c r="X332" s="1"/>
      <c r="Y332" s="1"/>
      <c r="AC332" s="3"/>
      <c r="AD332" s="1"/>
      <c r="AE332" s="1"/>
      <c r="AF332" s="1"/>
      <c r="AG332" s="1"/>
      <c r="AH332" s="1"/>
    </row>
    <row r="333" spans="1:34" ht="15.75" customHeight="1">
      <c r="A333" s="1"/>
      <c r="B333" s="1"/>
      <c r="C333" s="1"/>
      <c r="D333" s="1"/>
      <c r="G333" s="51"/>
      <c r="H333" s="39"/>
      <c r="I333" s="39"/>
      <c r="J333" s="52"/>
      <c r="K333" s="40"/>
      <c r="L333" s="40"/>
      <c r="M333" s="41"/>
      <c r="N333" s="41"/>
      <c r="O333" s="41"/>
      <c r="P333" s="1"/>
      <c r="Q333" s="3"/>
      <c r="R333" s="1"/>
      <c r="T333" s="1"/>
      <c r="U333" s="1"/>
      <c r="V333" s="1"/>
      <c r="W333" s="1"/>
      <c r="X333" s="1"/>
      <c r="Y333" s="1"/>
      <c r="AC333" s="3"/>
      <c r="AD333" s="1"/>
      <c r="AE333" s="1"/>
      <c r="AF333" s="1"/>
      <c r="AG333" s="1"/>
      <c r="AH333" s="1"/>
    </row>
    <row r="334" spans="1:34" ht="15.75" customHeight="1">
      <c r="A334" s="1"/>
      <c r="B334" s="1"/>
      <c r="C334" s="1"/>
      <c r="D334" s="1"/>
      <c r="G334" s="51"/>
      <c r="H334" s="39"/>
      <c r="I334" s="39"/>
      <c r="J334" s="52"/>
      <c r="K334" s="40"/>
      <c r="L334" s="40"/>
      <c r="M334" s="41"/>
      <c r="N334" s="41"/>
      <c r="O334" s="41"/>
      <c r="P334" s="1"/>
      <c r="Q334" s="3"/>
      <c r="R334" s="1"/>
      <c r="T334" s="1"/>
      <c r="U334" s="1"/>
      <c r="V334" s="1"/>
      <c r="W334" s="1"/>
      <c r="X334" s="1"/>
      <c r="Y334" s="1"/>
      <c r="AC334" s="3"/>
      <c r="AD334" s="1"/>
      <c r="AE334" s="1"/>
      <c r="AF334" s="1"/>
      <c r="AG334" s="1"/>
      <c r="AH334" s="1"/>
    </row>
    <row r="335" spans="1:34" ht="15.75" customHeight="1">
      <c r="A335" s="1"/>
      <c r="B335" s="1"/>
      <c r="C335" s="1"/>
      <c r="D335" s="1"/>
      <c r="G335" s="51"/>
      <c r="H335" s="39"/>
      <c r="I335" s="39"/>
      <c r="J335" s="52"/>
      <c r="K335" s="40"/>
      <c r="L335" s="40"/>
      <c r="M335" s="41"/>
      <c r="N335" s="41"/>
      <c r="O335" s="41"/>
      <c r="P335" s="1"/>
      <c r="Q335" s="3"/>
      <c r="R335" s="1"/>
      <c r="T335" s="1"/>
      <c r="U335" s="1"/>
      <c r="V335" s="1"/>
      <c r="W335" s="1"/>
      <c r="X335" s="1"/>
      <c r="Y335" s="1"/>
      <c r="AC335" s="3"/>
      <c r="AD335" s="1"/>
      <c r="AE335" s="1"/>
      <c r="AF335" s="1"/>
      <c r="AG335" s="1"/>
      <c r="AH335" s="1"/>
    </row>
    <row r="336" spans="1:34" ht="15.75" customHeight="1">
      <c r="A336" s="1"/>
      <c r="B336" s="1"/>
      <c r="C336" s="1"/>
      <c r="D336" s="1"/>
      <c r="G336" s="51"/>
      <c r="H336" s="39"/>
      <c r="I336" s="39"/>
      <c r="J336" s="52"/>
      <c r="K336" s="40"/>
      <c r="L336" s="40"/>
      <c r="M336" s="41"/>
      <c r="N336" s="41"/>
      <c r="O336" s="41"/>
      <c r="P336" s="1"/>
      <c r="Q336" s="3"/>
      <c r="R336" s="1"/>
      <c r="T336" s="1"/>
      <c r="U336" s="1"/>
      <c r="V336" s="1"/>
      <c r="W336" s="1"/>
      <c r="X336" s="1"/>
      <c r="Y336" s="1"/>
      <c r="AC336" s="3"/>
      <c r="AD336" s="1"/>
      <c r="AE336" s="1"/>
      <c r="AF336" s="1"/>
      <c r="AG336" s="1"/>
      <c r="AH336" s="1"/>
    </row>
    <row r="337" spans="1:34" ht="15.75" customHeight="1">
      <c r="A337" s="1"/>
      <c r="B337" s="1"/>
      <c r="C337" s="1"/>
      <c r="D337" s="1"/>
      <c r="G337" s="51"/>
      <c r="H337" s="39"/>
      <c r="I337" s="39"/>
      <c r="J337" s="52"/>
      <c r="K337" s="40"/>
      <c r="L337" s="40"/>
      <c r="M337" s="41"/>
      <c r="N337" s="41"/>
      <c r="O337" s="41"/>
      <c r="P337" s="1"/>
      <c r="Q337" s="3"/>
      <c r="R337" s="1"/>
      <c r="T337" s="1"/>
      <c r="U337" s="1"/>
      <c r="V337" s="1"/>
      <c r="W337" s="1"/>
      <c r="X337" s="1"/>
      <c r="Y337" s="1"/>
      <c r="AC337" s="3"/>
      <c r="AD337" s="1"/>
      <c r="AE337" s="1"/>
      <c r="AF337" s="1"/>
      <c r="AG337" s="1"/>
      <c r="AH337" s="1"/>
    </row>
    <row r="338" spans="1:34" ht="15.75" customHeight="1">
      <c r="A338" s="1"/>
      <c r="B338" s="1"/>
      <c r="C338" s="1"/>
      <c r="D338" s="1"/>
      <c r="G338" s="51"/>
      <c r="H338" s="39"/>
      <c r="I338" s="39"/>
      <c r="J338" s="52"/>
      <c r="K338" s="40"/>
      <c r="L338" s="40"/>
      <c r="M338" s="41"/>
      <c r="N338" s="41"/>
      <c r="O338" s="41"/>
      <c r="P338" s="1"/>
      <c r="Q338" s="3"/>
      <c r="R338" s="1"/>
      <c r="T338" s="1"/>
      <c r="U338" s="1"/>
      <c r="V338" s="1"/>
      <c r="W338" s="1"/>
      <c r="X338" s="1"/>
      <c r="Y338" s="1"/>
      <c r="AC338" s="3"/>
      <c r="AD338" s="1"/>
      <c r="AE338" s="1"/>
      <c r="AF338" s="1"/>
      <c r="AG338" s="1"/>
      <c r="AH338" s="1"/>
    </row>
    <row r="339" spans="1:34" ht="15.75" customHeight="1">
      <c r="A339" s="1"/>
      <c r="B339" s="1"/>
      <c r="C339" s="1"/>
      <c r="D339" s="1"/>
      <c r="G339" s="51"/>
      <c r="H339" s="39"/>
      <c r="I339" s="39"/>
      <c r="J339" s="52"/>
      <c r="K339" s="40"/>
      <c r="L339" s="40"/>
      <c r="M339" s="41"/>
      <c r="N339" s="41"/>
      <c r="O339" s="41"/>
      <c r="P339" s="1"/>
      <c r="Q339" s="3"/>
      <c r="R339" s="1"/>
      <c r="T339" s="1"/>
      <c r="U339" s="1"/>
      <c r="V339" s="1"/>
      <c r="W339" s="1"/>
      <c r="X339" s="1"/>
      <c r="Y339" s="1"/>
      <c r="AC339" s="3"/>
      <c r="AD339" s="1"/>
      <c r="AE339" s="1"/>
      <c r="AF339" s="1"/>
      <c r="AG339" s="1"/>
      <c r="AH339" s="1"/>
    </row>
    <row r="340" spans="1:34" ht="15.75" customHeight="1">
      <c r="A340" s="1"/>
      <c r="B340" s="1"/>
      <c r="C340" s="1"/>
      <c r="D340" s="1"/>
      <c r="G340" s="51"/>
      <c r="H340" s="39"/>
      <c r="I340" s="39"/>
      <c r="J340" s="52"/>
      <c r="K340" s="40"/>
      <c r="L340" s="40"/>
      <c r="M340" s="41"/>
      <c r="N340" s="41"/>
      <c r="O340" s="41"/>
      <c r="P340" s="1"/>
      <c r="Q340" s="3"/>
      <c r="R340" s="1"/>
      <c r="T340" s="1"/>
      <c r="U340" s="1"/>
      <c r="V340" s="1"/>
      <c r="W340" s="1"/>
      <c r="X340" s="1"/>
      <c r="Y340" s="1"/>
      <c r="AC340" s="3"/>
      <c r="AD340" s="1"/>
      <c r="AE340" s="1"/>
      <c r="AF340" s="1"/>
      <c r="AG340" s="1"/>
      <c r="AH340" s="1"/>
    </row>
    <row r="341" spans="1:34" ht="15.75" customHeight="1">
      <c r="A341" s="1"/>
      <c r="B341" s="1"/>
      <c r="C341" s="1"/>
      <c r="D341" s="1"/>
      <c r="G341" s="51"/>
      <c r="H341" s="39"/>
      <c r="I341" s="39"/>
      <c r="J341" s="52"/>
      <c r="K341" s="40"/>
      <c r="L341" s="40"/>
      <c r="M341" s="41"/>
      <c r="N341" s="41"/>
      <c r="O341" s="41"/>
      <c r="P341" s="1"/>
      <c r="Q341" s="3"/>
      <c r="R341" s="1"/>
      <c r="T341" s="1"/>
      <c r="U341" s="1"/>
      <c r="V341" s="1"/>
      <c r="W341" s="1"/>
      <c r="X341" s="1"/>
      <c r="Y341" s="1"/>
      <c r="AC341" s="3"/>
      <c r="AD341" s="1"/>
      <c r="AE341" s="1"/>
      <c r="AF341" s="1"/>
      <c r="AG341" s="1"/>
      <c r="AH341" s="1"/>
    </row>
    <row r="342" spans="1:34" ht="15.75" customHeight="1">
      <c r="A342" s="1"/>
      <c r="B342" s="1"/>
      <c r="C342" s="1"/>
      <c r="D342" s="1"/>
      <c r="G342" s="51"/>
      <c r="H342" s="39"/>
      <c r="I342" s="39"/>
      <c r="J342" s="52"/>
      <c r="K342" s="40"/>
      <c r="L342" s="40"/>
      <c r="M342" s="41"/>
      <c r="N342" s="41"/>
      <c r="O342" s="41"/>
      <c r="P342" s="1"/>
      <c r="Q342" s="3"/>
      <c r="R342" s="1"/>
      <c r="T342" s="1"/>
      <c r="U342" s="1"/>
      <c r="V342" s="1"/>
      <c r="W342" s="1"/>
      <c r="X342" s="1"/>
      <c r="Y342" s="1"/>
      <c r="AC342" s="3"/>
      <c r="AD342" s="1"/>
      <c r="AE342" s="1"/>
      <c r="AF342" s="1"/>
      <c r="AG342" s="1"/>
      <c r="AH342" s="1"/>
    </row>
    <row r="343" spans="1:34" ht="15.75" customHeight="1">
      <c r="A343" s="1"/>
      <c r="B343" s="1"/>
      <c r="C343" s="1"/>
      <c r="D343" s="1"/>
      <c r="G343" s="51"/>
      <c r="H343" s="39"/>
      <c r="I343" s="39"/>
      <c r="J343" s="52"/>
      <c r="K343" s="40"/>
      <c r="L343" s="40"/>
      <c r="M343" s="41"/>
      <c r="N343" s="41"/>
      <c r="O343" s="41"/>
      <c r="P343" s="1"/>
      <c r="Q343" s="3"/>
      <c r="R343" s="1"/>
      <c r="T343" s="1"/>
      <c r="U343" s="1"/>
      <c r="V343" s="1"/>
      <c r="W343" s="1"/>
      <c r="X343" s="1"/>
      <c r="Y343" s="1"/>
      <c r="AC343" s="3"/>
      <c r="AD343" s="1"/>
      <c r="AE343" s="1"/>
      <c r="AF343" s="1"/>
      <c r="AG343" s="1"/>
      <c r="AH343" s="1"/>
    </row>
    <row r="344" spans="1:34" ht="15.75" customHeight="1">
      <c r="A344" s="1"/>
      <c r="B344" s="1"/>
      <c r="C344" s="1"/>
      <c r="D344" s="1"/>
      <c r="G344" s="51"/>
      <c r="H344" s="39"/>
      <c r="I344" s="39"/>
      <c r="J344" s="52"/>
      <c r="K344" s="40"/>
      <c r="L344" s="40"/>
      <c r="M344" s="41"/>
      <c r="N344" s="41"/>
      <c r="O344" s="41"/>
      <c r="P344" s="1"/>
      <c r="Q344" s="3"/>
      <c r="R344" s="1"/>
      <c r="T344" s="1"/>
      <c r="U344" s="1"/>
      <c r="V344" s="1"/>
      <c r="W344" s="1"/>
      <c r="X344" s="1"/>
      <c r="Y344" s="1"/>
      <c r="AC344" s="3"/>
      <c r="AD344" s="1"/>
      <c r="AE344" s="1"/>
      <c r="AF344" s="1"/>
      <c r="AG344" s="1"/>
      <c r="AH344" s="1"/>
    </row>
    <row r="345" spans="1:34" ht="15.75" customHeight="1">
      <c r="A345" s="1"/>
      <c r="B345" s="1"/>
      <c r="C345" s="1"/>
      <c r="D345" s="1"/>
      <c r="G345" s="51"/>
      <c r="H345" s="39"/>
      <c r="I345" s="39"/>
      <c r="J345" s="52"/>
      <c r="K345" s="40"/>
      <c r="L345" s="40"/>
      <c r="M345" s="41"/>
      <c r="N345" s="41"/>
      <c r="O345" s="41"/>
      <c r="P345" s="1"/>
      <c r="Q345" s="3"/>
      <c r="R345" s="1"/>
      <c r="T345" s="1"/>
      <c r="U345" s="1"/>
      <c r="V345" s="1"/>
      <c r="W345" s="1"/>
      <c r="X345" s="1"/>
      <c r="Y345" s="1"/>
      <c r="AC345" s="3"/>
      <c r="AD345" s="1"/>
      <c r="AE345" s="1"/>
      <c r="AF345" s="1"/>
      <c r="AG345" s="1"/>
      <c r="AH345" s="1"/>
    </row>
    <row r="346" spans="1:34" ht="15.75" customHeight="1">
      <c r="A346" s="1"/>
      <c r="B346" s="1"/>
      <c r="C346" s="1"/>
      <c r="D346" s="1"/>
      <c r="G346" s="51"/>
      <c r="H346" s="39"/>
      <c r="I346" s="39"/>
      <c r="J346" s="52"/>
      <c r="K346" s="40"/>
      <c r="L346" s="40"/>
      <c r="M346" s="41"/>
      <c r="N346" s="41"/>
      <c r="O346" s="41"/>
      <c r="P346" s="1"/>
      <c r="Q346" s="3"/>
      <c r="R346" s="1"/>
      <c r="T346" s="1"/>
      <c r="U346" s="1"/>
      <c r="V346" s="1"/>
      <c r="W346" s="1"/>
      <c r="X346" s="1"/>
      <c r="Y346" s="1"/>
      <c r="AC346" s="3"/>
      <c r="AD346" s="1"/>
      <c r="AE346" s="1"/>
      <c r="AF346" s="1"/>
      <c r="AG346" s="1"/>
      <c r="AH346" s="1"/>
    </row>
    <row r="347" spans="1:34" ht="15.75" customHeight="1">
      <c r="A347" s="1"/>
      <c r="B347" s="1"/>
      <c r="C347" s="1"/>
      <c r="D347" s="1"/>
      <c r="G347" s="51"/>
      <c r="H347" s="39"/>
      <c r="I347" s="39"/>
      <c r="J347" s="52"/>
      <c r="K347" s="40"/>
      <c r="L347" s="40"/>
      <c r="M347" s="41"/>
      <c r="N347" s="41"/>
      <c r="O347" s="41"/>
      <c r="P347" s="1"/>
      <c r="Q347" s="3"/>
      <c r="R347" s="1"/>
      <c r="T347" s="1"/>
      <c r="U347" s="1"/>
      <c r="V347" s="1"/>
      <c r="W347" s="1"/>
      <c r="X347" s="1"/>
      <c r="Y347" s="1"/>
      <c r="AC347" s="3"/>
      <c r="AD347" s="1"/>
      <c r="AE347" s="1"/>
      <c r="AF347" s="1"/>
      <c r="AG347" s="1"/>
      <c r="AH347" s="1"/>
    </row>
    <row r="348" spans="1:34" ht="15.75" customHeight="1">
      <c r="A348" s="1"/>
      <c r="B348" s="1"/>
      <c r="C348" s="1"/>
      <c r="D348" s="1"/>
      <c r="G348" s="51"/>
      <c r="H348" s="39"/>
      <c r="I348" s="39"/>
      <c r="J348" s="52"/>
      <c r="K348" s="40"/>
      <c r="L348" s="40"/>
      <c r="M348" s="41"/>
      <c r="N348" s="41"/>
      <c r="O348" s="41"/>
      <c r="P348" s="1"/>
      <c r="Q348" s="3"/>
      <c r="R348" s="1"/>
      <c r="T348" s="1"/>
      <c r="U348" s="1"/>
      <c r="V348" s="1"/>
      <c r="W348" s="1"/>
      <c r="X348" s="1"/>
      <c r="Y348" s="1"/>
      <c r="AC348" s="3"/>
      <c r="AD348" s="1"/>
      <c r="AE348" s="1"/>
      <c r="AF348" s="1"/>
      <c r="AG348" s="1"/>
      <c r="AH348" s="1"/>
    </row>
    <row r="349" spans="1:34" ht="15.75" customHeight="1">
      <c r="A349" s="1"/>
      <c r="B349" s="1"/>
      <c r="C349" s="1"/>
      <c r="D349" s="1"/>
      <c r="G349" s="51"/>
      <c r="H349" s="39"/>
      <c r="I349" s="39"/>
      <c r="J349" s="52"/>
      <c r="K349" s="40"/>
      <c r="L349" s="40"/>
      <c r="M349" s="41"/>
      <c r="N349" s="41"/>
      <c r="O349" s="41"/>
      <c r="P349" s="1"/>
      <c r="Q349" s="3"/>
      <c r="R349" s="1"/>
      <c r="T349" s="1"/>
      <c r="U349" s="1"/>
      <c r="V349" s="1"/>
      <c r="W349" s="1"/>
      <c r="X349" s="1"/>
      <c r="Y349" s="1"/>
      <c r="AC349" s="3"/>
      <c r="AD349" s="1"/>
      <c r="AE349" s="1"/>
      <c r="AF349" s="1"/>
      <c r="AG349" s="1"/>
      <c r="AH349" s="1"/>
    </row>
    <row r="350" spans="1:34" ht="15.75" customHeight="1">
      <c r="A350" s="1"/>
      <c r="B350" s="1"/>
      <c r="C350" s="1"/>
      <c r="D350" s="1"/>
      <c r="G350" s="51"/>
      <c r="H350" s="39"/>
      <c r="I350" s="39"/>
      <c r="J350" s="52"/>
      <c r="K350" s="40"/>
      <c r="L350" s="40"/>
      <c r="M350" s="41"/>
      <c r="N350" s="41"/>
      <c r="O350" s="41"/>
      <c r="P350" s="1"/>
      <c r="Q350" s="3"/>
      <c r="R350" s="1"/>
      <c r="T350" s="1"/>
      <c r="U350" s="1"/>
      <c r="V350" s="1"/>
      <c r="W350" s="1"/>
      <c r="X350" s="1"/>
      <c r="Y350" s="1"/>
      <c r="AC350" s="3"/>
      <c r="AD350" s="1"/>
      <c r="AE350" s="1"/>
      <c r="AF350" s="1"/>
      <c r="AG350" s="1"/>
      <c r="AH350" s="1"/>
    </row>
    <row r="351" spans="1:34" ht="15.75" customHeight="1">
      <c r="A351" s="1"/>
      <c r="B351" s="1"/>
      <c r="C351" s="1"/>
      <c r="D351" s="1"/>
      <c r="G351" s="51"/>
      <c r="H351" s="39"/>
      <c r="I351" s="39"/>
      <c r="J351" s="52"/>
      <c r="K351" s="40"/>
      <c r="L351" s="40"/>
      <c r="M351" s="41"/>
      <c r="N351" s="41"/>
      <c r="O351" s="41"/>
      <c r="P351" s="1"/>
      <c r="Q351" s="3"/>
      <c r="R351" s="1"/>
      <c r="T351" s="1"/>
      <c r="U351" s="1"/>
      <c r="V351" s="1"/>
      <c r="W351" s="1"/>
      <c r="X351" s="1"/>
      <c r="Y351" s="1"/>
      <c r="AC351" s="3"/>
      <c r="AD351" s="1"/>
      <c r="AE351" s="1"/>
      <c r="AF351" s="1"/>
      <c r="AG351" s="1"/>
      <c r="AH351" s="1"/>
    </row>
    <row r="352" spans="1:34" ht="15.75" customHeight="1">
      <c r="A352" s="1"/>
      <c r="B352" s="1"/>
      <c r="C352" s="1"/>
      <c r="D352" s="1"/>
      <c r="G352" s="51"/>
      <c r="H352" s="39"/>
      <c r="I352" s="39"/>
      <c r="J352" s="52"/>
      <c r="K352" s="40"/>
      <c r="L352" s="40"/>
      <c r="M352" s="41"/>
      <c r="N352" s="41"/>
      <c r="O352" s="41"/>
      <c r="P352" s="1"/>
      <c r="Q352" s="3"/>
      <c r="R352" s="1"/>
      <c r="T352" s="1"/>
      <c r="U352" s="1"/>
      <c r="V352" s="1"/>
      <c r="W352" s="1"/>
      <c r="X352" s="1"/>
      <c r="Y352" s="1"/>
      <c r="AC352" s="3"/>
      <c r="AD352" s="1"/>
      <c r="AE352" s="1"/>
      <c r="AF352" s="1"/>
      <c r="AG352" s="1"/>
      <c r="AH352" s="1"/>
    </row>
    <row r="353" spans="1:34" ht="15.75" customHeight="1">
      <c r="A353" s="1"/>
      <c r="B353" s="1"/>
      <c r="C353" s="1"/>
      <c r="D353" s="1"/>
      <c r="G353" s="51"/>
      <c r="H353" s="39"/>
      <c r="I353" s="39"/>
      <c r="J353" s="52"/>
      <c r="K353" s="40"/>
      <c r="L353" s="40"/>
      <c r="M353" s="41"/>
      <c r="N353" s="41"/>
      <c r="O353" s="41"/>
      <c r="P353" s="1"/>
      <c r="Q353" s="3"/>
      <c r="R353" s="1"/>
      <c r="T353" s="1"/>
      <c r="U353" s="1"/>
      <c r="V353" s="1"/>
      <c r="W353" s="1"/>
      <c r="X353" s="1"/>
      <c r="Y353" s="1"/>
      <c r="AC353" s="3"/>
      <c r="AD353" s="1"/>
      <c r="AE353" s="1"/>
      <c r="AF353" s="1"/>
      <c r="AG353" s="1"/>
      <c r="AH353" s="1"/>
    </row>
    <row r="354" spans="1:34" ht="15.75" customHeight="1">
      <c r="A354" s="1"/>
      <c r="B354" s="1"/>
      <c r="C354" s="1"/>
      <c r="D354" s="1"/>
      <c r="G354" s="51"/>
      <c r="H354" s="39"/>
      <c r="I354" s="39"/>
      <c r="J354" s="52"/>
      <c r="K354" s="40"/>
      <c r="L354" s="40"/>
      <c r="M354" s="41"/>
      <c r="N354" s="41"/>
      <c r="O354" s="41"/>
      <c r="P354" s="1"/>
      <c r="Q354" s="3"/>
      <c r="R354" s="1"/>
      <c r="T354" s="1"/>
      <c r="U354" s="1"/>
      <c r="V354" s="1"/>
      <c r="W354" s="1"/>
      <c r="X354" s="1"/>
      <c r="Y354" s="1"/>
      <c r="AC354" s="3"/>
      <c r="AD354" s="1"/>
      <c r="AE354" s="1"/>
      <c r="AF354" s="1"/>
      <c r="AG354" s="1"/>
      <c r="AH354" s="1"/>
    </row>
    <row r="355" spans="1:34" ht="15.75" customHeight="1">
      <c r="A355" s="1"/>
      <c r="B355" s="1"/>
      <c r="C355" s="1"/>
      <c r="D355" s="1"/>
      <c r="G355" s="51"/>
      <c r="H355" s="39"/>
      <c r="I355" s="39"/>
      <c r="J355" s="52"/>
      <c r="K355" s="40"/>
      <c r="L355" s="40"/>
      <c r="M355" s="41"/>
      <c r="N355" s="41"/>
      <c r="O355" s="41"/>
      <c r="P355" s="1"/>
      <c r="Q355" s="3"/>
      <c r="R355" s="1"/>
      <c r="T355" s="1"/>
      <c r="U355" s="1"/>
      <c r="V355" s="1"/>
      <c r="W355" s="1"/>
      <c r="X355" s="1"/>
      <c r="Y355" s="1"/>
      <c r="AC355" s="3"/>
      <c r="AD355" s="1"/>
      <c r="AE355" s="1"/>
      <c r="AF355" s="1"/>
      <c r="AG355" s="1"/>
      <c r="AH355" s="1"/>
    </row>
    <row r="356" spans="1:34" ht="15.75" customHeight="1">
      <c r="A356" s="1"/>
      <c r="B356" s="1"/>
      <c r="C356" s="1"/>
      <c r="D356" s="1"/>
      <c r="G356" s="51"/>
      <c r="H356" s="39"/>
      <c r="I356" s="39"/>
      <c r="J356" s="52"/>
      <c r="K356" s="40"/>
      <c r="L356" s="40"/>
      <c r="M356" s="41"/>
      <c r="N356" s="41"/>
      <c r="O356" s="41"/>
      <c r="P356" s="1"/>
      <c r="Q356" s="3"/>
      <c r="R356" s="1"/>
      <c r="T356" s="1"/>
      <c r="U356" s="1"/>
      <c r="V356" s="1"/>
      <c r="W356" s="1"/>
      <c r="X356" s="1"/>
      <c r="Y356" s="1"/>
      <c r="AC356" s="3"/>
      <c r="AD356" s="1"/>
      <c r="AE356" s="1"/>
      <c r="AF356" s="1"/>
      <c r="AG356" s="1"/>
      <c r="AH356" s="1"/>
    </row>
    <row r="357" spans="1:34" ht="15.75" customHeight="1">
      <c r="A357" s="1"/>
      <c r="B357" s="1"/>
      <c r="C357" s="1"/>
      <c r="D357" s="1"/>
      <c r="G357" s="51"/>
      <c r="H357" s="39"/>
      <c r="I357" s="39"/>
      <c r="J357" s="52"/>
      <c r="K357" s="40"/>
      <c r="L357" s="40"/>
      <c r="M357" s="41"/>
      <c r="N357" s="41"/>
      <c r="O357" s="41"/>
      <c r="P357" s="1"/>
      <c r="Q357" s="3"/>
      <c r="R357" s="1"/>
      <c r="T357" s="1"/>
      <c r="U357" s="1"/>
      <c r="V357" s="1"/>
      <c r="W357" s="1"/>
      <c r="X357" s="1"/>
      <c r="Y357" s="1"/>
      <c r="AC357" s="3"/>
      <c r="AD357" s="1"/>
      <c r="AE357" s="1"/>
      <c r="AF357" s="1"/>
      <c r="AG357" s="1"/>
      <c r="AH357" s="1"/>
    </row>
    <row r="358" spans="1:34" ht="15.75" customHeight="1">
      <c r="A358" s="1"/>
      <c r="B358" s="1"/>
      <c r="C358" s="1"/>
      <c r="D358" s="1"/>
      <c r="G358" s="51"/>
      <c r="H358" s="39"/>
      <c r="I358" s="39"/>
      <c r="J358" s="52"/>
      <c r="K358" s="40"/>
      <c r="L358" s="40"/>
      <c r="M358" s="41"/>
      <c r="N358" s="41"/>
      <c r="O358" s="41"/>
      <c r="P358" s="1"/>
      <c r="Q358" s="3"/>
      <c r="R358" s="1"/>
      <c r="T358" s="1"/>
      <c r="U358" s="1"/>
      <c r="V358" s="1"/>
      <c r="W358" s="1"/>
      <c r="X358" s="1"/>
      <c r="Y358" s="1"/>
      <c r="AC358" s="3"/>
      <c r="AD358" s="1"/>
      <c r="AE358" s="1"/>
      <c r="AF358" s="1"/>
      <c r="AG358" s="1"/>
      <c r="AH358" s="1"/>
    </row>
    <row r="359" spans="1:34" ht="15.75" customHeight="1">
      <c r="A359" s="1"/>
      <c r="B359" s="1"/>
      <c r="C359" s="1"/>
      <c r="D359" s="1"/>
      <c r="G359" s="51"/>
      <c r="H359" s="39"/>
      <c r="I359" s="39"/>
      <c r="J359" s="52"/>
      <c r="K359" s="40"/>
      <c r="L359" s="40"/>
      <c r="M359" s="41"/>
      <c r="N359" s="41"/>
      <c r="O359" s="41"/>
      <c r="P359" s="1"/>
      <c r="Q359" s="3"/>
      <c r="R359" s="1"/>
      <c r="T359" s="1"/>
      <c r="U359" s="1"/>
      <c r="V359" s="1"/>
      <c r="W359" s="1"/>
      <c r="X359" s="1"/>
      <c r="Y359" s="1"/>
      <c r="AC359" s="3"/>
      <c r="AD359" s="1"/>
      <c r="AE359" s="1"/>
      <c r="AF359" s="1"/>
      <c r="AG359" s="1"/>
      <c r="AH359" s="1"/>
    </row>
    <row r="360" spans="1:34" ht="15.75" customHeight="1">
      <c r="A360" s="1"/>
      <c r="B360" s="1"/>
      <c r="C360" s="1"/>
      <c r="D360" s="1"/>
      <c r="G360" s="51"/>
      <c r="H360" s="39"/>
      <c r="I360" s="39"/>
      <c r="J360" s="52"/>
      <c r="K360" s="40"/>
      <c r="L360" s="40"/>
      <c r="M360" s="41"/>
      <c r="N360" s="41"/>
      <c r="O360" s="41"/>
      <c r="P360" s="1"/>
      <c r="Q360" s="3"/>
      <c r="R360" s="1"/>
      <c r="T360" s="1"/>
      <c r="U360" s="1"/>
      <c r="V360" s="1"/>
      <c r="W360" s="1"/>
      <c r="X360" s="1"/>
      <c r="Y360" s="1"/>
      <c r="AC360" s="3"/>
      <c r="AD360" s="1"/>
      <c r="AE360" s="1"/>
      <c r="AF360" s="1"/>
      <c r="AG360" s="1"/>
      <c r="AH360" s="1"/>
    </row>
    <row r="361" spans="1:34" ht="15.75" customHeight="1">
      <c r="A361" s="1"/>
      <c r="B361" s="1"/>
      <c r="C361" s="1"/>
      <c r="D361" s="1"/>
      <c r="G361" s="51"/>
      <c r="H361" s="39"/>
      <c r="I361" s="39"/>
      <c r="J361" s="52"/>
      <c r="K361" s="40"/>
      <c r="L361" s="40"/>
      <c r="M361" s="41"/>
      <c r="N361" s="41"/>
      <c r="O361" s="41"/>
      <c r="P361" s="1"/>
      <c r="Q361" s="3"/>
      <c r="R361" s="1"/>
      <c r="T361" s="1"/>
      <c r="U361" s="1"/>
      <c r="V361" s="1"/>
      <c r="W361" s="1"/>
      <c r="X361" s="1"/>
      <c r="Y361" s="1"/>
      <c r="AC361" s="3"/>
      <c r="AD361" s="1"/>
      <c r="AE361" s="1"/>
      <c r="AF361" s="1"/>
      <c r="AG361" s="1"/>
      <c r="AH361" s="1"/>
    </row>
    <row r="362" spans="1:34" ht="15.75" customHeight="1">
      <c r="A362" s="1"/>
      <c r="B362" s="1"/>
      <c r="C362" s="1"/>
      <c r="D362" s="1"/>
      <c r="G362" s="51"/>
      <c r="H362" s="39"/>
      <c r="I362" s="39"/>
      <c r="J362" s="52"/>
      <c r="K362" s="40"/>
      <c r="L362" s="40"/>
      <c r="M362" s="41"/>
      <c r="N362" s="41"/>
      <c r="O362" s="41"/>
      <c r="P362" s="1"/>
      <c r="Q362" s="3"/>
      <c r="R362" s="1"/>
      <c r="T362" s="1"/>
      <c r="U362" s="1"/>
      <c r="V362" s="1"/>
      <c r="W362" s="1"/>
      <c r="X362" s="1"/>
      <c r="Y362" s="1"/>
      <c r="AC362" s="3"/>
      <c r="AD362" s="1"/>
      <c r="AE362" s="1"/>
      <c r="AF362" s="1"/>
      <c r="AG362" s="1"/>
      <c r="AH362" s="1"/>
    </row>
    <row r="363" spans="1:34" ht="15.75" customHeight="1">
      <c r="A363" s="1"/>
      <c r="B363" s="1"/>
      <c r="C363" s="1"/>
      <c r="D363" s="1"/>
      <c r="G363" s="51"/>
      <c r="H363" s="39"/>
      <c r="I363" s="39"/>
      <c r="J363" s="52"/>
      <c r="K363" s="40"/>
      <c r="L363" s="40"/>
      <c r="M363" s="41"/>
      <c r="N363" s="41"/>
      <c r="O363" s="41"/>
      <c r="P363" s="1"/>
      <c r="Q363" s="3"/>
      <c r="R363" s="1"/>
      <c r="T363" s="1"/>
      <c r="U363" s="1"/>
      <c r="V363" s="1"/>
      <c r="W363" s="1"/>
      <c r="X363" s="1"/>
      <c r="Y363" s="1"/>
      <c r="AC363" s="3"/>
      <c r="AD363" s="1"/>
      <c r="AE363" s="1"/>
      <c r="AF363" s="1"/>
      <c r="AG363" s="1"/>
      <c r="AH363" s="1"/>
    </row>
    <row r="364" spans="1:34" ht="15.75" customHeight="1">
      <c r="A364" s="1"/>
      <c r="B364" s="1"/>
      <c r="C364" s="1"/>
      <c r="D364" s="1"/>
      <c r="G364" s="51"/>
      <c r="H364" s="39"/>
      <c r="I364" s="39"/>
      <c r="J364" s="52"/>
      <c r="K364" s="40"/>
      <c r="L364" s="40"/>
      <c r="M364" s="41"/>
      <c r="N364" s="41"/>
      <c r="O364" s="41"/>
      <c r="P364" s="1"/>
      <c r="Q364" s="3"/>
      <c r="R364" s="1"/>
      <c r="T364" s="1"/>
      <c r="U364" s="1"/>
      <c r="V364" s="1"/>
      <c r="W364" s="1"/>
      <c r="X364" s="1"/>
      <c r="Y364" s="1"/>
      <c r="AC364" s="3"/>
      <c r="AD364" s="1"/>
      <c r="AE364" s="1"/>
      <c r="AF364" s="1"/>
      <c r="AG364" s="1"/>
      <c r="AH364" s="1"/>
    </row>
    <row r="365" spans="1:34" ht="15.75" customHeight="1">
      <c r="A365" s="1"/>
      <c r="B365" s="1"/>
      <c r="C365" s="1"/>
      <c r="D365" s="1"/>
      <c r="G365" s="51"/>
      <c r="H365" s="39"/>
      <c r="I365" s="39"/>
      <c r="J365" s="52"/>
      <c r="K365" s="40"/>
      <c r="L365" s="40"/>
      <c r="M365" s="41"/>
      <c r="N365" s="41"/>
      <c r="O365" s="41"/>
      <c r="P365" s="1"/>
      <c r="Q365" s="3"/>
      <c r="R365" s="1"/>
      <c r="T365" s="1"/>
      <c r="U365" s="1"/>
      <c r="V365" s="1"/>
      <c r="W365" s="1"/>
      <c r="X365" s="1"/>
      <c r="Y365" s="1"/>
      <c r="AC365" s="3"/>
      <c r="AD365" s="1"/>
      <c r="AE365" s="1"/>
      <c r="AF365" s="1"/>
      <c r="AG365" s="1"/>
      <c r="AH365" s="1"/>
    </row>
    <row r="366" spans="1:34" ht="15.75" customHeight="1">
      <c r="A366" s="1"/>
      <c r="B366" s="1"/>
      <c r="C366" s="1"/>
      <c r="D366" s="1"/>
      <c r="G366" s="51"/>
      <c r="H366" s="39"/>
      <c r="I366" s="39"/>
      <c r="J366" s="52"/>
      <c r="K366" s="40"/>
      <c r="L366" s="40"/>
      <c r="M366" s="41"/>
      <c r="N366" s="41"/>
      <c r="O366" s="41"/>
      <c r="P366" s="1"/>
      <c r="Q366" s="3"/>
      <c r="R366" s="1"/>
      <c r="T366" s="1"/>
      <c r="U366" s="1"/>
      <c r="V366" s="1"/>
      <c r="W366" s="1"/>
      <c r="X366" s="1"/>
      <c r="Y366" s="1"/>
      <c r="AC366" s="3"/>
      <c r="AD366" s="1"/>
      <c r="AE366" s="1"/>
      <c r="AF366" s="1"/>
      <c r="AG366" s="1"/>
      <c r="AH366" s="1"/>
    </row>
    <row r="367" spans="1:34" ht="15.75" customHeight="1">
      <c r="A367" s="1"/>
      <c r="B367" s="1"/>
      <c r="C367" s="1"/>
      <c r="D367" s="1"/>
      <c r="G367" s="51"/>
      <c r="H367" s="39"/>
      <c r="I367" s="39"/>
      <c r="J367" s="52"/>
      <c r="K367" s="40"/>
      <c r="L367" s="40"/>
      <c r="M367" s="41"/>
      <c r="N367" s="41"/>
      <c r="O367" s="41"/>
      <c r="P367" s="1"/>
      <c r="Q367" s="3"/>
      <c r="R367" s="1"/>
      <c r="T367" s="1"/>
      <c r="U367" s="1"/>
      <c r="V367" s="1"/>
      <c r="W367" s="1"/>
      <c r="X367" s="1"/>
      <c r="Y367" s="1"/>
      <c r="AC367" s="3"/>
      <c r="AD367" s="1"/>
      <c r="AE367" s="1"/>
      <c r="AF367" s="1"/>
      <c r="AG367" s="1"/>
      <c r="AH367" s="1"/>
    </row>
    <row r="368" spans="1:34" ht="15.75" customHeight="1">
      <c r="A368" s="1"/>
      <c r="B368" s="1"/>
      <c r="C368" s="1"/>
      <c r="D368" s="1"/>
      <c r="G368" s="51"/>
      <c r="H368" s="39"/>
      <c r="I368" s="39"/>
      <c r="J368" s="52"/>
      <c r="K368" s="40"/>
      <c r="L368" s="40"/>
      <c r="M368" s="41"/>
      <c r="N368" s="41"/>
      <c r="O368" s="41"/>
      <c r="P368" s="1"/>
      <c r="Q368" s="3"/>
      <c r="R368" s="1"/>
      <c r="T368" s="1"/>
      <c r="U368" s="1"/>
      <c r="V368" s="1"/>
      <c r="W368" s="1"/>
      <c r="X368" s="1"/>
      <c r="Y368" s="1"/>
      <c r="AC368" s="3"/>
      <c r="AD368" s="1"/>
      <c r="AE368" s="1"/>
      <c r="AF368" s="1"/>
      <c r="AG368" s="1"/>
      <c r="AH368" s="1"/>
    </row>
    <row r="369" spans="1:34" ht="15.75" customHeight="1">
      <c r="A369" s="1"/>
      <c r="B369" s="1"/>
      <c r="C369" s="1"/>
      <c r="D369" s="1"/>
      <c r="G369" s="51"/>
      <c r="H369" s="39"/>
      <c r="I369" s="39"/>
      <c r="J369" s="52"/>
      <c r="K369" s="40"/>
      <c r="L369" s="40"/>
      <c r="M369" s="41"/>
      <c r="N369" s="41"/>
      <c r="O369" s="41"/>
      <c r="P369" s="1"/>
      <c r="Q369" s="3"/>
      <c r="R369" s="1"/>
      <c r="T369" s="1"/>
      <c r="U369" s="1"/>
      <c r="V369" s="1"/>
      <c r="W369" s="1"/>
      <c r="X369" s="1"/>
      <c r="Y369" s="1"/>
      <c r="AC369" s="3"/>
      <c r="AD369" s="1"/>
      <c r="AE369" s="1"/>
      <c r="AF369" s="1"/>
      <c r="AG369" s="1"/>
      <c r="AH369" s="1"/>
    </row>
    <row r="370" spans="1:34" ht="15.75" customHeight="1">
      <c r="A370" s="1"/>
      <c r="B370" s="1"/>
      <c r="C370" s="1"/>
      <c r="D370" s="1"/>
      <c r="G370" s="51"/>
      <c r="H370" s="39"/>
      <c r="I370" s="39"/>
      <c r="J370" s="52"/>
      <c r="K370" s="40"/>
      <c r="L370" s="40"/>
      <c r="M370" s="41"/>
      <c r="N370" s="41"/>
      <c r="O370" s="41"/>
      <c r="P370" s="1"/>
      <c r="Q370" s="3"/>
      <c r="R370" s="1"/>
      <c r="T370" s="1"/>
      <c r="U370" s="1"/>
      <c r="V370" s="1"/>
      <c r="W370" s="1"/>
      <c r="X370" s="1"/>
      <c r="Y370" s="1"/>
      <c r="AC370" s="3"/>
      <c r="AD370" s="1"/>
      <c r="AE370" s="1"/>
      <c r="AF370" s="1"/>
      <c r="AG370" s="1"/>
      <c r="AH370" s="1"/>
    </row>
    <row r="371" spans="1:34" ht="15.75" customHeight="1">
      <c r="A371" s="1"/>
      <c r="B371" s="1"/>
      <c r="C371" s="1"/>
      <c r="D371" s="1"/>
      <c r="G371" s="51"/>
      <c r="H371" s="39"/>
      <c r="I371" s="39"/>
      <c r="J371" s="52"/>
      <c r="K371" s="40"/>
      <c r="L371" s="40"/>
      <c r="M371" s="41"/>
      <c r="N371" s="41"/>
      <c r="O371" s="41"/>
      <c r="P371" s="1"/>
      <c r="Q371" s="3"/>
      <c r="R371" s="1"/>
      <c r="T371" s="1"/>
      <c r="U371" s="1"/>
      <c r="V371" s="1"/>
      <c r="W371" s="1"/>
      <c r="X371" s="1"/>
      <c r="Y371" s="1"/>
      <c r="AC371" s="3"/>
      <c r="AD371" s="1"/>
      <c r="AE371" s="1"/>
      <c r="AF371" s="1"/>
      <c r="AG371" s="1"/>
      <c r="AH371" s="1"/>
    </row>
    <row r="372" spans="1:34" ht="15.75" customHeight="1">
      <c r="A372" s="1"/>
      <c r="B372" s="1"/>
      <c r="C372" s="1"/>
      <c r="D372" s="1"/>
      <c r="G372" s="51"/>
      <c r="H372" s="39"/>
      <c r="I372" s="39"/>
      <c r="J372" s="52"/>
      <c r="K372" s="40"/>
      <c r="L372" s="40"/>
      <c r="M372" s="41"/>
      <c r="N372" s="41"/>
      <c r="O372" s="41"/>
      <c r="P372" s="1"/>
      <c r="Q372" s="3"/>
      <c r="R372" s="1"/>
      <c r="T372" s="1"/>
      <c r="U372" s="1"/>
      <c r="V372" s="1"/>
      <c r="W372" s="1"/>
      <c r="X372" s="1"/>
      <c r="Y372" s="1"/>
      <c r="AC372" s="3"/>
      <c r="AD372" s="1"/>
      <c r="AE372" s="1"/>
      <c r="AF372" s="1"/>
      <c r="AG372" s="1"/>
      <c r="AH372" s="1"/>
    </row>
    <row r="373" spans="1:34" ht="15.75" customHeight="1">
      <c r="A373" s="1"/>
      <c r="B373" s="1"/>
      <c r="C373" s="1"/>
      <c r="D373" s="1"/>
      <c r="G373" s="51"/>
      <c r="H373" s="39"/>
      <c r="I373" s="39"/>
      <c r="J373" s="52"/>
      <c r="K373" s="40"/>
      <c r="L373" s="40"/>
      <c r="M373" s="41"/>
      <c r="N373" s="41"/>
      <c r="O373" s="41"/>
      <c r="P373" s="1"/>
      <c r="Q373" s="3"/>
      <c r="R373" s="1"/>
      <c r="T373" s="1"/>
      <c r="U373" s="1"/>
      <c r="V373" s="1"/>
      <c r="W373" s="1"/>
      <c r="X373" s="1"/>
      <c r="Y373" s="1"/>
      <c r="AC373" s="3"/>
      <c r="AD373" s="1"/>
      <c r="AE373" s="1"/>
      <c r="AF373" s="1"/>
      <c r="AG373" s="1"/>
      <c r="AH373" s="1"/>
    </row>
    <row r="374" spans="1:34" ht="15.75" customHeight="1">
      <c r="A374" s="1"/>
      <c r="B374" s="1"/>
      <c r="C374" s="1"/>
      <c r="D374" s="1"/>
      <c r="G374" s="51"/>
      <c r="H374" s="39"/>
      <c r="I374" s="39"/>
      <c r="J374" s="52"/>
      <c r="K374" s="40"/>
      <c r="L374" s="40"/>
      <c r="M374" s="41"/>
      <c r="N374" s="41"/>
      <c r="O374" s="41"/>
      <c r="P374" s="1"/>
      <c r="Q374" s="3"/>
      <c r="R374" s="1"/>
      <c r="T374" s="1"/>
      <c r="U374" s="1"/>
      <c r="V374" s="1"/>
      <c r="W374" s="1"/>
      <c r="X374" s="1"/>
      <c r="Y374" s="1"/>
      <c r="AC374" s="3"/>
      <c r="AD374" s="1"/>
      <c r="AE374" s="1"/>
      <c r="AF374" s="1"/>
      <c r="AG374" s="1"/>
      <c r="AH374" s="1"/>
    </row>
    <row r="375" spans="1:34" ht="15.75" customHeight="1">
      <c r="A375" s="1"/>
      <c r="B375" s="1"/>
      <c r="C375" s="1"/>
      <c r="D375" s="1"/>
      <c r="G375" s="51"/>
      <c r="H375" s="39"/>
      <c r="I375" s="39"/>
      <c r="J375" s="52"/>
      <c r="K375" s="40"/>
      <c r="L375" s="40"/>
      <c r="M375" s="41"/>
      <c r="N375" s="41"/>
      <c r="O375" s="41"/>
      <c r="P375" s="1"/>
      <c r="Q375" s="3"/>
      <c r="R375" s="1"/>
      <c r="T375" s="1"/>
      <c r="U375" s="1"/>
      <c r="V375" s="1"/>
      <c r="W375" s="1"/>
      <c r="X375" s="1"/>
      <c r="Y375" s="1"/>
      <c r="AC375" s="3"/>
      <c r="AD375" s="1"/>
      <c r="AE375" s="1"/>
      <c r="AF375" s="1"/>
      <c r="AG375" s="1"/>
      <c r="AH375" s="1"/>
    </row>
    <row r="376" spans="1:34" ht="15.75" customHeight="1">
      <c r="A376" s="1"/>
      <c r="B376" s="1"/>
      <c r="C376" s="1"/>
      <c r="D376" s="1"/>
      <c r="G376" s="51"/>
      <c r="H376" s="39"/>
      <c r="I376" s="39"/>
      <c r="J376" s="52"/>
      <c r="K376" s="40"/>
      <c r="L376" s="40"/>
      <c r="M376" s="41"/>
      <c r="N376" s="41"/>
      <c r="O376" s="41"/>
      <c r="P376" s="1"/>
      <c r="Q376" s="3"/>
      <c r="R376" s="1"/>
      <c r="T376" s="1"/>
      <c r="U376" s="1"/>
      <c r="V376" s="1"/>
      <c r="W376" s="1"/>
      <c r="X376" s="1"/>
      <c r="Y376" s="1"/>
      <c r="AC376" s="3"/>
      <c r="AD376" s="1"/>
      <c r="AE376" s="1"/>
      <c r="AF376" s="1"/>
      <c r="AG376" s="1"/>
      <c r="AH376" s="1"/>
    </row>
    <row r="377" spans="1:34" ht="15.75" customHeight="1">
      <c r="A377" s="1"/>
      <c r="B377" s="1"/>
      <c r="C377" s="1"/>
      <c r="D377" s="1"/>
      <c r="G377" s="51"/>
      <c r="H377" s="39"/>
      <c r="I377" s="39"/>
      <c r="J377" s="52"/>
      <c r="K377" s="40"/>
      <c r="L377" s="40"/>
      <c r="M377" s="41"/>
      <c r="N377" s="41"/>
      <c r="O377" s="41"/>
      <c r="P377" s="1"/>
      <c r="Q377" s="3"/>
      <c r="R377" s="1"/>
      <c r="T377" s="1"/>
      <c r="U377" s="1"/>
      <c r="V377" s="1"/>
      <c r="W377" s="1"/>
      <c r="X377" s="1"/>
      <c r="Y377" s="1"/>
      <c r="AC377" s="3"/>
      <c r="AD377" s="1"/>
      <c r="AE377" s="1"/>
      <c r="AF377" s="1"/>
      <c r="AG377" s="1"/>
      <c r="AH377" s="1"/>
    </row>
    <row r="378" spans="1:34" ht="15.75" customHeight="1">
      <c r="A378" s="1"/>
      <c r="B378" s="1"/>
      <c r="C378" s="1"/>
      <c r="D378" s="1"/>
      <c r="G378" s="51"/>
      <c r="H378" s="39"/>
      <c r="I378" s="39"/>
      <c r="J378" s="52"/>
      <c r="K378" s="40"/>
      <c r="L378" s="40"/>
      <c r="M378" s="41"/>
      <c r="N378" s="41"/>
      <c r="O378" s="41"/>
      <c r="P378" s="1"/>
      <c r="Q378" s="3"/>
      <c r="R378" s="1"/>
      <c r="T378" s="1"/>
      <c r="U378" s="1"/>
      <c r="V378" s="1"/>
      <c r="W378" s="1"/>
      <c r="X378" s="1"/>
      <c r="Y378" s="1"/>
      <c r="AC378" s="3"/>
      <c r="AD378" s="1"/>
      <c r="AE378" s="1"/>
      <c r="AF378" s="1"/>
      <c r="AG378" s="1"/>
      <c r="AH378" s="1"/>
    </row>
    <row r="379" spans="1:34" ht="15.75" customHeight="1">
      <c r="A379" s="1"/>
      <c r="B379" s="1"/>
      <c r="C379" s="1"/>
      <c r="D379" s="1"/>
      <c r="G379" s="51"/>
      <c r="H379" s="39"/>
      <c r="I379" s="39"/>
      <c r="J379" s="52"/>
      <c r="K379" s="40"/>
      <c r="L379" s="40"/>
      <c r="M379" s="41"/>
      <c r="N379" s="41"/>
      <c r="O379" s="41"/>
      <c r="P379" s="1"/>
      <c r="Q379" s="3"/>
      <c r="R379" s="1"/>
      <c r="T379" s="1"/>
      <c r="U379" s="1"/>
      <c r="V379" s="1"/>
      <c r="W379" s="1"/>
      <c r="X379" s="1"/>
      <c r="Y379" s="1"/>
      <c r="AC379" s="3"/>
      <c r="AD379" s="1"/>
      <c r="AE379" s="1"/>
      <c r="AF379" s="1"/>
      <c r="AG379" s="1"/>
      <c r="AH379" s="1"/>
    </row>
    <row r="380" spans="1:34" ht="15.75" customHeight="1">
      <c r="A380" s="1"/>
      <c r="B380" s="1"/>
      <c r="C380" s="1"/>
      <c r="D380" s="1"/>
      <c r="G380" s="51"/>
      <c r="H380" s="39"/>
      <c r="I380" s="39"/>
      <c r="J380" s="52"/>
      <c r="K380" s="40"/>
      <c r="L380" s="40"/>
      <c r="M380" s="41"/>
      <c r="N380" s="41"/>
      <c r="O380" s="41"/>
      <c r="P380" s="1"/>
      <c r="Q380" s="3"/>
      <c r="R380" s="1"/>
      <c r="T380" s="1"/>
      <c r="U380" s="1"/>
      <c r="V380" s="1"/>
      <c r="W380" s="1"/>
      <c r="X380" s="1"/>
      <c r="Y380" s="1"/>
      <c r="AC380" s="3"/>
      <c r="AD380" s="1"/>
      <c r="AE380" s="1"/>
      <c r="AF380" s="1"/>
      <c r="AG380" s="1"/>
      <c r="AH380" s="1"/>
    </row>
    <row r="381" spans="1:34" ht="15.75" customHeight="1">
      <c r="A381" s="1"/>
      <c r="B381" s="1"/>
      <c r="C381" s="1"/>
      <c r="D381" s="1"/>
      <c r="G381" s="51"/>
      <c r="H381" s="39"/>
      <c r="I381" s="39"/>
      <c r="J381" s="52"/>
      <c r="K381" s="40"/>
      <c r="L381" s="40"/>
      <c r="M381" s="41"/>
      <c r="N381" s="41"/>
      <c r="O381" s="41"/>
      <c r="P381" s="1"/>
      <c r="Q381" s="3"/>
      <c r="R381" s="1"/>
      <c r="T381" s="1"/>
      <c r="U381" s="1"/>
      <c r="V381" s="1"/>
      <c r="W381" s="1"/>
      <c r="X381" s="1"/>
      <c r="Y381" s="1"/>
      <c r="AC381" s="3"/>
      <c r="AD381" s="1"/>
      <c r="AE381" s="1"/>
      <c r="AF381" s="1"/>
      <c r="AG381" s="1"/>
      <c r="AH381" s="1"/>
    </row>
    <row r="382" spans="1:34" ht="15.75" customHeight="1">
      <c r="A382" s="1"/>
      <c r="B382" s="1"/>
      <c r="C382" s="1"/>
      <c r="D382" s="1"/>
      <c r="G382" s="51"/>
      <c r="H382" s="39"/>
      <c r="I382" s="39"/>
      <c r="J382" s="52"/>
      <c r="K382" s="40"/>
      <c r="L382" s="40"/>
      <c r="M382" s="41"/>
      <c r="N382" s="41"/>
      <c r="O382" s="41"/>
      <c r="P382" s="1"/>
      <c r="Q382" s="3"/>
      <c r="R382" s="1"/>
      <c r="T382" s="1"/>
      <c r="U382" s="1"/>
      <c r="V382" s="1"/>
      <c r="W382" s="1"/>
      <c r="X382" s="1"/>
      <c r="Y382" s="1"/>
      <c r="AC382" s="3"/>
      <c r="AD382" s="1"/>
      <c r="AE382" s="1"/>
      <c r="AF382" s="1"/>
      <c r="AG382" s="1"/>
      <c r="AH382" s="1"/>
    </row>
    <row r="383" spans="1:34" ht="15.75" customHeight="1">
      <c r="A383" s="1"/>
      <c r="B383" s="1"/>
      <c r="C383" s="1"/>
      <c r="D383" s="1"/>
      <c r="G383" s="51"/>
      <c r="H383" s="39"/>
      <c r="I383" s="39"/>
      <c r="J383" s="52"/>
      <c r="K383" s="40"/>
      <c r="L383" s="40"/>
      <c r="M383" s="41"/>
      <c r="N383" s="41"/>
      <c r="O383" s="41"/>
      <c r="P383" s="1"/>
      <c r="Q383" s="3"/>
      <c r="R383" s="1"/>
      <c r="T383" s="1"/>
      <c r="U383" s="1"/>
      <c r="V383" s="1"/>
      <c r="W383" s="1"/>
      <c r="X383" s="1"/>
      <c r="Y383" s="1"/>
      <c r="AC383" s="3"/>
      <c r="AD383" s="1"/>
      <c r="AE383" s="1"/>
      <c r="AF383" s="1"/>
      <c r="AG383" s="1"/>
      <c r="AH383" s="1"/>
    </row>
    <row r="384" spans="1:34" ht="15.75" customHeight="1">
      <c r="A384" s="1"/>
      <c r="B384" s="1"/>
      <c r="C384" s="1"/>
      <c r="D384" s="1"/>
      <c r="G384" s="51"/>
      <c r="H384" s="39"/>
      <c r="I384" s="39"/>
      <c r="J384" s="52"/>
      <c r="K384" s="40"/>
      <c r="L384" s="40"/>
      <c r="M384" s="41"/>
      <c r="N384" s="41"/>
      <c r="O384" s="41"/>
      <c r="P384" s="1"/>
      <c r="Q384" s="3"/>
      <c r="R384" s="1"/>
      <c r="T384" s="1"/>
      <c r="U384" s="1"/>
      <c r="V384" s="1"/>
      <c r="W384" s="1"/>
      <c r="X384" s="1"/>
      <c r="Y384" s="1"/>
      <c r="AC384" s="3"/>
      <c r="AD384" s="1"/>
      <c r="AE384" s="1"/>
      <c r="AF384" s="1"/>
      <c r="AG384" s="1"/>
      <c r="AH384" s="1"/>
    </row>
    <row r="385" spans="1:34" ht="15.75" customHeight="1">
      <c r="A385" s="1"/>
      <c r="B385" s="1"/>
      <c r="C385" s="1"/>
      <c r="D385" s="1"/>
      <c r="G385" s="51"/>
      <c r="H385" s="39"/>
      <c r="I385" s="39"/>
      <c r="J385" s="52"/>
      <c r="K385" s="40"/>
      <c r="L385" s="40"/>
      <c r="M385" s="41"/>
      <c r="N385" s="41"/>
      <c r="O385" s="41"/>
      <c r="P385" s="1"/>
      <c r="Q385" s="3"/>
      <c r="R385" s="1"/>
      <c r="T385" s="1"/>
      <c r="U385" s="1"/>
      <c r="V385" s="1"/>
      <c r="W385" s="1"/>
      <c r="X385" s="1"/>
      <c r="Y385" s="1"/>
      <c r="AC385" s="3"/>
      <c r="AD385" s="1"/>
      <c r="AE385" s="1"/>
      <c r="AF385" s="1"/>
      <c r="AG385" s="1"/>
      <c r="AH385" s="1"/>
    </row>
    <row r="386" spans="1:34" ht="15.75" customHeight="1">
      <c r="A386" s="1"/>
      <c r="B386" s="1"/>
      <c r="C386" s="1"/>
      <c r="D386" s="1"/>
      <c r="G386" s="51"/>
      <c r="H386" s="39"/>
      <c r="I386" s="39"/>
      <c r="J386" s="52"/>
      <c r="K386" s="40"/>
      <c r="L386" s="40"/>
      <c r="M386" s="41"/>
      <c r="N386" s="41"/>
      <c r="O386" s="41"/>
      <c r="P386" s="1"/>
      <c r="Q386" s="3"/>
      <c r="R386" s="1"/>
      <c r="T386" s="1"/>
      <c r="U386" s="1"/>
      <c r="V386" s="1"/>
      <c r="W386" s="1"/>
      <c r="X386" s="1"/>
      <c r="Y386" s="1"/>
      <c r="AC386" s="3"/>
      <c r="AD386" s="1"/>
      <c r="AE386" s="1"/>
      <c r="AF386" s="1"/>
      <c r="AG386" s="1"/>
      <c r="AH386" s="1"/>
    </row>
    <row r="387" spans="1:34" ht="15.75" customHeight="1">
      <c r="A387" s="1"/>
      <c r="B387" s="1"/>
      <c r="C387" s="1"/>
      <c r="D387" s="1"/>
      <c r="G387" s="51"/>
      <c r="H387" s="39"/>
      <c r="I387" s="39"/>
      <c r="J387" s="52"/>
      <c r="K387" s="40"/>
      <c r="L387" s="40"/>
      <c r="M387" s="41"/>
      <c r="N387" s="41"/>
      <c r="O387" s="41"/>
      <c r="P387" s="1"/>
      <c r="Q387" s="3"/>
      <c r="R387" s="1"/>
      <c r="T387" s="1"/>
      <c r="U387" s="1"/>
      <c r="V387" s="1"/>
      <c r="W387" s="1"/>
      <c r="X387" s="1"/>
      <c r="Y387" s="1"/>
      <c r="AC387" s="3"/>
      <c r="AD387" s="1"/>
      <c r="AE387" s="1"/>
      <c r="AF387" s="1"/>
      <c r="AG387" s="1"/>
      <c r="AH387" s="1"/>
    </row>
    <row r="388" spans="1:34" ht="15.75" customHeight="1">
      <c r="A388" s="1"/>
      <c r="B388" s="1"/>
      <c r="C388" s="1"/>
      <c r="D388" s="1"/>
      <c r="G388" s="51"/>
      <c r="H388" s="39"/>
      <c r="I388" s="39"/>
      <c r="J388" s="52"/>
      <c r="K388" s="40"/>
      <c r="L388" s="40"/>
      <c r="M388" s="41"/>
      <c r="N388" s="41"/>
      <c r="O388" s="41"/>
      <c r="P388" s="1"/>
      <c r="Q388" s="3"/>
      <c r="R388" s="1"/>
      <c r="T388" s="1"/>
      <c r="U388" s="1"/>
      <c r="V388" s="1"/>
      <c r="W388" s="1"/>
      <c r="X388" s="1"/>
      <c r="Y388" s="1"/>
      <c r="AC388" s="3"/>
      <c r="AD388" s="1"/>
      <c r="AE388" s="1"/>
      <c r="AF388" s="1"/>
      <c r="AG388" s="1"/>
      <c r="AH388" s="1"/>
    </row>
    <row r="389" spans="1:34" ht="15.75" customHeight="1">
      <c r="A389" s="1"/>
      <c r="B389" s="1"/>
      <c r="C389" s="1"/>
      <c r="D389" s="1"/>
      <c r="G389" s="51"/>
      <c r="H389" s="39"/>
      <c r="I389" s="39"/>
      <c r="J389" s="52"/>
      <c r="K389" s="40"/>
      <c r="L389" s="40"/>
      <c r="M389" s="41"/>
      <c r="N389" s="41"/>
      <c r="O389" s="41"/>
      <c r="P389" s="1"/>
      <c r="Q389" s="3"/>
      <c r="R389" s="1"/>
      <c r="T389" s="1"/>
      <c r="U389" s="1"/>
      <c r="V389" s="1"/>
      <c r="W389" s="1"/>
      <c r="X389" s="1"/>
      <c r="Y389" s="1"/>
      <c r="AC389" s="3"/>
      <c r="AD389" s="1"/>
      <c r="AE389" s="1"/>
      <c r="AF389" s="1"/>
      <c r="AG389" s="1"/>
      <c r="AH389" s="1"/>
    </row>
    <row r="390" spans="1:34" ht="15.75" customHeight="1">
      <c r="A390" s="1"/>
      <c r="B390" s="1"/>
      <c r="C390" s="1"/>
      <c r="D390" s="1"/>
      <c r="G390" s="51"/>
      <c r="H390" s="39"/>
      <c r="I390" s="39"/>
      <c r="J390" s="52"/>
      <c r="K390" s="40"/>
      <c r="L390" s="40"/>
      <c r="M390" s="41"/>
      <c r="N390" s="41"/>
      <c r="O390" s="41"/>
      <c r="P390" s="1"/>
      <c r="Q390" s="3"/>
      <c r="R390" s="1"/>
      <c r="T390" s="1"/>
      <c r="U390" s="1"/>
      <c r="V390" s="1"/>
      <c r="W390" s="1"/>
      <c r="X390" s="1"/>
      <c r="Y390" s="1"/>
      <c r="AC390" s="3"/>
      <c r="AD390" s="1"/>
      <c r="AE390" s="1"/>
      <c r="AF390" s="1"/>
      <c r="AG390" s="1"/>
      <c r="AH390" s="1"/>
    </row>
    <row r="391" spans="1:34" ht="15.75" customHeight="1">
      <c r="A391" s="1"/>
      <c r="B391" s="1"/>
      <c r="C391" s="1"/>
      <c r="D391" s="1"/>
      <c r="G391" s="51"/>
      <c r="H391" s="39"/>
      <c r="I391" s="39"/>
      <c r="J391" s="52"/>
      <c r="K391" s="40"/>
      <c r="L391" s="40"/>
      <c r="M391" s="41"/>
      <c r="N391" s="41"/>
      <c r="O391" s="41"/>
      <c r="P391" s="1"/>
      <c r="Q391" s="3"/>
      <c r="R391" s="1"/>
      <c r="T391" s="1"/>
      <c r="U391" s="1"/>
      <c r="V391" s="1"/>
      <c r="W391" s="1"/>
      <c r="X391" s="1"/>
      <c r="Y391" s="1"/>
      <c r="AC391" s="3"/>
      <c r="AD391" s="1"/>
      <c r="AE391" s="1"/>
      <c r="AF391" s="1"/>
      <c r="AG391" s="1"/>
      <c r="AH391" s="1"/>
    </row>
    <row r="392" spans="1:34" ht="15.75" customHeight="1">
      <c r="A392" s="1"/>
      <c r="B392" s="1"/>
      <c r="C392" s="1"/>
      <c r="D392" s="1"/>
      <c r="G392" s="51"/>
      <c r="H392" s="39"/>
      <c r="I392" s="39"/>
      <c r="J392" s="52"/>
      <c r="K392" s="40"/>
      <c r="L392" s="40"/>
      <c r="M392" s="41"/>
      <c r="N392" s="41"/>
      <c r="O392" s="41"/>
      <c r="P392" s="1"/>
      <c r="Q392" s="3"/>
      <c r="R392" s="1"/>
      <c r="T392" s="1"/>
      <c r="U392" s="1"/>
      <c r="V392" s="1"/>
      <c r="W392" s="1"/>
      <c r="X392" s="1"/>
      <c r="Y392" s="1"/>
      <c r="AC392" s="3"/>
      <c r="AD392" s="1"/>
      <c r="AE392" s="1"/>
      <c r="AF392" s="1"/>
      <c r="AG392" s="1"/>
      <c r="AH392" s="1"/>
    </row>
    <row r="393" spans="1:34" ht="15.75" customHeight="1">
      <c r="A393" s="1"/>
      <c r="B393" s="1"/>
      <c r="C393" s="1"/>
      <c r="D393" s="1"/>
      <c r="G393" s="51"/>
      <c r="H393" s="39"/>
      <c r="I393" s="39"/>
      <c r="J393" s="52"/>
      <c r="K393" s="40"/>
      <c r="L393" s="40"/>
      <c r="M393" s="41"/>
      <c r="N393" s="41"/>
      <c r="O393" s="41"/>
      <c r="P393" s="1"/>
      <c r="Q393" s="3"/>
      <c r="R393" s="1"/>
      <c r="T393" s="1"/>
      <c r="U393" s="1"/>
      <c r="V393" s="1"/>
      <c r="W393" s="1"/>
      <c r="X393" s="1"/>
      <c r="Y393" s="1"/>
      <c r="AC393" s="3"/>
      <c r="AD393" s="1"/>
      <c r="AE393" s="1"/>
      <c r="AF393" s="1"/>
      <c r="AG393" s="1"/>
      <c r="AH393" s="1"/>
    </row>
    <row r="394" spans="1:34" ht="15.75" customHeight="1">
      <c r="A394" s="1"/>
      <c r="B394" s="1"/>
      <c r="C394" s="1"/>
      <c r="D394" s="1"/>
      <c r="G394" s="51"/>
      <c r="H394" s="39"/>
      <c r="I394" s="39"/>
      <c r="J394" s="52"/>
      <c r="K394" s="40"/>
      <c r="L394" s="40"/>
      <c r="M394" s="41"/>
      <c r="N394" s="41"/>
      <c r="O394" s="41"/>
      <c r="P394" s="1"/>
      <c r="Q394" s="3"/>
      <c r="R394" s="1"/>
      <c r="T394" s="1"/>
      <c r="U394" s="1"/>
      <c r="V394" s="1"/>
      <c r="W394" s="1"/>
      <c r="X394" s="1"/>
      <c r="Y394" s="1"/>
      <c r="AC394" s="3"/>
      <c r="AD394" s="1"/>
      <c r="AE394" s="1"/>
      <c r="AF394" s="1"/>
      <c r="AG394" s="1"/>
      <c r="AH394" s="1"/>
    </row>
    <row r="395" spans="1:34" ht="15.75" customHeight="1">
      <c r="A395" s="1"/>
      <c r="B395" s="1"/>
      <c r="C395" s="1"/>
      <c r="D395" s="1"/>
      <c r="G395" s="51"/>
      <c r="H395" s="39"/>
      <c r="I395" s="39"/>
      <c r="J395" s="52"/>
      <c r="K395" s="40"/>
      <c r="L395" s="40"/>
      <c r="M395" s="41"/>
      <c r="N395" s="41"/>
      <c r="O395" s="41"/>
      <c r="P395" s="1"/>
      <c r="Q395" s="3"/>
      <c r="R395" s="1"/>
      <c r="T395" s="1"/>
      <c r="U395" s="1"/>
      <c r="V395" s="1"/>
      <c r="W395" s="1"/>
      <c r="X395" s="1"/>
      <c r="Y395" s="1"/>
      <c r="AC395" s="3"/>
      <c r="AD395" s="1"/>
      <c r="AE395" s="1"/>
      <c r="AF395" s="1"/>
      <c r="AG395" s="1"/>
      <c r="AH395" s="1"/>
    </row>
    <row r="396" spans="1:34" ht="15.75" customHeight="1">
      <c r="A396" s="1"/>
      <c r="B396" s="1"/>
      <c r="C396" s="1"/>
      <c r="D396" s="1"/>
      <c r="G396" s="51"/>
      <c r="H396" s="39"/>
      <c r="I396" s="39"/>
      <c r="J396" s="52"/>
      <c r="K396" s="40"/>
      <c r="L396" s="40"/>
      <c r="M396" s="41"/>
      <c r="N396" s="41"/>
      <c r="O396" s="41"/>
      <c r="P396" s="1"/>
      <c r="Q396" s="3"/>
      <c r="R396" s="1"/>
      <c r="T396" s="1"/>
      <c r="U396" s="1"/>
      <c r="V396" s="1"/>
      <c r="W396" s="1"/>
      <c r="X396" s="1"/>
      <c r="Y396" s="1"/>
      <c r="AC396" s="3"/>
      <c r="AD396" s="1"/>
      <c r="AE396" s="1"/>
      <c r="AF396" s="1"/>
      <c r="AG396" s="1"/>
      <c r="AH396" s="1"/>
    </row>
    <row r="397" spans="1:34" ht="15.75" customHeight="1">
      <c r="A397" s="1"/>
      <c r="B397" s="1"/>
      <c r="C397" s="1"/>
      <c r="D397" s="1"/>
      <c r="G397" s="51"/>
      <c r="H397" s="39"/>
      <c r="I397" s="39"/>
      <c r="J397" s="52"/>
      <c r="K397" s="40"/>
      <c r="L397" s="40"/>
      <c r="M397" s="41"/>
      <c r="N397" s="41"/>
      <c r="O397" s="41"/>
      <c r="P397" s="1"/>
      <c r="Q397" s="3"/>
      <c r="R397" s="1"/>
      <c r="T397" s="1"/>
      <c r="U397" s="1"/>
      <c r="V397" s="1"/>
      <c r="W397" s="1"/>
      <c r="X397" s="1"/>
      <c r="Y397" s="1"/>
      <c r="AC397" s="3"/>
      <c r="AD397" s="1"/>
      <c r="AE397" s="1"/>
      <c r="AF397" s="1"/>
      <c r="AG397" s="1"/>
      <c r="AH397" s="1"/>
    </row>
    <row r="398" spans="1:34" ht="15.75" customHeight="1">
      <c r="A398" s="1"/>
      <c r="B398" s="1"/>
      <c r="C398" s="1"/>
      <c r="D398" s="1"/>
      <c r="G398" s="51"/>
      <c r="H398" s="39"/>
      <c r="I398" s="39"/>
      <c r="J398" s="52"/>
      <c r="K398" s="40"/>
      <c r="L398" s="40"/>
      <c r="M398" s="41"/>
      <c r="N398" s="41"/>
      <c r="O398" s="41"/>
      <c r="P398" s="1"/>
      <c r="Q398" s="3"/>
      <c r="R398" s="1"/>
      <c r="T398" s="1"/>
      <c r="U398" s="1"/>
      <c r="V398" s="1"/>
      <c r="W398" s="1"/>
      <c r="X398" s="1"/>
      <c r="Y398" s="1"/>
      <c r="AC398" s="3"/>
      <c r="AD398" s="1"/>
      <c r="AE398" s="1"/>
      <c r="AF398" s="1"/>
      <c r="AG398" s="1"/>
      <c r="AH398" s="1"/>
    </row>
    <row r="399" spans="1:34" ht="15.75" customHeight="1">
      <c r="A399" s="1"/>
      <c r="B399" s="1"/>
      <c r="C399" s="1"/>
      <c r="D399" s="1"/>
      <c r="G399" s="51"/>
      <c r="H399" s="39"/>
      <c r="I399" s="39"/>
      <c r="J399" s="52"/>
      <c r="K399" s="40"/>
      <c r="L399" s="40"/>
      <c r="M399" s="41"/>
      <c r="N399" s="41"/>
      <c r="O399" s="41"/>
      <c r="P399" s="1"/>
      <c r="Q399" s="3"/>
      <c r="R399" s="1"/>
      <c r="T399" s="1"/>
      <c r="U399" s="1"/>
      <c r="V399" s="1"/>
      <c r="W399" s="1"/>
      <c r="X399" s="1"/>
      <c r="Y399" s="1"/>
      <c r="AC399" s="3"/>
      <c r="AD399" s="1"/>
      <c r="AE399" s="1"/>
      <c r="AF399" s="1"/>
      <c r="AG399" s="1"/>
      <c r="AH399" s="1"/>
    </row>
    <row r="400" spans="1:34" ht="15.75" customHeight="1">
      <c r="A400" s="1"/>
      <c r="B400" s="1"/>
      <c r="C400" s="1"/>
      <c r="D400" s="1"/>
      <c r="G400" s="51"/>
      <c r="H400" s="39"/>
      <c r="I400" s="39"/>
      <c r="J400" s="52"/>
      <c r="K400" s="40"/>
      <c r="L400" s="40"/>
      <c r="M400" s="41"/>
      <c r="N400" s="41"/>
      <c r="O400" s="41"/>
      <c r="P400" s="1"/>
      <c r="Q400" s="3"/>
      <c r="R400" s="1"/>
      <c r="T400" s="1"/>
      <c r="U400" s="1"/>
      <c r="V400" s="1"/>
      <c r="W400" s="1"/>
      <c r="X400" s="1"/>
      <c r="Y400" s="1"/>
      <c r="AC400" s="3"/>
      <c r="AD400" s="1"/>
      <c r="AE400" s="1"/>
      <c r="AF400" s="1"/>
      <c r="AG400" s="1"/>
      <c r="AH400" s="1"/>
    </row>
    <row r="401" spans="1:34" ht="15.75" customHeight="1">
      <c r="A401" s="1"/>
      <c r="B401" s="1"/>
      <c r="C401" s="1"/>
      <c r="D401" s="1"/>
      <c r="G401" s="51"/>
      <c r="H401" s="39"/>
      <c r="I401" s="39"/>
      <c r="J401" s="52"/>
      <c r="K401" s="40"/>
      <c r="L401" s="40"/>
      <c r="M401" s="41"/>
      <c r="N401" s="41"/>
      <c r="O401" s="41"/>
      <c r="P401" s="1"/>
      <c r="Q401" s="3"/>
      <c r="R401" s="1"/>
      <c r="T401" s="1"/>
      <c r="U401" s="1"/>
      <c r="V401" s="1"/>
      <c r="W401" s="1"/>
      <c r="X401" s="1"/>
      <c r="Y401" s="1"/>
      <c r="AC401" s="3"/>
      <c r="AD401" s="1"/>
      <c r="AE401" s="1"/>
      <c r="AF401" s="1"/>
      <c r="AG401" s="1"/>
      <c r="AH401" s="1"/>
    </row>
    <row r="402" spans="1:34" ht="15.75" customHeight="1">
      <c r="A402" s="1"/>
      <c r="B402" s="1"/>
      <c r="C402" s="1"/>
      <c r="D402" s="1"/>
      <c r="G402" s="51"/>
      <c r="H402" s="39"/>
      <c r="I402" s="39"/>
      <c r="J402" s="52"/>
      <c r="K402" s="40"/>
      <c r="L402" s="40"/>
      <c r="M402" s="41"/>
      <c r="N402" s="41"/>
      <c r="O402" s="41"/>
      <c r="P402" s="1"/>
      <c r="Q402" s="3"/>
      <c r="R402" s="1"/>
      <c r="T402" s="1"/>
      <c r="U402" s="1"/>
      <c r="V402" s="1"/>
      <c r="W402" s="1"/>
      <c r="X402" s="1"/>
      <c r="Y402" s="1"/>
      <c r="AC402" s="3"/>
      <c r="AD402" s="1"/>
      <c r="AE402" s="1"/>
      <c r="AF402" s="1"/>
      <c r="AG402" s="1"/>
      <c r="AH402" s="1"/>
    </row>
    <row r="403" spans="1:34" ht="15.75" customHeight="1">
      <c r="A403" s="1"/>
      <c r="B403" s="1"/>
      <c r="C403" s="1"/>
      <c r="D403" s="1"/>
      <c r="G403" s="51"/>
      <c r="H403" s="39"/>
      <c r="I403" s="39"/>
      <c r="J403" s="52"/>
      <c r="K403" s="40"/>
      <c r="L403" s="40"/>
      <c r="M403" s="41"/>
      <c r="N403" s="41"/>
      <c r="O403" s="41"/>
      <c r="P403" s="1"/>
      <c r="Q403" s="3"/>
      <c r="R403" s="1"/>
      <c r="T403" s="1"/>
      <c r="U403" s="1"/>
      <c r="V403" s="1"/>
      <c r="W403" s="1"/>
      <c r="X403" s="1"/>
      <c r="Y403" s="1"/>
      <c r="AC403" s="3"/>
      <c r="AD403" s="1"/>
      <c r="AE403" s="1"/>
      <c r="AF403" s="1"/>
      <c r="AG403" s="1"/>
      <c r="AH403" s="1"/>
    </row>
    <row r="404" spans="1:34" ht="15.75" customHeight="1">
      <c r="A404" s="1"/>
      <c r="B404" s="1"/>
      <c r="C404" s="1"/>
      <c r="D404" s="1"/>
      <c r="G404" s="51"/>
      <c r="H404" s="39"/>
      <c r="I404" s="39"/>
      <c r="J404" s="52"/>
      <c r="K404" s="40"/>
      <c r="L404" s="40"/>
      <c r="M404" s="41"/>
      <c r="N404" s="41"/>
      <c r="O404" s="41"/>
      <c r="P404" s="1"/>
      <c r="Q404" s="3"/>
      <c r="R404" s="1"/>
      <c r="T404" s="1"/>
      <c r="U404" s="1"/>
      <c r="V404" s="1"/>
      <c r="W404" s="1"/>
      <c r="X404" s="1"/>
      <c r="Y404" s="1"/>
      <c r="AC404" s="3"/>
      <c r="AD404" s="1"/>
      <c r="AE404" s="1"/>
      <c r="AF404" s="1"/>
      <c r="AG404" s="1"/>
      <c r="AH404" s="1"/>
    </row>
    <row r="405" spans="1:34" ht="15.75" customHeight="1">
      <c r="A405" s="1"/>
      <c r="B405" s="1"/>
      <c r="C405" s="1"/>
      <c r="D405" s="1"/>
      <c r="G405" s="51"/>
      <c r="H405" s="39"/>
      <c r="I405" s="39"/>
      <c r="J405" s="52"/>
      <c r="K405" s="40"/>
      <c r="L405" s="40"/>
      <c r="M405" s="41"/>
      <c r="N405" s="41"/>
      <c r="O405" s="41"/>
      <c r="P405" s="1"/>
      <c r="Q405" s="3"/>
      <c r="R405" s="1"/>
      <c r="T405" s="1"/>
      <c r="U405" s="1"/>
      <c r="V405" s="1"/>
      <c r="W405" s="1"/>
      <c r="X405" s="1"/>
      <c r="Y405" s="1"/>
      <c r="AC405" s="3"/>
      <c r="AD405" s="1"/>
      <c r="AE405" s="1"/>
      <c r="AF405" s="1"/>
      <c r="AG405" s="1"/>
      <c r="AH405" s="1"/>
    </row>
    <row r="406" spans="1:34" ht="15.75" customHeight="1">
      <c r="A406" s="1"/>
      <c r="B406" s="1"/>
      <c r="C406" s="1"/>
      <c r="D406" s="1"/>
      <c r="G406" s="51"/>
      <c r="H406" s="39"/>
      <c r="I406" s="39"/>
      <c r="J406" s="52"/>
      <c r="K406" s="40"/>
      <c r="L406" s="40"/>
      <c r="M406" s="41"/>
      <c r="N406" s="41"/>
      <c r="O406" s="41"/>
      <c r="P406" s="1"/>
      <c r="Q406" s="3"/>
      <c r="R406" s="1"/>
      <c r="T406" s="1"/>
      <c r="U406" s="1"/>
      <c r="V406" s="1"/>
      <c r="W406" s="1"/>
      <c r="X406" s="1"/>
      <c r="Y406" s="1"/>
      <c r="AC406" s="3"/>
      <c r="AD406" s="1"/>
      <c r="AE406" s="1"/>
      <c r="AF406" s="1"/>
      <c r="AG406" s="1"/>
      <c r="AH406" s="1"/>
    </row>
    <row r="407" spans="1:34" ht="15.75" customHeight="1">
      <c r="A407" s="1"/>
      <c r="B407" s="1"/>
      <c r="C407" s="1"/>
      <c r="D407" s="1"/>
      <c r="G407" s="51"/>
      <c r="H407" s="39"/>
      <c r="I407" s="39"/>
      <c r="J407" s="52"/>
      <c r="K407" s="40"/>
      <c r="L407" s="40"/>
      <c r="M407" s="41"/>
      <c r="N407" s="41"/>
      <c r="O407" s="41"/>
      <c r="P407" s="1"/>
      <c r="Q407" s="3"/>
      <c r="R407" s="1"/>
      <c r="T407" s="1"/>
      <c r="U407" s="1"/>
      <c r="V407" s="1"/>
      <c r="W407" s="1"/>
      <c r="X407" s="1"/>
      <c r="Y407" s="1"/>
      <c r="AC407" s="3"/>
      <c r="AD407" s="1"/>
      <c r="AE407" s="1"/>
      <c r="AF407" s="1"/>
      <c r="AG407" s="1"/>
      <c r="AH407" s="1"/>
    </row>
    <row r="408" spans="1:34" ht="15.75" customHeight="1">
      <c r="A408" s="1"/>
      <c r="B408" s="1"/>
      <c r="C408" s="1"/>
      <c r="D408" s="1"/>
      <c r="G408" s="51"/>
      <c r="H408" s="39"/>
      <c r="I408" s="39"/>
      <c r="J408" s="52"/>
      <c r="K408" s="40"/>
      <c r="L408" s="40"/>
      <c r="M408" s="41"/>
      <c r="N408" s="41"/>
      <c r="O408" s="41"/>
      <c r="P408" s="1"/>
      <c r="Q408" s="3"/>
      <c r="R408" s="1"/>
      <c r="T408" s="1"/>
      <c r="U408" s="1"/>
      <c r="V408" s="1"/>
      <c r="W408" s="1"/>
      <c r="X408" s="1"/>
      <c r="Y408" s="1"/>
      <c r="AC408" s="3"/>
      <c r="AD408" s="1"/>
      <c r="AE408" s="1"/>
      <c r="AF408" s="1"/>
      <c r="AG408" s="1"/>
      <c r="AH408" s="1"/>
    </row>
    <row r="409" spans="1:34" ht="15.75" customHeight="1">
      <c r="A409" s="1"/>
      <c r="B409" s="1"/>
      <c r="C409" s="1"/>
      <c r="D409" s="1"/>
      <c r="G409" s="51"/>
      <c r="H409" s="39"/>
      <c r="I409" s="39"/>
      <c r="J409" s="52"/>
      <c r="K409" s="40"/>
      <c r="L409" s="40"/>
      <c r="M409" s="41"/>
      <c r="N409" s="41"/>
      <c r="O409" s="41"/>
      <c r="P409" s="1"/>
      <c r="Q409" s="3"/>
      <c r="R409" s="1"/>
      <c r="T409" s="1"/>
      <c r="U409" s="1"/>
      <c r="V409" s="1"/>
      <c r="W409" s="1"/>
      <c r="X409" s="1"/>
      <c r="Y409" s="1"/>
      <c r="AC409" s="3"/>
      <c r="AD409" s="1"/>
      <c r="AE409" s="1"/>
      <c r="AF409" s="1"/>
      <c r="AG409" s="1"/>
      <c r="AH409" s="1"/>
    </row>
    <row r="410" spans="1:34" ht="15.75" customHeight="1">
      <c r="A410" s="1"/>
      <c r="B410" s="1"/>
      <c r="C410" s="1"/>
      <c r="D410" s="1"/>
      <c r="G410" s="51"/>
      <c r="H410" s="39"/>
      <c r="I410" s="39"/>
      <c r="J410" s="52"/>
      <c r="K410" s="40"/>
      <c r="L410" s="40"/>
      <c r="M410" s="41"/>
      <c r="N410" s="41"/>
      <c r="O410" s="41"/>
      <c r="P410" s="1"/>
      <c r="Q410" s="3"/>
      <c r="R410" s="1"/>
      <c r="T410" s="1"/>
      <c r="U410" s="1"/>
      <c r="V410" s="1"/>
      <c r="W410" s="1"/>
      <c r="X410" s="1"/>
      <c r="Y410" s="1"/>
      <c r="AC410" s="3"/>
      <c r="AD410" s="1"/>
      <c r="AE410" s="1"/>
      <c r="AF410" s="1"/>
      <c r="AG410" s="1"/>
      <c r="AH410" s="1"/>
    </row>
    <row r="411" spans="1:34" ht="15.75" customHeight="1">
      <c r="A411" s="1"/>
      <c r="B411" s="1"/>
      <c r="C411" s="1"/>
      <c r="D411" s="1"/>
      <c r="G411" s="51"/>
      <c r="H411" s="39"/>
      <c r="I411" s="39"/>
      <c r="J411" s="52"/>
      <c r="K411" s="40"/>
      <c r="L411" s="40"/>
      <c r="M411" s="41"/>
      <c r="N411" s="41"/>
      <c r="O411" s="41"/>
      <c r="P411" s="1"/>
      <c r="Q411" s="3"/>
      <c r="R411" s="1"/>
      <c r="T411" s="1"/>
      <c r="U411" s="1"/>
      <c r="V411" s="1"/>
      <c r="W411" s="1"/>
      <c r="X411" s="1"/>
      <c r="Y411" s="1"/>
      <c r="AC411" s="3"/>
      <c r="AD411" s="1"/>
      <c r="AE411" s="1"/>
      <c r="AF411" s="1"/>
      <c r="AG411" s="1"/>
      <c r="AH411" s="1"/>
    </row>
    <row r="412" spans="1:34" ht="15.75" customHeight="1">
      <c r="A412" s="1"/>
      <c r="B412" s="1"/>
      <c r="C412" s="1"/>
      <c r="D412" s="1"/>
      <c r="G412" s="51"/>
      <c r="H412" s="39"/>
      <c r="I412" s="39"/>
      <c r="J412" s="52"/>
      <c r="K412" s="40"/>
      <c r="L412" s="40"/>
      <c r="M412" s="41"/>
      <c r="N412" s="41"/>
      <c r="O412" s="41"/>
      <c r="P412" s="1"/>
      <c r="Q412" s="3"/>
      <c r="R412" s="1"/>
      <c r="T412" s="1"/>
      <c r="U412" s="1"/>
      <c r="V412" s="1"/>
      <c r="W412" s="1"/>
      <c r="X412" s="1"/>
      <c r="Y412" s="1"/>
      <c r="AC412" s="3"/>
      <c r="AD412" s="1"/>
      <c r="AE412" s="1"/>
      <c r="AF412" s="1"/>
      <c r="AG412" s="1"/>
      <c r="AH412" s="1"/>
    </row>
    <row r="413" spans="1:34" ht="15.75" customHeight="1">
      <c r="A413" s="1"/>
      <c r="B413" s="1"/>
      <c r="C413" s="1"/>
      <c r="D413" s="1"/>
      <c r="G413" s="51"/>
      <c r="H413" s="39"/>
      <c r="I413" s="39"/>
      <c r="J413" s="52"/>
      <c r="K413" s="40"/>
      <c r="L413" s="40"/>
      <c r="M413" s="41"/>
      <c r="N413" s="41"/>
      <c r="O413" s="41"/>
      <c r="P413" s="1"/>
      <c r="Q413" s="3"/>
      <c r="R413" s="1"/>
      <c r="T413" s="1"/>
      <c r="U413" s="1"/>
      <c r="V413" s="1"/>
      <c r="W413" s="1"/>
      <c r="X413" s="1"/>
      <c r="Y413" s="1"/>
      <c r="AC413" s="3"/>
      <c r="AD413" s="1"/>
      <c r="AE413" s="1"/>
      <c r="AF413" s="1"/>
      <c r="AG413" s="1"/>
      <c r="AH413" s="1"/>
    </row>
    <row r="414" spans="1:34" ht="15.75" customHeight="1">
      <c r="A414" s="1"/>
      <c r="B414" s="1"/>
      <c r="C414" s="1"/>
      <c r="D414" s="1"/>
      <c r="G414" s="51"/>
      <c r="H414" s="39"/>
      <c r="I414" s="39"/>
      <c r="J414" s="52"/>
      <c r="K414" s="40"/>
      <c r="L414" s="40"/>
      <c r="M414" s="41"/>
      <c r="N414" s="41"/>
      <c r="O414" s="41"/>
      <c r="P414" s="1"/>
      <c r="Q414" s="3"/>
      <c r="R414" s="1"/>
      <c r="T414" s="1"/>
      <c r="U414" s="1"/>
      <c r="V414" s="1"/>
      <c r="W414" s="1"/>
      <c r="X414" s="1"/>
      <c r="Y414" s="1"/>
      <c r="AC414" s="3"/>
      <c r="AD414" s="1"/>
      <c r="AE414" s="1"/>
      <c r="AF414" s="1"/>
      <c r="AG414" s="1"/>
      <c r="AH414" s="1"/>
    </row>
    <row r="415" spans="1:34" ht="15.75" customHeight="1">
      <c r="A415" s="1"/>
      <c r="B415" s="1"/>
      <c r="C415" s="1"/>
      <c r="D415" s="1"/>
      <c r="G415" s="51"/>
      <c r="H415" s="39"/>
      <c r="I415" s="39"/>
      <c r="J415" s="52"/>
      <c r="K415" s="40"/>
      <c r="L415" s="40"/>
      <c r="M415" s="41"/>
      <c r="N415" s="41"/>
      <c r="O415" s="41"/>
      <c r="P415" s="1"/>
      <c r="Q415" s="3"/>
      <c r="R415" s="1"/>
      <c r="T415" s="1"/>
      <c r="U415" s="1"/>
      <c r="V415" s="1"/>
      <c r="W415" s="1"/>
      <c r="X415" s="1"/>
      <c r="Y415" s="1"/>
      <c r="AC415" s="3"/>
      <c r="AD415" s="1"/>
      <c r="AE415" s="1"/>
      <c r="AF415" s="1"/>
      <c r="AG415" s="1"/>
      <c r="AH415" s="1"/>
    </row>
    <row r="416" spans="1:34" ht="15.75" customHeight="1">
      <c r="A416" s="1"/>
      <c r="B416" s="1"/>
      <c r="C416" s="1"/>
      <c r="D416" s="1"/>
      <c r="G416" s="51"/>
      <c r="H416" s="39"/>
      <c r="I416" s="39"/>
      <c r="J416" s="52"/>
      <c r="K416" s="40"/>
      <c r="L416" s="40"/>
      <c r="M416" s="41"/>
      <c r="N416" s="41"/>
      <c r="O416" s="41"/>
      <c r="P416" s="1"/>
      <c r="Q416" s="3"/>
      <c r="R416" s="1"/>
      <c r="T416" s="1"/>
      <c r="U416" s="1"/>
      <c r="V416" s="1"/>
      <c r="W416" s="1"/>
      <c r="X416" s="1"/>
      <c r="Y416" s="1"/>
      <c r="AC416" s="3"/>
      <c r="AD416" s="1"/>
      <c r="AE416" s="1"/>
      <c r="AF416" s="1"/>
      <c r="AG416" s="1"/>
      <c r="AH416" s="1"/>
    </row>
    <row r="417" spans="1:34" ht="15.75" customHeight="1">
      <c r="A417" s="1"/>
      <c r="B417" s="1"/>
      <c r="C417" s="1"/>
      <c r="D417" s="1"/>
      <c r="G417" s="51"/>
      <c r="H417" s="39"/>
      <c r="I417" s="39"/>
      <c r="J417" s="52"/>
      <c r="K417" s="40"/>
      <c r="L417" s="40"/>
      <c r="M417" s="41"/>
      <c r="N417" s="41"/>
      <c r="O417" s="41"/>
      <c r="P417" s="1"/>
      <c r="Q417" s="3"/>
      <c r="R417" s="1"/>
      <c r="T417" s="1"/>
      <c r="U417" s="1"/>
      <c r="V417" s="1"/>
      <c r="W417" s="1"/>
      <c r="X417" s="1"/>
      <c r="Y417" s="1"/>
      <c r="AC417" s="3"/>
      <c r="AD417" s="1"/>
      <c r="AE417" s="1"/>
      <c r="AF417" s="1"/>
      <c r="AG417" s="1"/>
      <c r="AH417" s="1"/>
    </row>
    <row r="418" spans="1:34" ht="15.75" customHeight="1">
      <c r="A418" s="1"/>
      <c r="B418" s="1"/>
      <c r="C418" s="1"/>
      <c r="D418" s="1"/>
      <c r="G418" s="51"/>
      <c r="H418" s="39"/>
      <c r="I418" s="39"/>
      <c r="J418" s="52"/>
      <c r="K418" s="40"/>
      <c r="L418" s="40"/>
      <c r="M418" s="41"/>
      <c r="N418" s="41"/>
      <c r="O418" s="41"/>
      <c r="P418" s="1"/>
      <c r="Q418" s="3"/>
      <c r="R418" s="1"/>
      <c r="T418" s="1"/>
      <c r="U418" s="1"/>
      <c r="V418" s="1"/>
      <c r="W418" s="1"/>
      <c r="X418" s="1"/>
      <c r="Y418" s="1"/>
      <c r="AC418" s="3"/>
      <c r="AD418" s="1"/>
      <c r="AE418" s="1"/>
      <c r="AF418" s="1"/>
      <c r="AG418" s="1"/>
      <c r="AH418" s="1"/>
    </row>
    <row r="419" spans="1:34" ht="15.75" customHeight="1">
      <c r="A419" s="1"/>
      <c r="B419" s="1"/>
      <c r="C419" s="1"/>
      <c r="D419" s="1"/>
      <c r="G419" s="51"/>
      <c r="H419" s="39"/>
      <c r="I419" s="39"/>
      <c r="J419" s="52"/>
      <c r="K419" s="40"/>
      <c r="L419" s="40"/>
      <c r="M419" s="41"/>
      <c r="N419" s="41"/>
      <c r="O419" s="41"/>
      <c r="P419" s="1"/>
      <c r="Q419" s="3"/>
      <c r="R419" s="1"/>
      <c r="T419" s="1"/>
      <c r="U419" s="1"/>
      <c r="V419" s="1"/>
      <c r="W419" s="1"/>
      <c r="X419" s="1"/>
      <c r="Y419" s="1"/>
      <c r="AC419" s="3"/>
      <c r="AD419" s="1"/>
      <c r="AE419" s="1"/>
      <c r="AF419" s="1"/>
      <c r="AG419" s="1"/>
      <c r="AH419" s="1"/>
    </row>
    <row r="420" spans="1:34" ht="15.75" customHeight="1">
      <c r="A420" s="1"/>
      <c r="B420" s="1"/>
      <c r="C420" s="1"/>
      <c r="D420" s="1"/>
      <c r="G420" s="51"/>
      <c r="H420" s="39"/>
      <c r="I420" s="39"/>
      <c r="J420" s="52"/>
      <c r="K420" s="40"/>
      <c r="L420" s="40"/>
      <c r="M420" s="41"/>
      <c r="N420" s="41"/>
      <c r="O420" s="41"/>
      <c r="P420" s="1"/>
      <c r="Q420" s="3"/>
      <c r="R420" s="1"/>
      <c r="T420" s="1"/>
      <c r="U420" s="1"/>
      <c r="V420" s="1"/>
      <c r="W420" s="1"/>
      <c r="X420" s="1"/>
      <c r="Y420" s="1"/>
      <c r="AC420" s="3"/>
      <c r="AD420" s="1"/>
      <c r="AE420" s="1"/>
      <c r="AF420" s="1"/>
      <c r="AG420" s="1"/>
      <c r="AH420" s="1"/>
    </row>
    <row r="421" spans="1:34" ht="15.75" customHeight="1">
      <c r="A421" s="1"/>
      <c r="B421" s="1"/>
      <c r="C421" s="1"/>
      <c r="D421" s="1"/>
      <c r="G421" s="51"/>
      <c r="H421" s="39"/>
      <c r="I421" s="39"/>
      <c r="J421" s="52"/>
      <c r="K421" s="40"/>
      <c r="L421" s="40"/>
      <c r="M421" s="41"/>
      <c r="N421" s="41"/>
      <c r="O421" s="41"/>
      <c r="P421" s="1"/>
      <c r="Q421" s="3"/>
      <c r="R421" s="1"/>
      <c r="T421" s="1"/>
      <c r="U421" s="1"/>
      <c r="V421" s="1"/>
      <c r="W421" s="1"/>
      <c r="X421" s="1"/>
      <c r="Y421" s="1"/>
      <c r="AC421" s="3"/>
      <c r="AD421" s="1"/>
      <c r="AE421" s="1"/>
      <c r="AF421" s="1"/>
      <c r="AG421" s="1"/>
      <c r="AH421" s="1"/>
    </row>
    <row r="422" spans="1:34" ht="15.75" customHeight="1">
      <c r="A422" s="1"/>
      <c r="B422" s="1"/>
      <c r="C422" s="1"/>
      <c r="D422" s="1"/>
      <c r="G422" s="51"/>
      <c r="H422" s="39"/>
      <c r="I422" s="39"/>
      <c r="J422" s="52"/>
      <c r="K422" s="40"/>
      <c r="L422" s="40"/>
      <c r="M422" s="41"/>
      <c r="N422" s="41"/>
      <c r="O422" s="41"/>
      <c r="P422" s="1"/>
      <c r="Q422" s="3"/>
      <c r="R422" s="1"/>
      <c r="T422" s="1"/>
      <c r="U422" s="1"/>
      <c r="V422" s="1"/>
      <c r="W422" s="1"/>
      <c r="X422" s="1"/>
      <c r="Y422" s="1"/>
      <c r="AC422" s="3"/>
      <c r="AD422" s="1"/>
      <c r="AE422" s="1"/>
      <c r="AF422" s="1"/>
      <c r="AG422" s="1"/>
      <c r="AH422" s="1"/>
    </row>
    <row r="423" spans="1:34" ht="15.75" customHeight="1">
      <c r="A423" s="1"/>
      <c r="B423" s="1"/>
      <c r="C423" s="1"/>
      <c r="D423" s="1"/>
      <c r="G423" s="51"/>
      <c r="H423" s="39"/>
      <c r="I423" s="39"/>
      <c r="J423" s="52"/>
      <c r="K423" s="40"/>
      <c r="L423" s="40"/>
      <c r="M423" s="41"/>
      <c r="N423" s="41"/>
      <c r="O423" s="41"/>
      <c r="P423" s="1"/>
      <c r="Q423" s="3"/>
      <c r="R423" s="1"/>
      <c r="T423" s="1"/>
      <c r="U423" s="1"/>
      <c r="V423" s="1"/>
      <c r="W423" s="1"/>
      <c r="X423" s="1"/>
      <c r="Y423" s="1"/>
      <c r="AC423" s="3"/>
      <c r="AD423" s="1"/>
      <c r="AE423" s="1"/>
      <c r="AF423" s="1"/>
      <c r="AG423" s="1"/>
      <c r="AH423" s="1"/>
    </row>
    <row r="424" spans="1:34" ht="15.75" customHeight="1">
      <c r="A424" s="1"/>
      <c r="B424" s="1"/>
      <c r="C424" s="1"/>
      <c r="D424" s="1"/>
      <c r="G424" s="51"/>
      <c r="H424" s="39"/>
      <c r="I424" s="39"/>
      <c r="J424" s="52"/>
      <c r="K424" s="40"/>
      <c r="L424" s="40"/>
      <c r="M424" s="41"/>
      <c r="N424" s="41"/>
      <c r="O424" s="41"/>
      <c r="P424" s="1"/>
      <c r="Q424" s="3"/>
      <c r="R424" s="1"/>
      <c r="T424" s="1"/>
      <c r="U424" s="1"/>
      <c r="V424" s="1"/>
      <c r="W424" s="1"/>
      <c r="X424" s="1"/>
      <c r="Y424" s="1"/>
      <c r="AC424" s="3"/>
      <c r="AD424" s="1"/>
      <c r="AE424" s="1"/>
      <c r="AF424" s="1"/>
      <c r="AG424" s="1"/>
      <c r="AH424" s="1"/>
    </row>
    <row r="425" spans="1:34" ht="15.75" customHeight="1">
      <c r="A425" s="1"/>
      <c r="B425" s="1"/>
      <c r="C425" s="1"/>
      <c r="D425" s="1"/>
      <c r="G425" s="51"/>
      <c r="H425" s="39"/>
      <c r="I425" s="39"/>
      <c r="J425" s="52"/>
      <c r="K425" s="40"/>
      <c r="L425" s="40"/>
      <c r="M425" s="41"/>
      <c r="N425" s="41"/>
      <c r="O425" s="41"/>
      <c r="P425" s="1"/>
      <c r="Q425" s="3"/>
      <c r="R425" s="1"/>
      <c r="T425" s="1"/>
      <c r="U425" s="1"/>
      <c r="V425" s="1"/>
      <c r="W425" s="1"/>
      <c r="X425" s="1"/>
      <c r="Y425" s="1"/>
      <c r="AC425" s="3"/>
      <c r="AD425" s="1"/>
      <c r="AE425" s="1"/>
      <c r="AF425" s="1"/>
      <c r="AG425" s="1"/>
      <c r="AH425" s="1"/>
    </row>
    <row r="426" spans="1:34" ht="15.75" customHeight="1">
      <c r="A426" s="1"/>
      <c r="B426" s="1"/>
      <c r="C426" s="1"/>
      <c r="D426" s="1"/>
      <c r="G426" s="51"/>
      <c r="H426" s="39"/>
      <c r="I426" s="39"/>
      <c r="J426" s="52"/>
      <c r="K426" s="40"/>
      <c r="L426" s="40"/>
      <c r="M426" s="41"/>
      <c r="N426" s="41"/>
      <c r="O426" s="41"/>
      <c r="P426" s="1"/>
      <c r="Q426" s="3"/>
      <c r="R426" s="1"/>
      <c r="T426" s="1"/>
      <c r="U426" s="1"/>
      <c r="V426" s="1"/>
      <c r="W426" s="1"/>
      <c r="X426" s="1"/>
      <c r="Y426" s="1"/>
      <c r="AC426" s="3"/>
      <c r="AD426" s="1"/>
      <c r="AE426" s="1"/>
      <c r="AF426" s="1"/>
      <c r="AG426" s="1"/>
      <c r="AH426" s="1"/>
    </row>
    <row r="427" spans="1:34" ht="15.75" customHeight="1">
      <c r="A427" s="1"/>
      <c r="B427" s="1"/>
      <c r="C427" s="1"/>
      <c r="D427" s="1"/>
      <c r="G427" s="51"/>
      <c r="H427" s="39"/>
      <c r="I427" s="39"/>
      <c r="J427" s="52"/>
      <c r="K427" s="40"/>
      <c r="L427" s="40"/>
      <c r="M427" s="41"/>
      <c r="N427" s="41"/>
      <c r="O427" s="41"/>
      <c r="P427" s="1"/>
      <c r="Q427" s="3"/>
      <c r="R427" s="1"/>
      <c r="T427" s="1"/>
      <c r="U427" s="1"/>
      <c r="V427" s="1"/>
      <c r="W427" s="1"/>
      <c r="X427" s="1"/>
      <c r="Y427" s="1"/>
      <c r="AC427" s="3"/>
      <c r="AD427" s="1"/>
      <c r="AE427" s="1"/>
      <c r="AF427" s="1"/>
      <c r="AG427" s="1"/>
      <c r="AH427" s="1"/>
    </row>
    <row r="428" spans="1:34" ht="15.75" customHeight="1">
      <c r="A428" s="1"/>
      <c r="B428" s="1"/>
      <c r="C428" s="1"/>
      <c r="D428" s="1"/>
      <c r="G428" s="51"/>
      <c r="H428" s="39"/>
      <c r="I428" s="39"/>
      <c r="J428" s="52"/>
      <c r="K428" s="40"/>
      <c r="L428" s="40"/>
      <c r="M428" s="41"/>
      <c r="N428" s="41"/>
      <c r="O428" s="41"/>
      <c r="P428" s="1"/>
      <c r="Q428" s="3"/>
      <c r="R428" s="1"/>
      <c r="T428" s="1"/>
      <c r="U428" s="1"/>
      <c r="V428" s="1"/>
      <c r="W428" s="1"/>
      <c r="X428" s="1"/>
      <c r="Y428" s="1"/>
      <c r="AC428" s="3"/>
      <c r="AD428" s="1"/>
      <c r="AE428" s="1"/>
      <c r="AF428" s="1"/>
      <c r="AG428" s="1"/>
      <c r="AH428" s="1"/>
    </row>
    <row r="429" spans="1:34" ht="15.75" customHeight="1">
      <c r="A429" s="1"/>
      <c r="B429" s="1"/>
      <c r="C429" s="1"/>
      <c r="D429" s="1"/>
      <c r="G429" s="51"/>
      <c r="H429" s="39"/>
      <c r="I429" s="39"/>
      <c r="J429" s="52"/>
      <c r="K429" s="40"/>
      <c r="L429" s="40"/>
      <c r="M429" s="41"/>
      <c r="N429" s="41"/>
      <c r="O429" s="41"/>
      <c r="P429" s="1"/>
      <c r="Q429" s="3"/>
      <c r="R429" s="1"/>
      <c r="T429" s="1"/>
      <c r="U429" s="1"/>
      <c r="V429" s="1"/>
      <c r="W429" s="1"/>
      <c r="X429" s="1"/>
      <c r="Y429" s="1"/>
      <c r="AC429" s="3"/>
      <c r="AD429" s="1"/>
      <c r="AE429" s="1"/>
      <c r="AF429" s="1"/>
      <c r="AG429" s="1"/>
      <c r="AH429" s="1"/>
    </row>
    <row r="430" spans="1:34" ht="15.75" customHeight="1">
      <c r="A430" s="1"/>
      <c r="B430" s="1"/>
      <c r="C430" s="1"/>
      <c r="D430" s="1"/>
      <c r="G430" s="51"/>
      <c r="H430" s="39"/>
      <c r="I430" s="39"/>
      <c r="J430" s="52"/>
      <c r="K430" s="40"/>
      <c r="L430" s="40"/>
      <c r="M430" s="41"/>
      <c r="N430" s="41"/>
      <c r="O430" s="41"/>
      <c r="P430" s="1"/>
      <c r="Q430" s="3"/>
      <c r="R430" s="1"/>
      <c r="T430" s="1"/>
      <c r="U430" s="1"/>
      <c r="V430" s="1"/>
      <c r="W430" s="1"/>
      <c r="X430" s="1"/>
      <c r="Y430" s="1"/>
      <c r="AC430" s="3"/>
      <c r="AD430" s="1"/>
      <c r="AE430" s="1"/>
      <c r="AF430" s="1"/>
      <c r="AG430" s="1"/>
      <c r="AH430" s="1"/>
    </row>
    <row r="431" spans="1:34" ht="15.75" customHeight="1">
      <c r="A431" s="1"/>
      <c r="B431" s="1"/>
      <c r="C431" s="1"/>
      <c r="D431" s="1"/>
      <c r="G431" s="51"/>
      <c r="H431" s="39"/>
      <c r="I431" s="39"/>
      <c r="J431" s="52"/>
      <c r="K431" s="40"/>
      <c r="L431" s="40"/>
      <c r="M431" s="41"/>
      <c r="N431" s="41"/>
      <c r="O431" s="41"/>
      <c r="P431" s="1"/>
      <c r="Q431" s="3"/>
      <c r="R431" s="1"/>
      <c r="T431" s="1"/>
      <c r="U431" s="1"/>
      <c r="V431" s="1"/>
      <c r="W431" s="1"/>
      <c r="X431" s="1"/>
      <c r="Y431" s="1"/>
      <c r="AC431" s="3"/>
      <c r="AD431" s="1"/>
      <c r="AE431" s="1"/>
      <c r="AF431" s="1"/>
      <c r="AG431" s="1"/>
      <c r="AH431" s="1"/>
    </row>
    <row r="432" spans="1:34" ht="15.75" customHeight="1">
      <c r="A432" s="1"/>
      <c r="B432" s="1"/>
      <c r="C432" s="1"/>
      <c r="D432" s="1"/>
      <c r="G432" s="51"/>
      <c r="H432" s="39"/>
      <c r="I432" s="39"/>
      <c r="J432" s="52"/>
      <c r="K432" s="40"/>
      <c r="L432" s="40"/>
      <c r="M432" s="41"/>
      <c r="N432" s="41"/>
      <c r="O432" s="41"/>
      <c r="P432" s="1"/>
      <c r="Q432" s="3"/>
      <c r="R432" s="1"/>
      <c r="T432" s="1"/>
      <c r="U432" s="1"/>
      <c r="V432" s="1"/>
      <c r="W432" s="1"/>
      <c r="X432" s="1"/>
      <c r="Y432" s="1"/>
      <c r="AC432" s="3"/>
      <c r="AD432" s="1"/>
      <c r="AE432" s="1"/>
      <c r="AF432" s="1"/>
      <c r="AG432" s="1"/>
      <c r="AH432" s="1"/>
    </row>
    <row r="433" spans="1:34" ht="15.75" customHeight="1">
      <c r="A433" s="1"/>
      <c r="B433" s="1"/>
      <c r="C433" s="1"/>
      <c r="D433" s="1"/>
      <c r="G433" s="51"/>
      <c r="H433" s="39"/>
      <c r="I433" s="39"/>
      <c r="J433" s="52"/>
      <c r="K433" s="40"/>
      <c r="L433" s="40"/>
      <c r="M433" s="41"/>
      <c r="N433" s="41"/>
      <c r="O433" s="41"/>
      <c r="P433" s="1"/>
      <c r="Q433" s="3"/>
      <c r="R433" s="1"/>
      <c r="T433" s="1"/>
      <c r="U433" s="1"/>
      <c r="V433" s="1"/>
      <c r="W433" s="1"/>
      <c r="X433" s="1"/>
      <c r="Y433" s="1"/>
      <c r="AC433" s="3"/>
      <c r="AD433" s="1"/>
      <c r="AE433" s="1"/>
      <c r="AF433" s="1"/>
      <c r="AG433" s="1"/>
      <c r="AH433" s="1"/>
    </row>
    <row r="434" spans="1:34" ht="15.75" customHeight="1">
      <c r="A434" s="1"/>
      <c r="B434" s="1"/>
      <c r="C434" s="1"/>
      <c r="D434" s="1"/>
      <c r="G434" s="51"/>
      <c r="H434" s="39"/>
      <c r="I434" s="39"/>
      <c r="J434" s="52"/>
      <c r="K434" s="40"/>
      <c r="L434" s="40"/>
      <c r="M434" s="41"/>
      <c r="N434" s="41"/>
      <c r="O434" s="41"/>
      <c r="P434" s="1"/>
      <c r="Q434" s="3"/>
      <c r="R434" s="1"/>
      <c r="T434" s="1"/>
      <c r="U434" s="1"/>
      <c r="V434" s="1"/>
      <c r="W434" s="1"/>
      <c r="X434" s="1"/>
      <c r="Y434" s="1"/>
      <c r="AC434" s="3"/>
      <c r="AD434" s="1"/>
      <c r="AE434" s="1"/>
      <c r="AF434" s="1"/>
      <c r="AG434" s="1"/>
      <c r="AH434" s="1"/>
    </row>
    <row r="435" spans="1:34" ht="15.75" customHeight="1">
      <c r="A435" s="1"/>
      <c r="B435" s="1"/>
      <c r="C435" s="1"/>
      <c r="D435" s="1"/>
      <c r="G435" s="51"/>
      <c r="H435" s="39"/>
      <c r="I435" s="39"/>
      <c r="J435" s="52"/>
      <c r="K435" s="40"/>
      <c r="L435" s="40"/>
      <c r="M435" s="41"/>
      <c r="N435" s="41"/>
      <c r="O435" s="41"/>
      <c r="P435" s="1"/>
      <c r="Q435" s="3"/>
      <c r="R435" s="1"/>
      <c r="T435" s="1"/>
      <c r="U435" s="1"/>
      <c r="V435" s="1"/>
      <c r="W435" s="1"/>
      <c r="X435" s="1"/>
      <c r="Y435" s="1"/>
      <c r="AC435" s="3"/>
      <c r="AD435" s="1"/>
      <c r="AE435" s="1"/>
      <c r="AF435" s="1"/>
      <c r="AG435" s="1"/>
      <c r="AH435" s="1"/>
    </row>
    <row r="436" spans="1:34" ht="15.75" customHeight="1">
      <c r="A436" s="1"/>
      <c r="B436" s="1"/>
      <c r="C436" s="1"/>
      <c r="D436" s="1"/>
      <c r="G436" s="51"/>
      <c r="H436" s="39"/>
      <c r="I436" s="39"/>
      <c r="J436" s="52"/>
      <c r="K436" s="40"/>
      <c r="L436" s="40"/>
      <c r="M436" s="41"/>
      <c r="N436" s="41"/>
      <c r="O436" s="41"/>
      <c r="P436" s="1"/>
      <c r="Q436" s="3"/>
      <c r="R436" s="1"/>
      <c r="T436" s="1"/>
      <c r="U436" s="1"/>
      <c r="V436" s="1"/>
      <c r="W436" s="1"/>
      <c r="X436" s="1"/>
      <c r="Y436" s="1"/>
      <c r="AC436" s="3"/>
      <c r="AD436" s="1"/>
      <c r="AE436" s="1"/>
      <c r="AF436" s="1"/>
      <c r="AG436" s="1"/>
      <c r="AH436" s="1"/>
    </row>
    <row r="437" spans="1:34" ht="15.75" customHeight="1">
      <c r="A437" s="1"/>
      <c r="B437" s="1"/>
      <c r="C437" s="1"/>
      <c r="D437" s="1"/>
      <c r="G437" s="51"/>
      <c r="H437" s="39"/>
      <c r="I437" s="39"/>
      <c r="J437" s="52"/>
      <c r="K437" s="40"/>
      <c r="L437" s="40"/>
      <c r="M437" s="41"/>
      <c r="N437" s="41"/>
      <c r="O437" s="41"/>
      <c r="P437" s="1"/>
      <c r="Q437" s="3"/>
      <c r="R437" s="1"/>
      <c r="T437" s="1"/>
      <c r="U437" s="1"/>
      <c r="V437" s="1"/>
      <c r="W437" s="1"/>
      <c r="X437" s="1"/>
      <c r="Y437" s="1"/>
      <c r="AC437" s="3"/>
      <c r="AD437" s="1"/>
      <c r="AE437" s="1"/>
      <c r="AF437" s="1"/>
      <c r="AG437" s="1"/>
      <c r="AH437" s="1"/>
    </row>
    <row r="438" spans="1:34" ht="15.75" customHeight="1">
      <c r="A438" s="1"/>
      <c r="B438" s="1"/>
      <c r="C438" s="1"/>
      <c r="D438" s="1"/>
      <c r="G438" s="51"/>
      <c r="H438" s="39"/>
      <c r="I438" s="39"/>
      <c r="J438" s="52"/>
      <c r="K438" s="40"/>
      <c r="L438" s="40"/>
      <c r="M438" s="41"/>
      <c r="N438" s="41"/>
      <c r="O438" s="41"/>
      <c r="P438" s="1"/>
      <c r="Q438" s="3"/>
      <c r="R438" s="1"/>
      <c r="T438" s="1"/>
      <c r="U438" s="1"/>
      <c r="V438" s="1"/>
      <c r="W438" s="1"/>
      <c r="X438" s="1"/>
      <c r="Y438" s="1"/>
      <c r="AC438" s="3"/>
      <c r="AD438" s="1"/>
      <c r="AE438" s="1"/>
      <c r="AF438" s="1"/>
      <c r="AG438" s="1"/>
      <c r="AH438" s="1"/>
    </row>
    <row r="439" spans="1:34" ht="15.75" customHeight="1">
      <c r="A439" s="1"/>
      <c r="B439" s="1"/>
      <c r="C439" s="1"/>
      <c r="D439" s="1"/>
      <c r="G439" s="51"/>
      <c r="H439" s="39"/>
      <c r="I439" s="39"/>
      <c r="J439" s="52"/>
      <c r="K439" s="40"/>
      <c r="L439" s="40"/>
      <c r="M439" s="41"/>
      <c r="N439" s="41"/>
      <c r="O439" s="41"/>
      <c r="P439" s="1"/>
      <c r="Q439" s="3"/>
      <c r="R439" s="1"/>
      <c r="T439" s="1"/>
      <c r="U439" s="1"/>
      <c r="V439" s="1"/>
      <c r="W439" s="1"/>
      <c r="X439" s="1"/>
      <c r="Y439" s="1"/>
      <c r="AC439" s="3"/>
      <c r="AD439" s="1"/>
      <c r="AE439" s="1"/>
      <c r="AF439" s="1"/>
      <c r="AG439" s="1"/>
      <c r="AH439" s="1"/>
    </row>
    <row r="440" spans="1:34" ht="15.75" customHeight="1">
      <c r="A440" s="1"/>
      <c r="B440" s="1"/>
      <c r="C440" s="1"/>
      <c r="D440" s="1"/>
      <c r="G440" s="51"/>
      <c r="H440" s="39"/>
      <c r="I440" s="39"/>
      <c r="J440" s="52"/>
      <c r="K440" s="40"/>
      <c r="L440" s="40"/>
      <c r="M440" s="41"/>
      <c r="N440" s="41"/>
      <c r="O440" s="41"/>
      <c r="P440" s="1"/>
      <c r="Q440" s="3"/>
      <c r="R440" s="1"/>
      <c r="T440" s="1"/>
      <c r="U440" s="1"/>
      <c r="V440" s="1"/>
      <c r="W440" s="1"/>
      <c r="X440" s="1"/>
      <c r="Y440" s="1"/>
      <c r="AC440" s="3"/>
      <c r="AD440" s="1"/>
      <c r="AE440" s="1"/>
      <c r="AF440" s="1"/>
      <c r="AG440" s="1"/>
      <c r="AH440" s="1"/>
    </row>
    <row r="441" spans="1:34" ht="15.75" customHeight="1">
      <c r="A441" s="1"/>
      <c r="B441" s="1"/>
      <c r="C441" s="1"/>
      <c r="D441" s="1"/>
      <c r="G441" s="51"/>
      <c r="H441" s="39"/>
      <c r="I441" s="39"/>
      <c r="J441" s="52"/>
      <c r="K441" s="40"/>
      <c r="L441" s="40"/>
      <c r="M441" s="41"/>
      <c r="N441" s="41"/>
      <c r="O441" s="41"/>
      <c r="P441" s="1"/>
      <c r="Q441" s="3"/>
      <c r="R441" s="1"/>
      <c r="T441" s="1"/>
      <c r="U441" s="1"/>
      <c r="V441" s="1"/>
      <c r="W441" s="1"/>
      <c r="X441" s="1"/>
      <c r="Y441" s="1"/>
      <c r="AC441" s="3"/>
      <c r="AD441" s="1"/>
      <c r="AE441" s="1"/>
      <c r="AF441" s="1"/>
      <c r="AG441" s="1"/>
      <c r="AH441" s="1"/>
    </row>
    <row r="442" spans="1:34" ht="15.75" customHeight="1">
      <c r="A442" s="1"/>
      <c r="B442" s="1"/>
      <c r="C442" s="1"/>
      <c r="D442" s="1"/>
      <c r="G442" s="51"/>
      <c r="H442" s="39"/>
      <c r="I442" s="39"/>
      <c r="J442" s="52"/>
      <c r="K442" s="40"/>
      <c r="L442" s="40"/>
      <c r="M442" s="41"/>
      <c r="N442" s="41"/>
      <c r="O442" s="41"/>
      <c r="P442" s="1"/>
      <c r="Q442" s="3"/>
      <c r="R442" s="1"/>
      <c r="T442" s="1"/>
      <c r="U442" s="1"/>
      <c r="V442" s="1"/>
      <c r="W442" s="1"/>
      <c r="X442" s="1"/>
      <c r="Y442" s="1"/>
      <c r="AC442" s="3"/>
      <c r="AD442" s="1"/>
      <c r="AE442" s="1"/>
      <c r="AF442" s="1"/>
      <c r="AG442" s="1"/>
      <c r="AH442" s="1"/>
    </row>
    <row r="443" spans="1:34" ht="15.75" customHeight="1">
      <c r="A443" s="1"/>
      <c r="B443" s="1"/>
      <c r="C443" s="1"/>
      <c r="D443" s="1"/>
      <c r="G443" s="51"/>
      <c r="H443" s="39"/>
      <c r="I443" s="39"/>
      <c r="J443" s="52"/>
      <c r="K443" s="40"/>
      <c r="L443" s="40"/>
      <c r="M443" s="41"/>
      <c r="N443" s="41"/>
      <c r="O443" s="41"/>
      <c r="P443" s="1"/>
      <c r="Q443" s="3"/>
      <c r="R443" s="1"/>
      <c r="T443" s="1"/>
      <c r="U443" s="1"/>
      <c r="V443" s="1"/>
      <c r="W443" s="1"/>
      <c r="X443" s="1"/>
      <c r="Y443" s="1"/>
      <c r="AC443" s="3"/>
      <c r="AD443" s="1"/>
      <c r="AE443" s="1"/>
      <c r="AF443" s="1"/>
      <c r="AG443" s="1"/>
      <c r="AH443" s="1"/>
    </row>
    <row r="444" spans="1:34" ht="15.75" customHeight="1">
      <c r="A444" s="1"/>
      <c r="B444" s="1"/>
      <c r="C444" s="1"/>
      <c r="D444" s="1"/>
      <c r="G444" s="51"/>
      <c r="H444" s="39"/>
      <c r="I444" s="39"/>
      <c r="J444" s="52"/>
      <c r="K444" s="40"/>
      <c r="L444" s="40"/>
      <c r="M444" s="41"/>
      <c r="N444" s="41"/>
      <c r="O444" s="41"/>
      <c r="P444" s="1"/>
      <c r="Q444" s="3"/>
      <c r="R444" s="1"/>
      <c r="T444" s="1"/>
      <c r="U444" s="1"/>
      <c r="V444" s="1"/>
      <c r="W444" s="1"/>
      <c r="X444" s="1"/>
      <c r="Y444" s="1"/>
      <c r="AC444" s="3"/>
      <c r="AD444" s="1"/>
      <c r="AE444" s="1"/>
      <c r="AF444" s="1"/>
      <c r="AG444" s="1"/>
      <c r="AH444" s="1"/>
    </row>
    <row r="445" spans="1:34" ht="15.75" customHeight="1">
      <c r="A445" s="1"/>
      <c r="B445" s="1"/>
      <c r="C445" s="1"/>
      <c r="D445" s="1"/>
      <c r="G445" s="51"/>
      <c r="H445" s="39"/>
      <c r="I445" s="39"/>
      <c r="J445" s="52"/>
      <c r="K445" s="40"/>
      <c r="L445" s="40"/>
      <c r="M445" s="41"/>
      <c r="N445" s="41"/>
      <c r="O445" s="41"/>
      <c r="P445" s="1"/>
      <c r="Q445" s="3"/>
      <c r="R445" s="1"/>
      <c r="T445" s="1"/>
      <c r="U445" s="1"/>
      <c r="V445" s="1"/>
      <c r="W445" s="1"/>
      <c r="X445" s="1"/>
      <c r="Y445" s="1"/>
      <c r="AC445" s="3"/>
      <c r="AD445" s="1"/>
      <c r="AE445" s="1"/>
      <c r="AF445" s="1"/>
      <c r="AG445" s="1"/>
      <c r="AH445" s="1"/>
    </row>
    <row r="446" spans="1:34" ht="15.75" customHeight="1">
      <c r="A446" s="1"/>
      <c r="B446" s="1"/>
      <c r="C446" s="1"/>
      <c r="D446" s="1"/>
      <c r="G446" s="51"/>
      <c r="H446" s="39"/>
      <c r="I446" s="39"/>
      <c r="J446" s="52"/>
      <c r="K446" s="40"/>
      <c r="L446" s="40"/>
      <c r="M446" s="41"/>
      <c r="N446" s="41"/>
      <c r="O446" s="41"/>
      <c r="P446" s="1"/>
      <c r="Q446" s="3"/>
      <c r="R446" s="1"/>
      <c r="T446" s="1"/>
      <c r="U446" s="1"/>
      <c r="V446" s="1"/>
      <c r="W446" s="1"/>
      <c r="X446" s="1"/>
      <c r="Y446" s="1"/>
      <c r="AC446" s="3"/>
      <c r="AD446" s="1"/>
      <c r="AE446" s="1"/>
      <c r="AF446" s="1"/>
      <c r="AG446" s="1"/>
      <c r="AH446" s="1"/>
    </row>
    <row r="447" spans="1:34" ht="15.75" customHeight="1">
      <c r="A447" s="1"/>
      <c r="B447" s="1"/>
      <c r="C447" s="1"/>
      <c r="D447" s="1"/>
      <c r="G447" s="51"/>
      <c r="H447" s="39"/>
      <c r="I447" s="39"/>
      <c r="J447" s="52"/>
      <c r="K447" s="40"/>
      <c r="L447" s="40"/>
      <c r="M447" s="41"/>
      <c r="N447" s="41"/>
      <c r="O447" s="41"/>
      <c r="P447" s="1"/>
      <c r="Q447" s="3"/>
      <c r="R447" s="1"/>
      <c r="T447" s="1"/>
      <c r="U447" s="1"/>
      <c r="V447" s="1"/>
      <c r="W447" s="1"/>
      <c r="X447" s="1"/>
      <c r="Y447" s="1"/>
      <c r="AC447" s="3"/>
      <c r="AD447" s="1"/>
      <c r="AE447" s="1"/>
      <c r="AF447" s="1"/>
      <c r="AG447" s="1"/>
      <c r="AH447" s="1"/>
    </row>
    <row r="448" spans="1:34" ht="15.75" customHeight="1">
      <c r="A448" s="1"/>
      <c r="B448" s="1"/>
      <c r="C448" s="1"/>
      <c r="D448" s="1"/>
      <c r="G448" s="51"/>
      <c r="H448" s="39"/>
      <c r="I448" s="39"/>
      <c r="J448" s="52"/>
      <c r="K448" s="40"/>
      <c r="L448" s="40"/>
      <c r="M448" s="41"/>
      <c r="N448" s="41"/>
      <c r="O448" s="41"/>
      <c r="P448" s="1"/>
      <c r="Q448" s="3"/>
      <c r="R448" s="1"/>
      <c r="T448" s="1"/>
      <c r="U448" s="1"/>
      <c r="V448" s="1"/>
      <c r="W448" s="1"/>
      <c r="X448" s="1"/>
      <c r="Y448" s="1"/>
      <c r="AC448" s="3"/>
      <c r="AD448" s="1"/>
      <c r="AE448" s="1"/>
      <c r="AF448" s="1"/>
      <c r="AG448" s="1"/>
      <c r="AH448" s="1"/>
    </row>
    <row r="449" spans="1:34" ht="15.75" customHeight="1">
      <c r="A449" s="1"/>
      <c r="B449" s="1"/>
      <c r="C449" s="1"/>
      <c r="D449" s="1"/>
      <c r="G449" s="51"/>
      <c r="H449" s="39"/>
      <c r="I449" s="39"/>
      <c r="J449" s="52"/>
      <c r="K449" s="40"/>
      <c r="L449" s="40"/>
      <c r="M449" s="41"/>
      <c r="N449" s="41"/>
      <c r="O449" s="41"/>
      <c r="P449" s="1"/>
      <c r="Q449" s="3"/>
      <c r="R449" s="1"/>
      <c r="T449" s="1"/>
      <c r="U449" s="1"/>
      <c r="V449" s="1"/>
      <c r="W449" s="1"/>
      <c r="X449" s="1"/>
      <c r="Y449" s="1"/>
      <c r="AC449" s="3"/>
      <c r="AD449" s="1"/>
      <c r="AE449" s="1"/>
      <c r="AF449" s="1"/>
      <c r="AG449" s="1"/>
      <c r="AH449" s="1"/>
    </row>
    <row r="450" spans="1:34" ht="15.75" customHeight="1">
      <c r="A450" s="1"/>
      <c r="B450" s="1"/>
      <c r="C450" s="1"/>
      <c r="D450" s="1"/>
      <c r="G450" s="51"/>
      <c r="H450" s="39"/>
      <c r="I450" s="39"/>
      <c r="J450" s="52"/>
      <c r="K450" s="40"/>
      <c r="L450" s="40"/>
      <c r="M450" s="41"/>
      <c r="N450" s="41"/>
      <c r="O450" s="41"/>
      <c r="P450" s="1"/>
      <c r="Q450" s="3"/>
      <c r="R450" s="1"/>
      <c r="T450" s="1"/>
      <c r="U450" s="1"/>
      <c r="V450" s="1"/>
      <c r="W450" s="1"/>
      <c r="X450" s="1"/>
      <c r="Y450" s="1"/>
      <c r="AC450" s="3"/>
      <c r="AD450" s="1"/>
      <c r="AE450" s="1"/>
      <c r="AF450" s="1"/>
      <c r="AG450" s="1"/>
      <c r="AH450" s="1"/>
    </row>
    <row r="451" spans="1:34" ht="15.75" customHeight="1">
      <c r="G451" s="53"/>
      <c r="H451" s="53"/>
      <c r="I451" s="53"/>
      <c r="J451" s="54"/>
      <c r="K451" s="54"/>
      <c r="L451" s="54"/>
      <c r="M451" s="55"/>
      <c r="N451" s="55"/>
      <c r="O451" s="55"/>
      <c r="Q451" s="3"/>
    </row>
    <row r="452" spans="1:34" ht="15.75" customHeight="1">
      <c r="G452" s="53"/>
      <c r="H452" s="53"/>
      <c r="I452" s="53"/>
      <c r="J452" s="54"/>
      <c r="K452" s="54"/>
      <c r="L452" s="54"/>
      <c r="M452" s="55"/>
      <c r="N452" s="55"/>
      <c r="O452" s="55"/>
      <c r="Q452" s="3"/>
    </row>
    <row r="453" spans="1:34" ht="15.75" customHeight="1">
      <c r="G453" s="53"/>
      <c r="H453" s="53"/>
      <c r="I453" s="53"/>
      <c r="J453" s="54"/>
      <c r="K453" s="54"/>
      <c r="L453" s="54"/>
      <c r="M453" s="55"/>
      <c r="N453" s="55"/>
      <c r="O453" s="55"/>
      <c r="Q453" s="3"/>
    </row>
    <row r="454" spans="1:34" ht="15.75" customHeight="1">
      <c r="G454" s="53"/>
      <c r="H454" s="53"/>
      <c r="I454" s="53"/>
      <c r="J454" s="54"/>
      <c r="K454" s="54"/>
      <c r="L454" s="54"/>
      <c r="M454" s="55"/>
      <c r="N454" s="55"/>
      <c r="O454" s="55"/>
      <c r="Q454" s="3"/>
    </row>
    <row r="455" spans="1:34" ht="15.75" customHeight="1">
      <c r="G455" s="53"/>
      <c r="H455" s="53"/>
      <c r="I455" s="53"/>
      <c r="J455" s="54"/>
      <c r="K455" s="54"/>
      <c r="L455" s="54"/>
      <c r="M455" s="55"/>
      <c r="N455" s="55"/>
      <c r="O455" s="55"/>
      <c r="Q455" s="3"/>
    </row>
    <row r="456" spans="1:34" ht="15.75" customHeight="1">
      <c r="G456" s="53"/>
      <c r="H456" s="53"/>
      <c r="I456" s="53"/>
      <c r="J456" s="54"/>
      <c r="K456" s="54"/>
      <c r="L456" s="54"/>
      <c r="M456" s="55"/>
      <c r="N456" s="55"/>
      <c r="O456" s="55"/>
      <c r="Q456" s="3"/>
    </row>
    <row r="457" spans="1:34" ht="15.75" customHeight="1">
      <c r="G457" s="53"/>
      <c r="H457" s="53"/>
      <c r="I457" s="53"/>
      <c r="J457" s="54"/>
      <c r="K457" s="54"/>
      <c r="L457" s="54"/>
      <c r="M457" s="55"/>
      <c r="N457" s="55"/>
      <c r="O457" s="55"/>
      <c r="Q457" s="3"/>
    </row>
    <row r="458" spans="1:34" ht="15.75" customHeight="1">
      <c r="G458" s="53"/>
      <c r="H458" s="53"/>
      <c r="I458" s="53"/>
      <c r="J458" s="54"/>
      <c r="K458" s="54"/>
      <c r="L458" s="54"/>
      <c r="M458" s="55"/>
      <c r="N458" s="55"/>
      <c r="O458" s="55"/>
      <c r="Q458" s="3"/>
    </row>
    <row r="459" spans="1:34" ht="15.75" customHeight="1">
      <c r="G459" s="53"/>
      <c r="H459" s="53"/>
      <c r="I459" s="53"/>
      <c r="J459" s="54"/>
      <c r="K459" s="54"/>
      <c r="L459" s="54"/>
      <c r="M459" s="55"/>
      <c r="N459" s="55"/>
      <c r="O459" s="55"/>
      <c r="Q459" s="3"/>
    </row>
    <row r="460" spans="1:34" ht="15.75" customHeight="1">
      <c r="G460" s="53"/>
      <c r="H460" s="53"/>
      <c r="I460" s="53"/>
      <c r="J460" s="54"/>
      <c r="K460" s="54"/>
      <c r="L460" s="54"/>
      <c r="M460" s="55"/>
      <c r="N460" s="55"/>
      <c r="O460" s="55"/>
      <c r="Q460" s="3"/>
    </row>
    <row r="461" spans="1:34" ht="15.75" customHeight="1">
      <c r="G461" s="53"/>
      <c r="H461" s="53"/>
      <c r="I461" s="53"/>
      <c r="J461" s="54"/>
      <c r="K461" s="54"/>
      <c r="L461" s="54"/>
      <c r="M461" s="55"/>
      <c r="N461" s="55"/>
      <c r="O461" s="55"/>
      <c r="Q461" s="3"/>
    </row>
    <row r="462" spans="1:34" ht="15.75" customHeight="1">
      <c r="G462" s="53"/>
      <c r="H462" s="53"/>
      <c r="I462" s="53"/>
      <c r="J462" s="54"/>
      <c r="K462" s="54"/>
      <c r="L462" s="54"/>
      <c r="M462" s="55"/>
      <c r="N462" s="55"/>
      <c r="O462" s="55"/>
      <c r="Q462" s="3"/>
    </row>
    <row r="463" spans="1:34" ht="15.75" customHeight="1">
      <c r="G463" s="53"/>
      <c r="H463" s="53"/>
      <c r="I463" s="53"/>
      <c r="J463" s="54"/>
      <c r="K463" s="54"/>
      <c r="L463" s="54"/>
      <c r="M463" s="55"/>
      <c r="N463" s="55"/>
      <c r="O463" s="55"/>
      <c r="Q463" s="3"/>
    </row>
    <row r="464" spans="1:34" ht="15.75" customHeight="1">
      <c r="G464" s="53"/>
      <c r="H464" s="53"/>
      <c r="I464" s="53"/>
      <c r="J464" s="54"/>
      <c r="K464" s="54"/>
      <c r="L464" s="54"/>
      <c r="M464" s="55"/>
      <c r="N464" s="55"/>
      <c r="O464" s="55"/>
      <c r="Q464" s="3"/>
    </row>
    <row r="465" spans="7:17" ht="15.75" customHeight="1">
      <c r="G465" s="53"/>
      <c r="H465" s="53"/>
      <c r="I465" s="53"/>
      <c r="J465" s="54"/>
      <c r="K465" s="54"/>
      <c r="L465" s="54"/>
      <c r="M465" s="55"/>
      <c r="N465" s="55"/>
      <c r="O465" s="55"/>
      <c r="Q465" s="3"/>
    </row>
    <row r="466" spans="7:17" ht="15.75" customHeight="1">
      <c r="G466" s="53"/>
      <c r="H466" s="53"/>
      <c r="I466" s="53"/>
      <c r="J466" s="54"/>
      <c r="K466" s="54"/>
      <c r="L466" s="54"/>
      <c r="M466" s="55"/>
      <c r="N466" s="55"/>
      <c r="O466" s="55"/>
      <c r="Q466" s="3"/>
    </row>
    <row r="467" spans="7:17" ht="15.75" customHeight="1">
      <c r="G467" s="53"/>
      <c r="H467" s="53"/>
      <c r="I467" s="53"/>
      <c r="J467" s="54"/>
      <c r="K467" s="54"/>
      <c r="L467" s="54"/>
      <c r="M467" s="55"/>
      <c r="N467" s="55"/>
      <c r="O467" s="55"/>
      <c r="Q467" s="3"/>
    </row>
    <row r="468" spans="7:17" ht="15.75" customHeight="1">
      <c r="G468" s="53"/>
      <c r="H468" s="53"/>
      <c r="I468" s="53"/>
      <c r="J468" s="54"/>
      <c r="K468" s="54"/>
      <c r="L468" s="54"/>
      <c r="M468" s="55"/>
      <c r="N468" s="55"/>
      <c r="O468" s="55"/>
      <c r="Q468" s="3"/>
    </row>
    <row r="469" spans="7:17" ht="15.75" customHeight="1">
      <c r="G469" s="53"/>
      <c r="H469" s="53"/>
      <c r="I469" s="53"/>
      <c r="J469" s="54"/>
      <c r="K469" s="54"/>
      <c r="L469" s="54"/>
      <c r="M469" s="55"/>
      <c r="N469" s="55"/>
      <c r="O469" s="55"/>
      <c r="Q469" s="3"/>
    </row>
    <row r="470" spans="7:17" ht="15.75" customHeight="1">
      <c r="G470" s="53"/>
      <c r="H470" s="53"/>
      <c r="I470" s="53"/>
      <c r="J470" s="54"/>
      <c r="K470" s="54"/>
      <c r="L470" s="54"/>
      <c r="M470" s="55"/>
      <c r="N470" s="55"/>
      <c r="O470" s="55"/>
      <c r="Q470" s="3"/>
    </row>
    <row r="471" spans="7:17" ht="15.75" customHeight="1">
      <c r="G471" s="53"/>
      <c r="H471" s="53"/>
      <c r="I471" s="53"/>
      <c r="J471" s="54"/>
      <c r="K471" s="54"/>
      <c r="L471" s="54"/>
      <c r="M471" s="55"/>
      <c r="N471" s="55"/>
      <c r="O471" s="55"/>
      <c r="Q471" s="3"/>
    </row>
    <row r="472" spans="7:17" ht="15.75" customHeight="1">
      <c r="G472" s="53"/>
      <c r="H472" s="53"/>
      <c r="I472" s="53"/>
      <c r="J472" s="54"/>
      <c r="K472" s="54"/>
      <c r="L472" s="54"/>
      <c r="M472" s="55"/>
      <c r="N472" s="55"/>
      <c r="O472" s="55"/>
      <c r="Q472" s="3"/>
    </row>
    <row r="473" spans="7:17" ht="15.75" customHeight="1">
      <c r="G473" s="53"/>
      <c r="H473" s="53"/>
      <c r="I473" s="53"/>
      <c r="J473" s="54"/>
      <c r="K473" s="54"/>
      <c r="L473" s="54"/>
      <c r="M473" s="55"/>
      <c r="N473" s="55"/>
      <c r="O473" s="55"/>
      <c r="Q473" s="3"/>
    </row>
    <row r="474" spans="7:17" ht="15.75" customHeight="1">
      <c r="G474" s="53"/>
      <c r="H474" s="53"/>
      <c r="I474" s="53"/>
      <c r="J474" s="54"/>
      <c r="K474" s="54"/>
      <c r="L474" s="54"/>
      <c r="M474" s="55"/>
      <c r="N474" s="55"/>
      <c r="O474" s="55"/>
      <c r="Q474" s="3"/>
    </row>
    <row r="475" spans="7:17" ht="15.75" customHeight="1">
      <c r="G475" s="53"/>
      <c r="H475" s="53"/>
      <c r="I475" s="53"/>
      <c r="J475" s="54"/>
      <c r="K475" s="54"/>
      <c r="L475" s="54"/>
      <c r="M475" s="55"/>
      <c r="N475" s="55"/>
      <c r="O475" s="55"/>
      <c r="Q475" s="3"/>
    </row>
    <row r="476" spans="7:17" ht="15.75" customHeight="1">
      <c r="G476" s="53"/>
      <c r="H476" s="53"/>
      <c r="I476" s="53"/>
      <c r="J476" s="54"/>
      <c r="K476" s="54"/>
      <c r="L476" s="54"/>
      <c r="M476" s="55"/>
      <c r="N476" s="55"/>
      <c r="O476" s="55"/>
      <c r="Q476" s="3"/>
    </row>
    <row r="477" spans="7:17" ht="15.75" customHeight="1">
      <c r="G477" s="53"/>
      <c r="H477" s="53"/>
      <c r="I477" s="53"/>
      <c r="J477" s="54"/>
      <c r="K477" s="54"/>
      <c r="L477" s="54"/>
      <c r="M477" s="55"/>
      <c r="N477" s="55"/>
      <c r="O477" s="55"/>
      <c r="Q477" s="3"/>
    </row>
    <row r="478" spans="7:17" ht="15.75" customHeight="1">
      <c r="G478" s="53"/>
      <c r="H478" s="53"/>
      <c r="I478" s="53"/>
      <c r="J478" s="54"/>
      <c r="K478" s="54"/>
      <c r="L478" s="54"/>
      <c r="M478" s="55"/>
      <c r="N478" s="55"/>
      <c r="O478" s="55"/>
      <c r="Q478" s="3"/>
    </row>
    <row r="479" spans="7:17" ht="15.75" customHeight="1">
      <c r="G479" s="53"/>
      <c r="H479" s="53"/>
      <c r="I479" s="53"/>
      <c r="J479" s="54"/>
      <c r="K479" s="54"/>
      <c r="L479" s="54"/>
      <c r="M479" s="55"/>
      <c r="N479" s="55"/>
      <c r="O479" s="55"/>
      <c r="Q479" s="3"/>
    </row>
    <row r="480" spans="7:17" ht="15.75" customHeight="1">
      <c r="G480" s="53"/>
      <c r="H480" s="53"/>
      <c r="I480" s="53"/>
      <c r="J480" s="54"/>
      <c r="K480" s="54"/>
      <c r="L480" s="54"/>
      <c r="M480" s="55"/>
      <c r="N480" s="55"/>
      <c r="O480" s="55"/>
      <c r="Q480" s="3"/>
    </row>
    <row r="481" spans="7:17" ht="15.75" customHeight="1">
      <c r="G481" s="53"/>
      <c r="H481" s="53"/>
      <c r="I481" s="53"/>
      <c r="J481" s="54"/>
      <c r="K481" s="54"/>
      <c r="L481" s="54"/>
      <c r="M481" s="55"/>
      <c r="N481" s="55"/>
      <c r="O481" s="55"/>
      <c r="Q481" s="3"/>
    </row>
    <row r="482" spans="7:17" ht="15.75" customHeight="1">
      <c r="G482" s="53"/>
      <c r="H482" s="53"/>
      <c r="I482" s="53"/>
      <c r="J482" s="54"/>
      <c r="K482" s="54"/>
      <c r="L482" s="54"/>
      <c r="M482" s="55"/>
      <c r="N482" s="55"/>
      <c r="O482" s="55"/>
      <c r="Q482" s="3"/>
    </row>
    <row r="483" spans="7:17" ht="15.75" customHeight="1">
      <c r="G483" s="53"/>
      <c r="H483" s="53"/>
      <c r="I483" s="53"/>
      <c r="J483" s="54"/>
      <c r="K483" s="54"/>
      <c r="L483" s="54"/>
      <c r="M483" s="55"/>
      <c r="N483" s="55"/>
      <c r="O483" s="55"/>
      <c r="Q483" s="3"/>
    </row>
    <row r="484" spans="7:17" ht="15.75" customHeight="1">
      <c r="G484" s="53"/>
      <c r="H484" s="53"/>
      <c r="I484" s="53"/>
      <c r="J484" s="54"/>
      <c r="K484" s="54"/>
      <c r="L484" s="54"/>
      <c r="M484" s="55"/>
      <c r="N484" s="55"/>
      <c r="O484" s="55"/>
      <c r="Q484" s="3"/>
    </row>
    <row r="485" spans="7:17" ht="15.75" customHeight="1">
      <c r="G485" s="53"/>
      <c r="H485" s="53"/>
      <c r="I485" s="53"/>
      <c r="J485" s="54"/>
      <c r="K485" s="54"/>
      <c r="L485" s="54"/>
      <c r="M485" s="55"/>
      <c r="N485" s="55"/>
      <c r="O485" s="55"/>
      <c r="Q485" s="3"/>
    </row>
    <row r="486" spans="7:17" ht="15.75" customHeight="1">
      <c r="G486" s="53"/>
      <c r="H486" s="53"/>
      <c r="I486" s="53"/>
      <c r="J486" s="54"/>
      <c r="K486" s="54"/>
      <c r="L486" s="54"/>
      <c r="M486" s="55"/>
      <c r="N486" s="55"/>
      <c r="O486" s="55"/>
      <c r="Q486" s="3"/>
    </row>
    <row r="487" spans="7:17" ht="15.75" customHeight="1">
      <c r="G487" s="53"/>
      <c r="H487" s="53"/>
      <c r="I487" s="53"/>
      <c r="J487" s="54"/>
      <c r="K487" s="54"/>
      <c r="L487" s="54"/>
      <c r="M487" s="55"/>
      <c r="N487" s="55"/>
      <c r="O487" s="55"/>
      <c r="Q487" s="3"/>
    </row>
    <row r="488" spans="7:17" ht="15.75" customHeight="1">
      <c r="G488" s="53"/>
      <c r="H488" s="53"/>
      <c r="I488" s="53"/>
      <c r="J488" s="54"/>
      <c r="K488" s="54"/>
      <c r="L488" s="54"/>
      <c r="M488" s="55"/>
      <c r="N488" s="55"/>
      <c r="O488" s="55"/>
      <c r="Q488" s="3"/>
    </row>
    <row r="489" spans="7:17" ht="15.75" customHeight="1">
      <c r="G489" s="53"/>
      <c r="H489" s="53"/>
      <c r="I489" s="53"/>
      <c r="J489" s="54"/>
      <c r="K489" s="54"/>
      <c r="L489" s="54"/>
      <c r="M489" s="55"/>
      <c r="N489" s="55"/>
      <c r="O489" s="55"/>
      <c r="Q489" s="3"/>
    </row>
    <row r="490" spans="7:17" ht="15.75" customHeight="1">
      <c r="G490" s="53"/>
      <c r="H490" s="53"/>
      <c r="I490" s="53"/>
      <c r="J490" s="54"/>
      <c r="K490" s="54"/>
      <c r="L490" s="54"/>
      <c r="M490" s="55"/>
      <c r="N490" s="55"/>
      <c r="O490" s="55"/>
      <c r="Q490" s="3"/>
    </row>
    <row r="491" spans="7:17" ht="15.75" customHeight="1">
      <c r="G491" s="53"/>
      <c r="H491" s="53"/>
      <c r="I491" s="53"/>
      <c r="J491" s="54"/>
      <c r="K491" s="54"/>
      <c r="L491" s="54"/>
      <c r="M491" s="55"/>
      <c r="N491" s="55"/>
      <c r="O491" s="55"/>
      <c r="Q491" s="3"/>
    </row>
    <row r="492" spans="7:17" ht="15.75" customHeight="1">
      <c r="G492" s="53"/>
      <c r="H492" s="53"/>
      <c r="I492" s="53"/>
      <c r="J492" s="54"/>
      <c r="K492" s="54"/>
      <c r="L492" s="54"/>
      <c r="M492" s="55"/>
      <c r="N492" s="55"/>
      <c r="O492" s="55"/>
      <c r="Q492" s="3"/>
    </row>
    <row r="493" spans="7:17" ht="15.75" customHeight="1">
      <c r="G493" s="53"/>
      <c r="H493" s="53"/>
      <c r="I493" s="53"/>
      <c r="J493" s="54"/>
      <c r="K493" s="54"/>
      <c r="L493" s="54"/>
      <c r="M493" s="55"/>
      <c r="N493" s="55"/>
      <c r="O493" s="55"/>
      <c r="Q493" s="3"/>
    </row>
    <row r="494" spans="7:17" ht="15.75" customHeight="1">
      <c r="G494" s="53"/>
      <c r="H494" s="53"/>
      <c r="I494" s="53"/>
      <c r="J494" s="54"/>
      <c r="K494" s="54"/>
      <c r="L494" s="54"/>
      <c r="M494" s="55"/>
      <c r="N494" s="55"/>
      <c r="O494" s="55"/>
      <c r="Q494" s="3"/>
    </row>
    <row r="495" spans="7:17" ht="15.75" customHeight="1">
      <c r="G495" s="53"/>
      <c r="H495" s="53"/>
      <c r="I495" s="53"/>
      <c r="J495" s="54"/>
      <c r="K495" s="54"/>
      <c r="L495" s="54"/>
      <c r="M495" s="55"/>
      <c r="N495" s="55"/>
      <c r="O495" s="55"/>
      <c r="Q495" s="3"/>
    </row>
    <row r="496" spans="7:17" ht="15.75" customHeight="1">
      <c r="G496" s="53"/>
      <c r="H496" s="53"/>
      <c r="I496" s="53"/>
      <c r="J496" s="54"/>
      <c r="K496" s="54"/>
      <c r="L496" s="54"/>
      <c r="M496" s="55"/>
      <c r="N496" s="55"/>
      <c r="O496" s="55"/>
      <c r="Q496" s="3"/>
    </row>
    <row r="497" spans="7:17" ht="15.75" customHeight="1">
      <c r="G497" s="53"/>
      <c r="H497" s="53"/>
      <c r="I497" s="53"/>
      <c r="J497" s="54"/>
      <c r="K497" s="54"/>
      <c r="L497" s="54"/>
      <c r="M497" s="55"/>
      <c r="N497" s="55"/>
      <c r="O497" s="55"/>
      <c r="Q497" s="3"/>
    </row>
    <row r="498" spans="7:17" ht="15.75" customHeight="1">
      <c r="G498" s="53"/>
      <c r="H498" s="53"/>
      <c r="I498" s="53"/>
      <c r="J498" s="54"/>
      <c r="K498" s="54"/>
      <c r="L498" s="54"/>
      <c r="M498" s="55"/>
      <c r="N498" s="55"/>
      <c r="O498" s="55"/>
      <c r="Q498" s="3"/>
    </row>
    <row r="499" spans="7:17" ht="15.75" customHeight="1">
      <c r="G499" s="53"/>
      <c r="H499" s="53"/>
      <c r="I499" s="53"/>
      <c r="J499" s="54"/>
      <c r="K499" s="54"/>
      <c r="L499" s="54"/>
      <c r="M499" s="55"/>
      <c r="N499" s="55"/>
      <c r="O499" s="55"/>
      <c r="Q499" s="3"/>
    </row>
    <row r="500" spans="7:17" ht="15.75" customHeight="1">
      <c r="G500" s="53"/>
      <c r="H500" s="53"/>
      <c r="I500" s="53"/>
      <c r="J500" s="54"/>
      <c r="K500" s="54"/>
      <c r="L500" s="54"/>
      <c r="M500" s="55"/>
      <c r="N500" s="55"/>
      <c r="O500" s="55"/>
      <c r="Q500" s="3"/>
    </row>
    <row r="501" spans="7:17" ht="15.75" customHeight="1">
      <c r="G501" s="53"/>
      <c r="H501" s="53"/>
      <c r="I501" s="53"/>
      <c r="J501" s="54"/>
      <c r="K501" s="54"/>
      <c r="L501" s="54"/>
      <c r="M501" s="55"/>
      <c r="N501" s="55"/>
      <c r="O501" s="55"/>
      <c r="Q501" s="3"/>
    </row>
    <row r="502" spans="7:17" ht="15.75" customHeight="1">
      <c r="G502" s="53"/>
      <c r="H502" s="53"/>
      <c r="I502" s="53"/>
      <c r="J502" s="54"/>
      <c r="K502" s="54"/>
      <c r="L502" s="54"/>
      <c r="M502" s="55"/>
      <c r="N502" s="55"/>
      <c r="O502" s="55"/>
      <c r="Q502" s="3"/>
    </row>
    <row r="503" spans="7:17" ht="15.75" customHeight="1">
      <c r="G503" s="53"/>
      <c r="H503" s="53"/>
      <c r="I503" s="53"/>
      <c r="J503" s="54"/>
      <c r="K503" s="54"/>
      <c r="L503" s="54"/>
      <c r="M503" s="55"/>
      <c r="N503" s="55"/>
      <c r="O503" s="55"/>
      <c r="Q503" s="3"/>
    </row>
    <row r="504" spans="7:17" ht="15.75" customHeight="1">
      <c r="G504" s="53"/>
      <c r="H504" s="53"/>
      <c r="I504" s="53"/>
      <c r="J504" s="54"/>
      <c r="K504" s="54"/>
      <c r="L504" s="54"/>
      <c r="M504" s="55"/>
      <c r="N504" s="55"/>
      <c r="O504" s="55"/>
      <c r="Q504" s="3"/>
    </row>
    <row r="505" spans="7:17" ht="15.75" customHeight="1">
      <c r="G505" s="53"/>
      <c r="H505" s="53"/>
      <c r="I505" s="53"/>
      <c r="J505" s="54"/>
      <c r="K505" s="54"/>
      <c r="L505" s="54"/>
      <c r="M505" s="55"/>
      <c r="N505" s="55"/>
      <c r="O505" s="55"/>
      <c r="Q505" s="3"/>
    </row>
    <row r="506" spans="7:17" ht="15.75" customHeight="1">
      <c r="G506" s="53"/>
      <c r="H506" s="53"/>
      <c r="I506" s="53"/>
      <c r="J506" s="54"/>
      <c r="K506" s="54"/>
      <c r="L506" s="54"/>
      <c r="M506" s="55"/>
      <c r="N506" s="55"/>
      <c r="O506" s="55"/>
      <c r="Q506" s="3"/>
    </row>
    <row r="507" spans="7:17" ht="15.75" customHeight="1">
      <c r="G507" s="53"/>
      <c r="H507" s="53"/>
      <c r="I507" s="53"/>
      <c r="J507" s="54"/>
      <c r="K507" s="54"/>
      <c r="L507" s="54"/>
      <c r="M507" s="55"/>
      <c r="N507" s="55"/>
      <c r="O507" s="55"/>
      <c r="Q507" s="3"/>
    </row>
    <row r="508" spans="7:17" ht="15.75" customHeight="1">
      <c r="G508" s="53"/>
      <c r="H508" s="53"/>
      <c r="I508" s="53"/>
      <c r="J508" s="54"/>
      <c r="K508" s="54"/>
      <c r="L508" s="54"/>
      <c r="M508" s="55"/>
      <c r="N508" s="55"/>
      <c r="O508" s="55"/>
      <c r="Q508" s="3"/>
    </row>
    <row r="509" spans="7:17" ht="15.75" customHeight="1">
      <c r="G509" s="53"/>
      <c r="H509" s="53"/>
      <c r="I509" s="53"/>
      <c r="J509" s="54"/>
      <c r="K509" s="54"/>
      <c r="L509" s="54"/>
      <c r="M509" s="55"/>
      <c r="N509" s="55"/>
      <c r="O509" s="55"/>
      <c r="Q509" s="3"/>
    </row>
    <row r="510" spans="7:17" ht="15.75" customHeight="1">
      <c r="G510" s="53"/>
      <c r="H510" s="53"/>
      <c r="I510" s="53"/>
      <c r="J510" s="54"/>
      <c r="K510" s="54"/>
      <c r="L510" s="54"/>
      <c r="M510" s="55"/>
      <c r="N510" s="55"/>
      <c r="O510" s="55"/>
      <c r="Q510" s="3"/>
    </row>
    <row r="511" spans="7:17" ht="15.75" customHeight="1">
      <c r="G511" s="53"/>
      <c r="H511" s="53"/>
      <c r="I511" s="53"/>
      <c r="J511" s="54"/>
      <c r="K511" s="54"/>
      <c r="L511" s="54"/>
      <c r="M511" s="55"/>
      <c r="N511" s="55"/>
      <c r="O511" s="55"/>
      <c r="Q511" s="3"/>
    </row>
    <row r="512" spans="7:17" ht="15.75" customHeight="1">
      <c r="G512" s="53"/>
      <c r="H512" s="53"/>
      <c r="I512" s="53"/>
      <c r="J512" s="54"/>
      <c r="K512" s="54"/>
      <c r="L512" s="54"/>
      <c r="M512" s="55"/>
      <c r="N512" s="55"/>
      <c r="O512" s="55"/>
      <c r="Q512" s="3"/>
    </row>
    <row r="513" spans="7:17" ht="15.75" customHeight="1">
      <c r="G513" s="53"/>
      <c r="H513" s="53"/>
      <c r="I513" s="53"/>
      <c r="J513" s="54"/>
      <c r="K513" s="54"/>
      <c r="L513" s="54"/>
      <c r="M513" s="55"/>
      <c r="N513" s="55"/>
      <c r="O513" s="55"/>
      <c r="Q513" s="3"/>
    </row>
    <row r="514" spans="7:17" ht="15.75" customHeight="1">
      <c r="G514" s="53"/>
      <c r="H514" s="53"/>
      <c r="I514" s="53"/>
      <c r="J514" s="54"/>
      <c r="K514" s="54"/>
      <c r="L514" s="54"/>
      <c r="M514" s="55"/>
      <c r="N514" s="55"/>
      <c r="O514" s="55"/>
      <c r="Q514" s="3"/>
    </row>
    <row r="515" spans="7:17" ht="15.75" customHeight="1">
      <c r="G515" s="53"/>
      <c r="H515" s="53"/>
      <c r="I515" s="53"/>
      <c r="J515" s="54"/>
      <c r="K515" s="54"/>
      <c r="L515" s="54"/>
      <c r="M515" s="55"/>
      <c r="N515" s="55"/>
      <c r="O515" s="55"/>
      <c r="Q515" s="3"/>
    </row>
    <row r="516" spans="7:17" ht="15.75" customHeight="1">
      <c r="G516" s="53"/>
      <c r="H516" s="53"/>
      <c r="I516" s="53"/>
      <c r="J516" s="54"/>
      <c r="K516" s="54"/>
      <c r="L516" s="54"/>
      <c r="M516" s="55"/>
      <c r="N516" s="55"/>
      <c r="O516" s="55"/>
      <c r="Q516" s="3"/>
    </row>
    <row r="517" spans="7:17" ht="15.75" customHeight="1">
      <c r="G517" s="53"/>
      <c r="H517" s="53"/>
      <c r="I517" s="53"/>
      <c r="J517" s="54"/>
      <c r="K517" s="54"/>
      <c r="L517" s="54"/>
      <c r="M517" s="55"/>
      <c r="N517" s="55"/>
      <c r="O517" s="55"/>
      <c r="Q517" s="3"/>
    </row>
    <row r="518" spans="7:17" ht="15.75" customHeight="1">
      <c r="G518" s="53"/>
      <c r="H518" s="53"/>
      <c r="I518" s="53"/>
      <c r="J518" s="54"/>
      <c r="K518" s="54"/>
      <c r="L518" s="54"/>
      <c r="M518" s="55"/>
      <c r="N518" s="55"/>
      <c r="O518" s="55"/>
      <c r="Q518" s="3"/>
    </row>
    <row r="519" spans="7:17" ht="15.75" customHeight="1">
      <c r="G519" s="53"/>
      <c r="H519" s="53"/>
      <c r="I519" s="53"/>
      <c r="J519" s="54"/>
      <c r="K519" s="54"/>
      <c r="L519" s="54"/>
      <c r="M519" s="55"/>
      <c r="N519" s="55"/>
      <c r="O519" s="55"/>
      <c r="Q519" s="3"/>
    </row>
    <row r="520" spans="7:17" ht="15.75" customHeight="1">
      <c r="G520" s="53"/>
      <c r="H520" s="53"/>
      <c r="I520" s="53"/>
      <c r="J520" s="54"/>
      <c r="K520" s="54"/>
      <c r="L520" s="54"/>
      <c r="M520" s="55"/>
      <c r="N520" s="55"/>
      <c r="O520" s="55"/>
      <c r="Q520" s="3"/>
    </row>
    <row r="521" spans="7:17" ht="15.75" customHeight="1">
      <c r="G521" s="53"/>
      <c r="H521" s="53"/>
      <c r="I521" s="53"/>
      <c r="J521" s="54"/>
      <c r="K521" s="54"/>
      <c r="L521" s="54"/>
      <c r="M521" s="55"/>
      <c r="N521" s="55"/>
      <c r="O521" s="55"/>
      <c r="Q521" s="3"/>
    </row>
    <row r="522" spans="7:17" ht="15.75" customHeight="1">
      <c r="G522" s="53"/>
      <c r="H522" s="53"/>
      <c r="I522" s="53"/>
      <c r="J522" s="54"/>
      <c r="K522" s="54"/>
      <c r="L522" s="54"/>
      <c r="M522" s="55"/>
      <c r="N522" s="55"/>
      <c r="O522" s="55"/>
      <c r="Q522" s="3"/>
    </row>
    <row r="523" spans="7:17" ht="15.75" customHeight="1">
      <c r="G523" s="53"/>
      <c r="H523" s="53"/>
      <c r="I523" s="53"/>
      <c r="J523" s="54"/>
      <c r="K523" s="54"/>
      <c r="L523" s="54"/>
      <c r="M523" s="55"/>
      <c r="N523" s="55"/>
      <c r="O523" s="55"/>
      <c r="Q523" s="3"/>
    </row>
    <row r="524" spans="7:17" ht="15.75" customHeight="1">
      <c r="G524" s="53"/>
      <c r="H524" s="53"/>
      <c r="I524" s="53"/>
      <c r="J524" s="54"/>
      <c r="K524" s="54"/>
      <c r="L524" s="54"/>
      <c r="M524" s="55"/>
      <c r="N524" s="55"/>
      <c r="O524" s="55"/>
      <c r="Q524" s="3"/>
    </row>
    <row r="525" spans="7:17" ht="15.75" customHeight="1">
      <c r="G525" s="53"/>
      <c r="H525" s="53"/>
      <c r="I525" s="53"/>
      <c r="J525" s="54"/>
      <c r="K525" s="54"/>
      <c r="L525" s="54"/>
      <c r="M525" s="55"/>
      <c r="N525" s="55"/>
      <c r="O525" s="55"/>
      <c r="Q525" s="3"/>
    </row>
    <row r="526" spans="7:17" ht="15.75" customHeight="1">
      <c r="G526" s="53"/>
      <c r="H526" s="53"/>
      <c r="I526" s="53"/>
      <c r="J526" s="54"/>
      <c r="K526" s="54"/>
      <c r="L526" s="54"/>
      <c r="M526" s="55"/>
      <c r="N526" s="55"/>
      <c r="O526" s="55"/>
      <c r="Q526" s="3"/>
    </row>
    <row r="527" spans="7:17" ht="15.75" customHeight="1">
      <c r="G527" s="53"/>
      <c r="H527" s="53"/>
      <c r="I527" s="53"/>
      <c r="J527" s="54"/>
      <c r="K527" s="54"/>
      <c r="L527" s="54"/>
      <c r="M527" s="55"/>
      <c r="N527" s="55"/>
      <c r="O527" s="55"/>
      <c r="Q527" s="3"/>
    </row>
    <row r="528" spans="7:17" ht="15.75" customHeight="1">
      <c r="G528" s="53"/>
      <c r="H528" s="53"/>
      <c r="I528" s="53"/>
      <c r="J528" s="54"/>
      <c r="K528" s="54"/>
      <c r="L528" s="54"/>
      <c r="M528" s="55"/>
      <c r="N528" s="55"/>
      <c r="O528" s="55"/>
      <c r="Q528" s="3"/>
    </row>
    <row r="529" spans="7:17" ht="15.75" customHeight="1">
      <c r="G529" s="53"/>
      <c r="H529" s="53"/>
      <c r="I529" s="53"/>
      <c r="J529" s="54"/>
      <c r="K529" s="54"/>
      <c r="L529" s="54"/>
      <c r="M529" s="55"/>
      <c r="N529" s="55"/>
      <c r="O529" s="55"/>
      <c r="Q529" s="3"/>
    </row>
    <row r="530" spans="7:17" ht="15.75" customHeight="1">
      <c r="G530" s="53"/>
      <c r="H530" s="53"/>
      <c r="I530" s="53"/>
      <c r="J530" s="54"/>
      <c r="K530" s="54"/>
      <c r="L530" s="54"/>
      <c r="M530" s="55"/>
      <c r="N530" s="55"/>
      <c r="O530" s="55"/>
      <c r="Q530" s="3"/>
    </row>
    <row r="531" spans="7:17" ht="15.75" customHeight="1">
      <c r="G531" s="53"/>
      <c r="H531" s="53"/>
      <c r="I531" s="53"/>
      <c r="J531" s="54"/>
      <c r="K531" s="54"/>
      <c r="L531" s="54"/>
      <c r="M531" s="55"/>
      <c r="N531" s="55"/>
      <c r="O531" s="55"/>
      <c r="Q531" s="3"/>
    </row>
    <row r="532" spans="7:17" ht="15.75" customHeight="1">
      <c r="G532" s="53"/>
      <c r="H532" s="53"/>
      <c r="I532" s="53"/>
      <c r="J532" s="54"/>
      <c r="K532" s="54"/>
      <c r="L532" s="54"/>
      <c r="M532" s="55"/>
      <c r="N532" s="55"/>
      <c r="O532" s="55"/>
      <c r="Q532" s="3"/>
    </row>
    <row r="533" spans="7:17" ht="15.75" customHeight="1">
      <c r="G533" s="53"/>
      <c r="H533" s="53"/>
      <c r="I533" s="53"/>
      <c r="J533" s="54"/>
      <c r="K533" s="54"/>
      <c r="L533" s="54"/>
      <c r="M533" s="55"/>
      <c r="N533" s="55"/>
      <c r="O533" s="55"/>
      <c r="Q533" s="3"/>
    </row>
    <row r="534" spans="7:17" ht="15.75" customHeight="1">
      <c r="G534" s="53"/>
      <c r="H534" s="53"/>
      <c r="I534" s="53"/>
      <c r="J534" s="54"/>
      <c r="K534" s="54"/>
      <c r="L534" s="54"/>
      <c r="M534" s="55"/>
      <c r="N534" s="55"/>
      <c r="O534" s="55"/>
      <c r="Q534" s="3"/>
    </row>
    <row r="535" spans="7:17" ht="15.75" customHeight="1">
      <c r="G535" s="53"/>
      <c r="H535" s="53"/>
      <c r="I535" s="53"/>
      <c r="J535" s="54"/>
      <c r="K535" s="54"/>
      <c r="L535" s="54"/>
      <c r="M535" s="55"/>
      <c r="N535" s="55"/>
      <c r="O535" s="55"/>
      <c r="Q535" s="3"/>
    </row>
    <row r="536" spans="7:17" ht="15.75" customHeight="1">
      <c r="G536" s="53"/>
      <c r="H536" s="53"/>
      <c r="I536" s="53"/>
      <c r="J536" s="54"/>
      <c r="K536" s="54"/>
      <c r="L536" s="54"/>
      <c r="M536" s="55"/>
      <c r="N536" s="55"/>
      <c r="O536" s="55"/>
      <c r="Q536" s="3"/>
    </row>
    <row r="537" spans="7:17" ht="15.75" customHeight="1">
      <c r="G537" s="53"/>
      <c r="H537" s="53"/>
      <c r="I537" s="53"/>
      <c r="J537" s="54"/>
      <c r="K537" s="54"/>
      <c r="L537" s="54"/>
      <c r="M537" s="55"/>
      <c r="N537" s="55"/>
      <c r="O537" s="55"/>
      <c r="Q537" s="3"/>
    </row>
    <row r="538" spans="7:17" ht="15.75" customHeight="1">
      <c r="G538" s="53"/>
      <c r="H538" s="53"/>
      <c r="I538" s="53"/>
      <c r="J538" s="54"/>
      <c r="K538" s="54"/>
      <c r="L538" s="54"/>
      <c r="M538" s="55"/>
      <c r="N538" s="55"/>
      <c r="O538" s="55"/>
      <c r="Q538" s="3"/>
    </row>
    <row r="539" spans="7:17" ht="15.75" customHeight="1">
      <c r="G539" s="53"/>
      <c r="H539" s="53"/>
      <c r="I539" s="53"/>
      <c r="J539" s="54"/>
      <c r="K539" s="54"/>
      <c r="L539" s="54"/>
      <c r="M539" s="55"/>
      <c r="N539" s="55"/>
      <c r="O539" s="55"/>
      <c r="Q539" s="3"/>
    </row>
    <row r="540" spans="7:17" ht="15.75" customHeight="1">
      <c r="G540" s="53"/>
      <c r="H540" s="53"/>
      <c r="I540" s="53"/>
      <c r="J540" s="54"/>
      <c r="K540" s="54"/>
      <c r="L540" s="54"/>
      <c r="M540" s="55"/>
      <c r="N540" s="55"/>
      <c r="O540" s="55"/>
      <c r="Q540" s="3"/>
    </row>
    <row r="541" spans="7:17" ht="15.75" customHeight="1">
      <c r="G541" s="53"/>
      <c r="H541" s="53"/>
      <c r="I541" s="53"/>
      <c r="J541" s="54"/>
      <c r="K541" s="54"/>
      <c r="L541" s="54"/>
      <c r="M541" s="55"/>
      <c r="N541" s="55"/>
      <c r="O541" s="55"/>
      <c r="Q541" s="3"/>
    </row>
    <row r="542" spans="7:17" ht="15.75" customHeight="1">
      <c r="G542" s="53"/>
      <c r="H542" s="53"/>
      <c r="I542" s="53"/>
      <c r="J542" s="54"/>
      <c r="K542" s="54"/>
      <c r="L542" s="54"/>
      <c r="M542" s="55"/>
      <c r="N542" s="55"/>
      <c r="O542" s="55"/>
      <c r="Q542" s="3"/>
    </row>
    <row r="543" spans="7:17" ht="15.75" customHeight="1">
      <c r="G543" s="53"/>
      <c r="H543" s="53"/>
      <c r="I543" s="53"/>
      <c r="J543" s="54"/>
      <c r="K543" s="54"/>
      <c r="L543" s="54"/>
      <c r="M543" s="55"/>
      <c r="N543" s="55"/>
      <c r="O543" s="55"/>
      <c r="Q543" s="3"/>
    </row>
    <row r="544" spans="7:17" ht="15.75" customHeight="1">
      <c r="G544" s="53"/>
      <c r="H544" s="53"/>
      <c r="I544" s="53"/>
      <c r="J544" s="54"/>
      <c r="K544" s="54"/>
      <c r="L544" s="54"/>
      <c r="M544" s="55"/>
      <c r="N544" s="55"/>
      <c r="O544" s="55"/>
      <c r="Q544" s="3"/>
    </row>
    <row r="545" spans="7:17" ht="15.75" customHeight="1">
      <c r="G545" s="53"/>
      <c r="H545" s="53"/>
      <c r="I545" s="53"/>
      <c r="J545" s="54"/>
      <c r="K545" s="54"/>
      <c r="L545" s="54"/>
      <c r="M545" s="55"/>
      <c r="N545" s="55"/>
      <c r="O545" s="55"/>
      <c r="Q545" s="3"/>
    </row>
    <row r="546" spans="7:17" ht="15.75" customHeight="1">
      <c r="G546" s="53"/>
      <c r="H546" s="53"/>
      <c r="I546" s="53"/>
      <c r="J546" s="54"/>
      <c r="K546" s="54"/>
      <c r="L546" s="54"/>
      <c r="M546" s="55"/>
      <c r="N546" s="55"/>
      <c r="O546" s="55"/>
      <c r="Q546" s="3"/>
    </row>
    <row r="547" spans="7:17" ht="15.75" customHeight="1">
      <c r="G547" s="53"/>
      <c r="H547" s="53"/>
      <c r="I547" s="53"/>
      <c r="J547" s="54"/>
      <c r="K547" s="54"/>
      <c r="L547" s="54"/>
      <c r="M547" s="55"/>
      <c r="N547" s="55"/>
      <c r="O547" s="55"/>
      <c r="Q547" s="3"/>
    </row>
    <row r="548" spans="7:17" ht="15.75" customHeight="1">
      <c r="G548" s="53"/>
      <c r="H548" s="53"/>
      <c r="I548" s="53"/>
      <c r="J548" s="54"/>
      <c r="K548" s="54"/>
      <c r="L548" s="54"/>
      <c r="M548" s="55"/>
      <c r="N548" s="55"/>
      <c r="O548" s="55"/>
      <c r="Q548" s="3"/>
    </row>
    <row r="549" spans="7:17" ht="15.75" customHeight="1">
      <c r="G549" s="53"/>
      <c r="H549" s="53"/>
      <c r="I549" s="53"/>
      <c r="J549" s="54"/>
      <c r="K549" s="54"/>
      <c r="L549" s="54"/>
      <c r="M549" s="55"/>
      <c r="N549" s="55"/>
      <c r="O549" s="55"/>
      <c r="Q549" s="3"/>
    </row>
    <row r="550" spans="7:17" ht="15.75" customHeight="1">
      <c r="G550" s="53"/>
      <c r="H550" s="53"/>
      <c r="I550" s="53"/>
      <c r="J550" s="54"/>
      <c r="K550" s="54"/>
      <c r="L550" s="54"/>
      <c r="M550" s="55"/>
      <c r="N550" s="55"/>
      <c r="O550" s="55"/>
      <c r="Q550" s="3"/>
    </row>
    <row r="551" spans="7:17" ht="15.75" customHeight="1">
      <c r="G551" s="53"/>
      <c r="H551" s="53"/>
      <c r="I551" s="53"/>
      <c r="J551" s="54"/>
      <c r="K551" s="54"/>
      <c r="L551" s="54"/>
      <c r="M551" s="55"/>
      <c r="N551" s="55"/>
      <c r="O551" s="55"/>
      <c r="Q551" s="3"/>
    </row>
    <row r="552" spans="7:17" ht="15.75" customHeight="1">
      <c r="G552" s="53"/>
      <c r="H552" s="53"/>
      <c r="I552" s="53"/>
      <c r="J552" s="54"/>
      <c r="K552" s="54"/>
      <c r="L552" s="54"/>
      <c r="M552" s="55"/>
      <c r="N552" s="55"/>
      <c r="O552" s="55"/>
      <c r="Q552" s="3"/>
    </row>
    <row r="553" spans="7:17" ht="15.75" customHeight="1">
      <c r="G553" s="53"/>
      <c r="H553" s="53"/>
      <c r="I553" s="53"/>
      <c r="J553" s="54"/>
      <c r="K553" s="54"/>
      <c r="L553" s="54"/>
      <c r="M553" s="55"/>
      <c r="N553" s="55"/>
      <c r="O553" s="55"/>
      <c r="Q553" s="3"/>
    </row>
    <row r="554" spans="7:17" ht="15.75" customHeight="1">
      <c r="G554" s="53"/>
      <c r="H554" s="53"/>
      <c r="I554" s="53"/>
      <c r="J554" s="54"/>
      <c r="K554" s="54"/>
      <c r="L554" s="54"/>
      <c r="M554" s="55"/>
      <c r="N554" s="55"/>
      <c r="O554" s="55"/>
      <c r="Q554" s="3"/>
    </row>
    <row r="555" spans="7:17" ht="15.75" customHeight="1">
      <c r="G555" s="53"/>
      <c r="H555" s="53"/>
      <c r="I555" s="53"/>
      <c r="J555" s="54"/>
      <c r="K555" s="54"/>
      <c r="L555" s="54"/>
      <c r="M555" s="55"/>
      <c r="N555" s="55"/>
      <c r="O555" s="55"/>
      <c r="Q555" s="3"/>
    </row>
    <row r="556" spans="7:17" ht="15.75" customHeight="1">
      <c r="G556" s="53"/>
      <c r="H556" s="53"/>
      <c r="I556" s="53"/>
      <c r="J556" s="54"/>
      <c r="K556" s="54"/>
      <c r="L556" s="54"/>
      <c r="M556" s="55"/>
      <c r="N556" s="55"/>
      <c r="O556" s="55"/>
      <c r="Q556" s="3"/>
    </row>
    <row r="557" spans="7:17" ht="15.75" customHeight="1">
      <c r="G557" s="53"/>
      <c r="H557" s="53"/>
      <c r="I557" s="53"/>
      <c r="J557" s="54"/>
      <c r="K557" s="54"/>
      <c r="L557" s="54"/>
      <c r="M557" s="55"/>
      <c r="N557" s="55"/>
      <c r="O557" s="55"/>
      <c r="Q557" s="3"/>
    </row>
    <row r="558" spans="7:17" ht="15.75" customHeight="1">
      <c r="G558" s="53"/>
      <c r="H558" s="53"/>
      <c r="I558" s="53"/>
      <c r="J558" s="54"/>
      <c r="K558" s="54"/>
      <c r="L558" s="54"/>
      <c r="M558" s="55"/>
      <c r="N558" s="55"/>
      <c r="O558" s="55"/>
      <c r="Q558" s="3"/>
    </row>
    <row r="559" spans="7:17" ht="15.75" customHeight="1">
      <c r="G559" s="53"/>
      <c r="H559" s="53"/>
      <c r="I559" s="53"/>
      <c r="J559" s="54"/>
      <c r="K559" s="54"/>
      <c r="L559" s="54"/>
      <c r="M559" s="55"/>
      <c r="N559" s="55"/>
      <c r="O559" s="55"/>
      <c r="Q559" s="3"/>
    </row>
    <row r="560" spans="7:17" ht="15.75" customHeight="1">
      <c r="G560" s="53"/>
      <c r="H560" s="53"/>
      <c r="I560" s="53"/>
      <c r="J560" s="54"/>
      <c r="K560" s="54"/>
      <c r="L560" s="54"/>
      <c r="M560" s="55"/>
      <c r="N560" s="55"/>
      <c r="O560" s="55"/>
      <c r="Q560" s="3"/>
    </row>
    <row r="561" spans="7:17" ht="15.75" customHeight="1">
      <c r="G561" s="53"/>
      <c r="H561" s="53"/>
      <c r="I561" s="53"/>
      <c r="J561" s="54"/>
      <c r="K561" s="54"/>
      <c r="L561" s="54"/>
      <c r="M561" s="55"/>
      <c r="N561" s="55"/>
      <c r="O561" s="55"/>
      <c r="Q561" s="3"/>
    </row>
    <row r="562" spans="7:17" ht="15.75" customHeight="1">
      <c r="G562" s="53"/>
      <c r="H562" s="53"/>
      <c r="I562" s="53"/>
      <c r="J562" s="54"/>
      <c r="K562" s="54"/>
      <c r="L562" s="54"/>
      <c r="M562" s="55"/>
      <c r="N562" s="55"/>
      <c r="O562" s="55"/>
      <c r="Q562" s="3"/>
    </row>
    <row r="563" spans="7:17" ht="15.75" customHeight="1">
      <c r="G563" s="53"/>
      <c r="H563" s="53"/>
      <c r="I563" s="53"/>
      <c r="J563" s="54"/>
      <c r="K563" s="54"/>
      <c r="L563" s="54"/>
      <c r="M563" s="55"/>
      <c r="N563" s="55"/>
      <c r="O563" s="55"/>
      <c r="Q563" s="3"/>
    </row>
    <row r="564" spans="7:17" ht="15.75" customHeight="1">
      <c r="G564" s="53"/>
      <c r="H564" s="53"/>
      <c r="I564" s="53"/>
      <c r="J564" s="54"/>
      <c r="K564" s="54"/>
      <c r="L564" s="54"/>
      <c r="M564" s="55"/>
      <c r="N564" s="55"/>
      <c r="O564" s="55"/>
      <c r="Q564" s="3"/>
    </row>
    <row r="565" spans="7:17" ht="15.75" customHeight="1">
      <c r="G565" s="53"/>
      <c r="H565" s="53"/>
      <c r="I565" s="53"/>
      <c r="J565" s="54"/>
      <c r="K565" s="54"/>
      <c r="L565" s="54"/>
      <c r="M565" s="55"/>
      <c r="N565" s="55"/>
      <c r="O565" s="55"/>
      <c r="Q565" s="3"/>
    </row>
    <row r="566" spans="7:17" ht="15.75" customHeight="1">
      <c r="G566" s="53"/>
      <c r="H566" s="53"/>
      <c r="I566" s="53"/>
      <c r="J566" s="54"/>
      <c r="K566" s="54"/>
      <c r="L566" s="54"/>
      <c r="M566" s="55"/>
      <c r="N566" s="55"/>
      <c r="O566" s="55"/>
      <c r="Q566" s="3"/>
    </row>
    <row r="567" spans="7:17" ht="15.75" customHeight="1">
      <c r="G567" s="53"/>
      <c r="H567" s="53"/>
      <c r="I567" s="53"/>
      <c r="J567" s="54"/>
      <c r="K567" s="54"/>
      <c r="L567" s="54"/>
      <c r="M567" s="55"/>
      <c r="N567" s="55"/>
      <c r="O567" s="55"/>
      <c r="Q567" s="3"/>
    </row>
    <row r="568" spans="7:17" ht="15.75" customHeight="1">
      <c r="G568" s="53"/>
      <c r="H568" s="53"/>
      <c r="I568" s="53"/>
      <c r="J568" s="54"/>
      <c r="K568" s="54"/>
      <c r="L568" s="54"/>
      <c r="M568" s="55"/>
      <c r="N568" s="55"/>
      <c r="O568" s="55"/>
      <c r="Q568" s="3"/>
    </row>
    <row r="569" spans="7:17" ht="15.75" customHeight="1">
      <c r="G569" s="53"/>
      <c r="H569" s="53"/>
      <c r="I569" s="53"/>
      <c r="J569" s="54"/>
      <c r="K569" s="54"/>
      <c r="L569" s="54"/>
      <c r="M569" s="55"/>
      <c r="N569" s="55"/>
      <c r="O569" s="55"/>
      <c r="Q569" s="3"/>
    </row>
    <row r="570" spans="7:17" ht="15.75" customHeight="1">
      <c r="G570" s="53"/>
      <c r="H570" s="53"/>
      <c r="I570" s="53"/>
      <c r="J570" s="54"/>
      <c r="K570" s="54"/>
      <c r="L570" s="54"/>
      <c r="M570" s="55"/>
      <c r="N570" s="55"/>
      <c r="O570" s="55"/>
      <c r="Q570" s="3"/>
    </row>
    <row r="571" spans="7:17" ht="15.75" customHeight="1">
      <c r="G571" s="53"/>
      <c r="H571" s="53"/>
      <c r="I571" s="53"/>
      <c r="J571" s="54"/>
      <c r="K571" s="54"/>
      <c r="L571" s="54"/>
      <c r="M571" s="55"/>
      <c r="N571" s="55"/>
      <c r="O571" s="55"/>
      <c r="Q571" s="3"/>
    </row>
    <row r="572" spans="7:17" ht="15.75" customHeight="1">
      <c r="G572" s="53"/>
      <c r="H572" s="53"/>
      <c r="I572" s="53"/>
      <c r="J572" s="54"/>
      <c r="K572" s="54"/>
      <c r="L572" s="54"/>
      <c r="M572" s="55"/>
      <c r="N572" s="55"/>
      <c r="O572" s="55"/>
      <c r="Q572" s="3"/>
    </row>
    <row r="573" spans="7:17" ht="15.75" customHeight="1">
      <c r="G573" s="53"/>
      <c r="H573" s="53"/>
      <c r="I573" s="53"/>
      <c r="J573" s="54"/>
      <c r="K573" s="54"/>
      <c r="L573" s="54"/>
      <c r="M573" s="55"/>
      <c r="N573" s="55"/>
      <c r="O573" s="55"/>
      <c r="Q573" s="3"/>
    </row>
    <row r="574" spans="7:17" ht="15.75" customHeight="1">
      <c r="G574" s="53"/>
      <c r="H574" s="53"/>
      <c r="I574" s="53"/>
      <c r="J574" s="54"/>
      <c r="K574" s="54"/>
      <c r="L574" s="54"/>
      <c r="M574" s="55"/>
      <c r="N574" s="55"/>
      <c r="O574" s="55"/>
      <c r="Q574" s="3"/>
    </row>
    <row r="575" spans="7:17" ht="15.75" customHeight="1">
      <c r="G575" s="53"/>
      <c r="H575" s="53"/>
      <c r="I575" s="53"/>
      <c r="J575" s="54"/>
      <c r="K575" s="54"/>
      <c r="L575" s="54"/>
      <c r="M575" s="55"/>
      <c r="N575" s="55"/>
      <c r="O575" s="55"/>
      <c r="Q575" s="3"/>
    </row>
    <row r="576" spans="7:17" ht="15.75" customHeight="1">
      <c r="G576" s="53"/>
      <c r="H576" s="53"/>
      <c r="I576" s="53"/>
      <c r="J576" s="54"/>
      <c r="K576" s="54"/>
      <c r="L576" s="54"/>
      <c r="M576" s="55"/>
      <c r="N576" s="55"/>
      <c r="O576" s="55"/>
      <c r="Q576" s="3"/>
    </row>
    <row r="577" spans="7:17" ht="15.75" customHeight="1">
      <c r="G577" s="53"/>
      <c r="H577" s="53"/>
      <c r="I577" s="53"/>
      <c r="J577" s="54"/>
      <c r="K577" s="54"/>
      <c r="L577" s="54"/>
      <c r="M577" s="55"/>
      <c r="N577" s="55"/>
      <c r="O577" s="55"/>
      <c r="Q577" s="3"/>
    </row>
    <row r="578" spans="7:17" ht="15.75" customHeight="1">
      <c r="G578" s="53"/>
      <c r="H578" s="53"/>
      <c r="I578" s="53"/>
      <c r="J578" s="54"/>
      <c r="K578" s="54"/>
      <c r="L578" s="54"/>
      <c r="M578" s="55"/>
      <c r="N578" s="55"/>
      <c r="O578" s="55"/>
      <c r="Q578" s="3"/>
    </row>
    <row r="579" spans="7:17" ht="15.75" customHeight="1">
      <c r="G579" s="53"/>
      <c r="H579" s="53"/>
      <c r="I579" s="53"/>
      <c r="J579" s="54"/>
      <c r="K579" s="54"/>
      <c r="L579" s="54"/>
      <c r="M579" s="55"/>
      <c r="N579" s="55"/>
      <c r="O579" s="55"/>
      <c r="Q579" s="3"/>
    </row>
    <row r="580" spans="7:17" ht="15.75" customHeight="1">
      <c r="G580" s="53"/>
      <c r="H580" s="53"/>
      <c r="I580" s="53"/>
      <c r="J580" s="54"/>
      <c r="K580" s="54"/>
      <c r="L580" s="54"/>
      <c r="M580" s="55"/>
      <c r="N580" s="55"/>
      <c r="O580" s="55"/>
      <c r="Q580" s="3"/>
    </row>
    <row r="581" spans="7:17" ht="15.75" customHeight="1">
      <c r="G581" s="53"/>
      <c r="H581" s="53"/>
      <c r="I581" s="53"/>
      <c r="J581" s="54"/>
      <c r="K581" s="54"/>
      <c r="L581" s="54"/>
      <c r="M581" s="55"/>
      <c r="N581" s="55"/>
      <c r="O581" s="55"/>
      <c r="Q581" s="3"/>
    </row>
    <row r="582" spans="7:17" ht="15.75" customHeight="1">
      <c r="G582" s="53"/>
      <c r="H582" s="53"/>
      <c r="I582" s="53"/>
      <c r="J582" s="54"/>
      <c r="K582" s="54"/>
      <c r="L582" s="54"/>
      <c r="M582" s="55"/>
      <c r="N582" s="55"/>
      <c r="O582" s="55"/>
      <c r="Q582" s="3"/>
    </row>
    <row r="583" spans="7:17" ht="15.75" customHeight="1">
      <c r="G583" s="53"/>
      <c r="H583" s="53"/>
      <c r="I583" s="53"/>
      <c r="J583" s="54"/>
      <c r="K583" s="54"/>
      <c r="L583" s="54"/>
      <c r="M583" s="55"/>
      <c r="N583" s="55"/>
      <c r="O583" s="55"/>
      <c r="Q583" s="3"/>
    </row>
    <row r="584" spans="7:17" ht="15.75" customHeight="1">
      <c r="G584" s="53"/>
      <c r="H584" s="53"/>
      <c r="I584" s="53"/>
      <c r="J584" s="54"/>
      <c r="K584" s="54"/>
      <c r="L584" s="54"/>
      <c r="M584" s="55"/>
      <c r="N584" s="55"/>
      <c r="O584" s="55"/>
      <c r="Q584" s="3"/>
    </row>
    <row r="585" spans="7:17" ht="15.75" customHeight="1">
      <c r="G585" s="53"/>
      <c r="H585" s="53"/>
      <c r="I585" s="53"/>
      <c r="J585" s="54"/>
      <c r="K585" s="54"/>
      <c r="L585" s="54"/>
      <c r="M585" s="55"/>
      <c r="N585" s="55"/>
      <c r="O585" s="55"/>
      <c r="Q585" s="3"/>
    </row>
    <row r="586" spans="7:17" ht="15.75" customHeight="1">
      <c r="G586" s="53"/>
      <c r="H586" s="53"/>
      <c r="I586" s="53"/>
      <c r="J586" s="54"/>
      <c r="K586" s="54"/>
      <c r="L586" s="54"/>
      <c r="M586" s="55"/>
      <c r="N586" s="55"/>
      <c r="O586" s="55"/>
      <c r="Q586" s="3"/>
    </row>
    <row r="587" spans="7:17" ht="15.75" customHeight="1">
      <c r="G587" s="53"/>
      <c r="H587" s="53"/>
      <c r="I587" s="53"/>
      <c r="J587" s="54"/>
      <c r="K587" s="54"/>
      <c r="L587" s="54"/>
      <c r="M587" s="55"/>
      <c r="N587" s="55"/>
      <c r="O587" s="55"/>
      <c r="Q587" s="3"/>
    </row>
    <row r="588" spans="7:17" ht="15.75" customHeight="1">
      <c r="G588" s="53"/>
      <c r="H588" s="53"/>
      <c r="I588" s="53"/>
      <c r="J588" s="54"/>
      <c r="K588" s="54"/>
      <c r="L588" s="54"/>
      <c r="M588" s="55"/>
      <c r="N588" s="55"/>
      <c r="O588" s="55"/>
      <c r="Q588" s="3"/>
    </row>
    <row r="589" spans="7:17" ht="15.75" customHeight="1">
      <c r="G589" s="53"/>
      <c r="H589" s="53"/>
      <c r="I589" s="53"/>
      <c r="J589" s="54"/>
      <c r="K589" s="54"/>
      <c r="L589" s="54"/>
      <c r="M589" s="55"/>
      <c r="N589" s="55"/>
      <c r="O589" s="55"/>
      <c r="Q589" s="3"/>
    </row>
    <row r="590" spans="7:17" ht="15.75" customHeight="1">
      <c r="G590" s="53"/>
      <c r="H590" s="53"/>
      <c r="I590" s="53"/>
      <c r="J590" s="54"/>
      <c r="K590" s="54"/>
      <c r="L590" s="54"/>
      <c r="M590" s="55"/>
      <c r="N590" s="55"/>
      <c r="O590" s="55"/>
      <c r="Q590" s="3"/>
    </row>
    <row r="591" spans="7:17" ht="15.75" customHeight="1">
      <c r="G591" s="53"/>
      <c r="H591" s="53"/>
      <c r="I591" s="53"/>
      <c r="J591" s="54"/>
      <c r="K591" s="54"/>
      <c r="L591" s="54"/>
      <c r="M591" s="55"/>
      <c r="N591" s="55"/>
      <c r="O591" s="55"/>
      <c r="Q591" s="3"/>
    </row>
    <row r="592" spans="7:17" ht="15.75" customHeight="1">
      <c r="G592" s="53"/>
      <c r="H592" s="53"/>
      <c r="I592" s="53"/>
      <c r="J592" s="54"/>
      <c r="K592" s="54"/>
      <c r="L592" s="54"/>
      <c r="M592" s="55"/>
      <c r="N592" s="55"/>
      <c r="O592" s="55"/>
      <c r="Q592" s="3"/>
    </row>
    <row r="593" spans="7:17" ht="15.75" customHeight="1">
      <c r="G593" s="53"/>
      <c r="H593" s="53"/>
      <c r="I593" s="53"/>
      <c r="J593" s="54"/>
      <c r="K593" s="54"/>
      <c r="L593" s="54"/>
      <c r="M593" s="55"/>
      <c r="N593" s="55"/>
      <c r="O593" s="55"/>
      <c r="Q593" s="3"/>
    </row>
    <row r="594" spans="7:17" ht="15.75" customHeight="1">
      <c r="G594" s="53"/>
      <c r="H594" s="53"/>
      <c r="I594" s="53"/>
      <c r="J594" s="54"/>
      <c r="K594" s="54"/>
      <c r="L594" s="54"/>
      <c r="M594" s="55"/>
      <c r="N594" s="55"/>
      <c r="O594" s="55"/>
      <c r="Q594" s="3"/>
    </row>
    <row r="595" spans="7:17" ht="15.75" customHeight="1">
      <c r="G595" s="53"/>
      <c r="H595" s="53"/>
      <c r="I595" s="53"/>
      <c r="J595" s="54"/>
      <c r="K595" s="54"/>
      <c r="L595" s="54"/>
      <c r="M595" s="55"/>
      <c r="N595" s="55"/>
      <c r="O595" s="55"/>
      <c r="Q595" s="3"/>
    </row>
    <row r="596" spans="7:17" ht="15.75" customHeight="1">
      <c r="G596" s="53"/>
      <c r="H596" s="53"/>
      <c r="I596" s="53"/>
      <c r="J596" s="54"/>
      <c r="K596" s="54"/>
      <c r="L596" s="54"/>
      <c r="M596" s="55"/>
      <c r="N596" s="55"/>
      <c r="O596" s="55"/>
      <c r="Q596" s="3"/>
    </row>
    <row r="597" spans="7:17" ht="15.75" customHeight="1">
      <c r="G597" s="53"/>
      <c r="H597" s="53"/>
      <c r="I597" s="53"/>
      <c r="J597" s="54"/>
      <c r="K597" s="54"/>
      <c r="L597" s="54"/>
      <c r="M597" s="55"/>
      <c r="N597" s="55"/>
      <c r="O597" s="55"/>
      <c r="Q597" s="3"/>
    </row>
    <row r="598" spans="7:17" ht="15.75" customHeight="1">
      <c r="G598" s="53"/>
      <c r="H598" s="53"/>
      <c r="I598" s="53"/>
      <c r="J598" s="54"/>
      <c r="K598" s="54"/>
      <c r="L598" s="54"/>
      <c r="M598" s="55"/>
      <c r="N598" s="55"/>
      <c r="O598" s="55"/>
      <c r="Q598" s="3"/>
    </row>
    <row r="599" spans="7:17" ht="15.75" customHeight="1">
      <c r="G599" s="53"/>
      <c r="H599" s="53"/>
      <c r="I599" s="53"/>
      <c r="J599" s="54"/>
      <c r="K599" s="54"/>
      <c r="L599" s="54"/>
      <c r="M599" s="55"/>
      <c r="N599" s="55"/>
      <c r="O599" s="55"/>
      <c r="Q599" s="3"/>
    </row>
    <row r="600" spans="7:17" ht="15.75" customHeight="1">
      <c r="G600" s="53"/>
      <c r="H600" s="53"/>
      <c r="I600" s="53"/>
      <c r="J600" s="54"/>
      <c r="K600" s="54"/>
      <c r="L600" s="54"/>
      <c r="M600" s="55"/>
      <c r="N600" s="55"/>
      <c r="O600" s="55"/>
      <c r="Q600" s="3"/>
    </row>
    <row r="601" spans="7:17" ht="15.75" customHeight="1">
      <c r="G601" s="53"/>
      <c r="H601" s="53"/>
      <c r="I601" s="53"/>
      <c r="J601" s="54"/>
      <c r="K601" s="54"/>
      <c r="L601" s="54"/>
      <c r="M601" s="55"/>
      <c r="N601" s="55"/>
      <c r="O601" s="55"/>
      <c r="Q601" s="3"/>
    </row>
    <row r="602" spans="7:17" ht="15.75" customHeight="1">
      <c r="G602" s="53"/>
      <c r="H602" s="53"/>
      <c r="I602" s="53"/>
      <c r="J602" s="54"/>
      <c r="K602" s="54"/>
      <c r="L602" s="54"/>
      <c r="M602" s="55"/>
      <c r="N602" s="55"/>
      <c r="O602" s="55"/>
      <c r="Q602" s="3"/>
    </row>
    <row r="603" spans="7:17" ht="15.75" customHeight="1">
      <c r="G603" s="53"/>
      <c r="H603" s="53"/>
      <c r="I603" s="53"/>
      <c r="J603" s="54"/>
      <c r="K603" s="54"/>
      <c r="L603" s="54"/>
      <c r="M603" s="55"/>
      <c r="N603" s="55"/>
      <c r="O603" s="55"/>
      <c r="Q603" s="3"/>
    </row>
    <row r="604" spans="7:17" ht="15.75" customHeight="1">
      <c r="G604" s="53"/>
      <c r="H604" s="53"/>
      <c r="I604" s="53"/>
      <c r="J604" s="54"/>
      <c r="K604" s="54"/>
      <c r="L604" s="54"/>
      <c r="M604" s="55"/>
      <c r="N604" s="55"/>
      <c r="O604" s="55"/>
      <c r="Q604" s="3"/>
    </row>
    <row r="605" spans="7:17" ht="15.75" customHeight="1">
      <c r="G605" s="53"/>
      <c r="H605" s="53"/>
      <c r="I605" s="53"/>
      <c r="J605" s="54"/>
      <c r="K605" s="54"/>
      <c r="L605" s="54"/>
      <c r="M605" s="55"/>
      <c r="N605" s="55"/>
      <c r="O605" s="55"/>
      <c r="Q605" s="3"/>
    </row>
    <row r="606" spans="7:17" ht="15.75" customHeight="1">
      <c r="G606" s="53"/>
      <c r="H606" s="53"/>
      <c r="I606" s="53"/>
      <c r="J606" s="54"/>
      <c r="K606" s="54"/>
      <c r="L606" s="54"/>
      <c r="M606" s="55"/>
      <c r="N606" s="55"/>
      <c r="O606" s="55"/>
      <c r="Q606" s="3"/>
    </row>
    <row r="607" spans="7:17" ht="15.75" customHeight="1">
      <c r="G607" s="53"/>
      <c r="H607" s="53"/>
      <c r="I607" s="53"/>
      <c r="J607" s="54"/>
      <c r="K607" s="54"/>
      <c r="L607" s="54"/>
      <c r="M607" s="55"/>
      <c r="N607" s="55"/>
      <c r="O607" s="55"/>
      <c r="Q607" s="3"/>
    </row>
    <row r="608" spans="7:17" ht="15.75" customHeight="1">
      <c r="G608" s="53"/>
      <c r="H608" s="53"/>
      <c r="I608" s="53"/>
      <c r="J608" s="54"/>
      <c r="K608" s="54"/>
      <c r="L608" s="54"/>
      <c r="M608" s="55"/>
      <c r="N608" s="55"/>
      <c r="O608" s="55"/>
      <c r="Q608" s="3"/>
    </row>
    <row r="609" spans="7:17" ht="15.75" customHeight="1">
      <c r="G609" s="53"/>
      <c r="H609" s="53"/>
      <c r="I609" s="53"/>
      <c r="J609" s="54"/>
      <c r="K609" s="54"/>
      <c r="L609" s="54"/>
      <c r="M609" s="55"/>
      <c r="N609" s="55"/>
      <c r="O609" s="55"/>
      <c r="Q609" s="3"/>
    </row>
    <row r="610" spans="7:17" ht="15.75" customHeight="1">
      <c r="G610" s="53"/>
      <c r="H610" s="53"/>
      <c r="I610" s="53"/>
      <c r="J610" s="54"/>
      <c r="K610" s="54"/>
      <c r="L610" s="54"/>
      <c r="M610" s="55"/>
      <c r="N610" s="55"/>
      <c r="O610" s="55"/>
      <c r="Q610" s="3"/>
    </row>
    <row r="611" spans="7:17" ht="15.75" customHeight="1">
      <c r="G611" s="53"/>
      <c r="H611" s="53"/>
      <c r="I611" s="53"/>
      <c r="J611" s="54"/>
      <c r="K611" s="54"/>
      <c r="L611" s="54"/>
      <c r="M611" s="55"/>
      <c r="N611" s="55"/>
      <c r="O611" s="55"/>
      <c r="Q611" s="3"/>
    </row>
    <row r="612" spans="7:17" ht="15.75" customHeight="1">
      <c r="G612" s="53"/>
      <c r="H612" s="53"/>
      <c r="I612" s="53"/>
      <c r="J612" s="54"/>
      <c r="K612" s="54"/>
      <c r="L612" s="54"/>
      <c r="M612" s="55"/>
      <c r="N612" s="55"/>
      <c r="O612" s="55"/>
      <c r="Q612" s="3"/>
    </row>
    <row r="613" spans="7:17" ht="15.75" customHeight="1">
      <c r="G613" s="53"/>
      <c r="H613" s="53"/>
      <c r="I613" s="53"/>
      <c r="J613" s="54"/>
      <c r="K613" s="54"/>
      <c r="L613" s="54"/>
      <c r="M613" s="55"/>
      <c r="N613" s="55"/>
      <c r="O613" s="55"/>
      <c r="Q613" s="3"/>
    </row>
    <row r="614" spans="7:17" ht="15.75" customHeight="1">
      <c r="G614" s="53"/>
      <c r="H614" s="53"/>
      <c r="I614" s="53"/>
      <c r="J614" s="54"/>
      <c r="K614" s="54"/>
      <c r="L614" s="54"/>
      <c r="M614" s="55"/>
      <c r="N614" s="55"/>
      <c r="O614" s="55"/>
      <c r="Q614" s="3"/>
    </row>
    <row r="615" spans="7:17" ht="15.75" customHeight="1">
      <c r="G615" s="53"/>
      <c r="H615" s="53"/>
      <c r="I615" s="53"/>
      <c r="J615" s="54"/>
      <c r="K615" s="54"/>
      <c r="L615" s="54"/>
      <c r="M615" s="55"/>
      <c r="N615" s="55"/>
      <c r="O615" s="55"/>
      <c r="Q615" s="3"/>
    </row>
    <row r="616" spans="7:17" ht="15.75" customHeight="1">
      <c r="G616" s="53"/>
      <c r="H616" s="53"/>
      <c r="I616" s="53"/>
      <c r="J616" s="54"/>
      <c r="K616" s="54"/>
      <c r="L616" s="54"/>
      <c r="M616" s="55"/>
      <c r="N616" s="55"/>
      <c r="O616" s="55"/>
      <c r="Q616" s="3"/>
    </row>
    <row r="617" spans="7:17" ht="15.75" customHeight="1">
      <c r="G617" s="53"/>
      <c r="H617" s="53"/>
      <c r="I617" s="53"/>
      <c r="J617" s="54"/>
      <c r="K617" s="54"/>
      <c r="L617" s="54"/>
      <c r="M617" s="55"/>
      <c r="N617" s="55"/>
      <c r="O617" s="55"/>
      <c r="Q617" s="3"/>
    </row>
    <row r="618" spans="7:17" ht="15.75" customHeight="1">
      <c r="G618" s="53"/>
      <c r="H618" s="53"/>
      <c r="I618" s="53"/>
      <c r="J618" s="54"/>
      <c r="K618" s="54"/>
      <c r="L618" s="54"/>
      <c r="M618" s="55"/>
      <c r="N618" s="55"/>
      <c r="O618" s="55"/>
      <c r="Q618" s="3"/>
    </row>
    <row r="619" spans="7:17" ht="15.75" customHeight="1">
      <c r="G619" s="53"/>
      <c r="H619" s="53"/>
      <c r="I619" s="53"/>
      <c r="J619" s="54"/>
      <c r="K619" s="54"/>
      <c r="L619" s="54"/>
      <c r="M619" s="55"/>
      <c r="N619" s="55"/>
      <c r="O619" s="55"/>
      <c r="Q619" s="3"/>
    </row>
    <row r="620" spans="7:17" ht="15.75" customHeight="1">
      <c r="G620" s="53"/>
      <c r="H620" s="53"/>
      <c r="I620" s="53"/>
      <c r="J620" s="54"/>
      <c r="K620" s="54"/>
      <c r="L620" s="54"/>
      <c r="M620" s="55"/>
      <c r="N620" s="55"/>
      <c r="O620" s="55"/>
      <c r="Q620" s="3"/>
    </row>
    <row r="621" spans="7:17" ht="15.75" customHeight="1">
      <c r="G621" s="53"/>
      <c r="H621" s="53"/>
      <c r="I621" s="53"/>
      <c r="J621" s="54"/>
      <c r="K621" s="54"/>
      <c r="L621" s="54"/>
      <c r="M621" s="55"/>
      <c r="N621" s="55"/>
      <c r="O621" s="55"/>
      <c r="Q621" s="3"/>
    </row>
    <row r="622" spans="7:17" ht="15.75" customHeight="1">
      <c r="G622" s="53"/>
      <c r="H622" s="53"/>
      <c r="I622" s="53"/>
      <c r="J622" s="54"/>
      <c r="K622" s="54"/>
      <c r="L622" s="54"/>
      <c r="M622" s="55"/>
      <c r="N622" s="55"/>
      <c r="O622" s="55"/>
      <c r="Q622" s="3"/>
    </row>
    <row r="623" spans="7:17" ht="15.75" customHeight="1">
      <c r="G623" s="53"/>
      <c r="H623" s="53"/>
      <c r="I623" s="53"/>
      <c r="J623" s="54"/>
      <c r="K623" s="54"/>
      <c r="L623" s="54"/>
      <c r="M623" s="55"/>
      <c r="N623" s="55"/>
      <c r="O623" s="55"/>
      <c r="Q623" s="3"/>
    </row>
    <row r="624" spans="7:17" ht="15.75" customHeight="1">
      <c r="G624" s="53"/>
      <c r="H624" s="53"/>
      <c r="I624" s="53"/>
      <c r="J624" s="54"/>
      <c r="K624" s="54"/>
      <c r="L624" s="54"/>
      <c r="M624" s="55"/>
      <c r="N624" s="55"/>
      <c r="O624" s="55"/>
      <c r="Q624" s="3"/>
    </row>
    <row r="625" spans="7:17" ht="15.75" customHeight="1">
      <c r="G625" s="53"/>
      <c r="H625" s="53"/>
      <c r="I625" s="53"/>
      <c r="J625" s="54"/>
      <c r="K625" s="54"/>
      <c r="L625" s="54"/>
      <c r="M625" s="55"/>
      <c r="N625" s="55"/>
      <c r="O625" s="55"/>
      <c r="Q625" s="3"/>
    </row>
    <row r="626" spans="7:17" ht="15.75" customHeight="1">
      <c r="G626" s="53"/>
      <c r="H626" s="53"/>
      <c r="I626" s="53"/>
      <c r="J626" s="54"/>
      <c r="K626" s="54"/>
      <c r="L626" s="54"/>
      <c r="M626" s="55"/>
      <c r="N626" s="55"/>
      <c r="O626" s="55"/>
      <c r="Q626" s="3"/>
    </row>
    <row r="627" spans="7:17" ht="15.75" customHeight="1">
      <c r="G627" s="53"/>
      <c r="H627" s="53"/>
      <c r="I627" s="53"/>
      <c r="J627" s="54"/>
      <c r="K627" s="54"/>
      <c r="L627" s="54"/>
      <c r="M627" s="55"/>
      <c r="N627" s="55"/>
      <c r="O627" s="55"/>
      <c r="Q627" s="3"/>
    </row>
    <row r="628" spans="7:17" ht="15.75" customHeight="1">
      <c r="G628" s="53"/>
      <c r="H628" s="53"/>
      <c r="I628" s="53"/>
      <c r="J628" s="54"/>
      <c r="K628" s="54"/>
      <c r="L628" s="54"/>
      <c r="M628" s="55"/>
      <c r="N628" s="55"/>
      <c r="O628" s="55"/>
      <c r="Q628" s="3"/>
    </row>
    <row r="629" spans="7:17" ht="15.75" customHeight="1">
      <c r="G629" s="53"/>
      <c r="H629" s="53"/>
      <c r="I629" s="53"/>
      <c r="J629" s="54"/>
      <c r="K629" s="54"/>
      <c r="L629" s="54"/>
      <c r="M629" s="55"/>
      <c r="N629" s="55"/>
      <c r="O629" s="55"/>
      <c r="Q629" s="3"/>
    </row>
    <row r="630" spans="7:17" ht="15.75" customHeight="1">
      <c r="G630" s="53"/>
      <c r="H630" s="53"/>
      <c r="I630" s="53"/>
      <c r="J630" s="54"/>
      <c r="K630" s="54"/>
      <c r="L630" s="54"/>
      <c r="M630" s="55"/>
      <c r="N630" s="55"/>
      <c r="O630" s="55"/>
      <c r="Q630" s="3"/>
    </row>
    <row r="631" spans="7:17" ht="15.75" customHeight="1">
      <c r="G631" s="53"/>
      <c r="H631" s="53"/>
      <c r="I631" s="53"/>
      <c r="J631" s="54"/>
      <c r="K631" s="54"/>
      <c r="L631" s="54"/>
      <c r="M631" s="55"/>
      <c r="N631" s="55"/>
      <c r="O631" s="55"/>
      <c r="Q631" s="3"/>
    </row>
    <row r="632" spans="7:17" ht="15.75" customHeight="1">
      <c r="G632" s="53"/>
      <c r="H632" s="53"/>
      <c r="I632" s="53"/>
      <c r="J632" s="54"/>
      <c r="K632" s="54"/>
      <c r="L632" s="54"/>
      <c r="M632" s="55"/>
      <c r="N632" s="55"/>
      <c r="O632" s="55"/>
      <c r="Q632" s="3"/>
    </row>
    <row r="633" spans="7:17" ht="15.75" customHeight="1">
      <c r="G633" s="53"/>
      <c r="H633" s="53"/>
      <c r="I633" s="53"/>
      <c r="J633" s="54"/>
      <c r="K633" s="54"/>
      <c r="L633" s="54"/>
      <c r="M633" s="55"/>
      <c r="N633" s="55"/>
      <c r="O633" s="55"/>
      <c r="Q633" s="3"/>
    </row>
    <row r="634" spans="7:17" ht="15.75" customHeight="1">
      <c r="G634" s="53"/>
      <c r="H634" s="53"/>
      <c r="I634" s="53"/>
      <c r="J634" s="54"/>
      <c r="K634" s="54"/>
      <c r="L634" s="54"/>
      <c r="M634" s="55"/>
      <c r="N634" s="55"/>
      <c r="O634" s="55"/>
      <c r="Q634" s="3"/>
    </row>
    <row r="635" spans="7:17" ht="15.75" customHeight="1">
      <c r="G635" s="53"/>
      <c r="H635" s="53"/>
      <c r="I635" s="53"/>
      <c r="J635" s="54"/>
      <c r="K635" s="54"/>
      <c r="L635" s="54"/>
      <c r="M635" s="55"/>
      <c r="N635" s="55"/>
      <c r="O635" s="55"/>
      <c r="Q635" s="3"/>
    </row>
    <row r="636" spans="7:17" ht="15.75" customHeight="1">
      <c r="G636" s="53"/>
      <c r="H636" s="53"/>
      <c r="I636" s="53"/>
      <c r="J636" s="54"/>
      <c r="K636" s="54"/>
      <c r="L636" s="54"/>
      <c r="M636" s="55"/>
      <c r="N636" s="55"/>
      <c r="O636" s="55"/>
      <c r="Q636" s="3"/>
    </row>
    <row r="637" spans="7:17" ht="15.75" customHeight="1">
      <c r="G637" s="53"/>
      <c r="H637" s="53"/>
      <c r="I637" s="53"/>
      <c r="J637" s="54"/>
      <c r="K637" s="54"/>
      <c r="L637" s="54"/>
      <c r="M637" s="55"/>
      <c r="N637" s="55"/>
      <c r="O637" s="55"/>
      <c r="Q637" s="3"/>
    </row>
    <row r="638" spans="7:17" ht="15.75" customHeight="1">
      <c r="G638" s="53"/>
      <c r="H638" s="53"/>
      <c r="I638" s="53"/>
      <c r="J638" s="54"/>
      <c r="K638" s="54"/>
      <c r="L638" s="54"/>
      <c r="M638" s="55"/>
      <c r="N638" s="55"/>
      <c r="O638" s="55"/>
      <c r="Q638" s="3"/>
    </row>
    <row r="639" spans="7:17" ht="15.75" customHeight="1">
      <c r="G639" s="53"/>
      <c r="H639" s="53"/>
      <c r="I639" s="53"/>
      <c r="J639" s="54"/>
      <c r="K639" s="54"/>
      <c r="L639" s="54"/>
      <c r="M639" s="55"/>
      <c r="N639" s="55"/>
      <c r="O639" s="55"/>
      <c r="Q639" s="3"/>
    </row>
    <row r="640" spans="7:17" ht="15.75" customHeight="1">
      <c r="G640" s="53"/>
      <c r="H640" s="53"/>
      <c r="I640" s="53"/>
      <c r="J640" s="54"/>
      <c r="K640" s="54"/>
      <c r="L640" s="54"/>
      <c r="M640" s="55"/>
      <c r="N640" s="55"/>
      <c r="O640" s="55"/>
      <c r="Q640" s="3"/>
    </row>
    <row r="641" spans="7:17" ht="15.75" customHeight="1">
      <c r="G641" s="53"/>
      <c r="H641" s="53"/>
      <c r="I641" s="53"/>
      <c r="J641" s="54"/>
      <c r="K641" s="54"/>
      <c r="L641" s="54"/>
      <c r="M641" s="55"/>
      <c r="N641" s="55"/>
      <c r="O641" s="55"/>
      <c r="Q641" s="3"/>
    </row>
    <row r="642" spans="7:17" ht="15.75" customHeight="1">
      <c r="G642" s="53"/>
      <c r="H642" s="53"/>
      <c r="I642" s="53"/>
      <c r="J642" s="54"/>
      <c r="K642" s="54"/>
      <c r="L642" s="54"/>
      <c r="M642" s="55"/>
      <c r="N642" s="55"/>
      <c r="O642" s="55"/>
      <c r="Q642" s="3"/>
    </row>
    <row r="643" spans="7:17" ht="15.75" customHeight="1">
      <c r="G643" s="53"/>
      <c r="H643" s="53"/>
      <c r="I643" s="53"/>
      <c r="J643" s="54"/>
      <c r="K643" s="54"/>
      <c r="L643" s="54"/>
      <c r="M643" s="55"/>
      <c r="N643" s="55"/>
      <c r="O643" s="55"/>
      <c r="Q643" s="3"/>
    </row>
    <row r="644" spans="7:17" ht="15.75" customHeight="1">
      <c r="G644" s="53"/>
      <c r="H644" s="53"/>
      <c r="I644" s="53"/>
      <c r="J644" s="54"/>
      <c r="K644" s="54"/>
      <c r="L644" s="54"/>
      <c r="M644" s="55"/>
      <c r="N644" s="55"/>
      <c r="O644" s="55"/>
      <c r="Q644" s="3"/>
    </row>
    <row r="645" spans="7:17" ht="15.75" customHeight="1">
      <c r="G645" s="53"/>
      <c r="H645" s="53"/>
      <c r="I645" s="53"/>
      <c r="J645" s="54"/>
      <c r="K645" s="54"/>
      <c r="L645" s="54"/>
      <c r="M645" s="55"/>
      <c r="N645" s="55"/>
      <c r="O645" s="55"/>
      <c r="Q645" s="3"/>
    </row>
    <row r="646" spans="7:17" ht="15.75" customHeight="1">
      <c r="G646" s="53"/>
      <c r="H646" s="53"/>
      <c r="I646" s="53"/>
      <c r="J646" s="54"/>
      <c r="K646" s="54"/>
      <c r="L646" s="54"/>
      <c r="M646" s="55"/>
      <c r="N646" s="55"/>
      <c r="O646" s="55"/>
      <c r="Q646" s="3"/>
    </row>
    <row r="647" spans="7:17" ht="15.75" customHeight="1">
      <c r="G647" s="53"/>
      <c r="H647" s="53"/>
      <c r="I647" s="53"/>
      <c r="J647" s="54"/>
      <c r="K647" s="54"/>
      <c r="L647" s="54"/>
      <c r="M647" s="55"/>
      <c r="N647" s="55"/>
      <c r="O647" s="55"/>
      <c r="Q647" s="3"/>
    </row>
    <row r="648" spans="7:17" ht="15.75" customHeight="1">
      <c r="G648" s="53"/>
      <c r="H648" s="53"/>
      <c r="I648" s="53"/>
      <c r="J648" s="54"/>
      <c r="K648" s="54"/>
      <c r="L648" s="54"/>
      <c r="M648" s="55"/>
      <c r="N648" s="55"/>
      <c r="O648" s="55"/>
      <c r="Q648" s="3"/>
    </row>
    <row r="649" spans="7:17" ht="15.75" customHeight="1">
      <c r="G649" s="53"/>
      <c r="H649" s="53"/>
      <c r="I649" s="53"/>
      <c r="J649" s="54"/>
      <c r="K649" s="54"/>
      <c r="L649" s="54"/>
      <c r="M649" s="55"/>
      <c r="N649" s="55"/>
      <c r="O649" s="55"/>
      <c r="Q649" s="3"/>
    </row>
    <row r="650" spans="7:17" ht="15.75" customHeight="1">
      <c r="G650" s="53"/>
      <c r="H650" s="53"/>
      <c r="I650" s="53"/>
      <c r="J650" s="54"/>
      <c r="K650" s="54"/>
      <c r="L650" s="54"/>
      <c r="M650" s="55"/>
      <c r="N650" s="55"/>
      <c r="O650" s="55"/>
      <c r="Q650" s="3"/>
    </row>
    <row r="651" spans="7:17" ht="15.75" customHeight="1">
      <c r="G651" s="53"/>
      <c r="H651" s="53"/>
      <c r="I651" s="53"/>
      <c r="J651" s="54"/>
      <c r="K651" s="54"/>
      <c r="L651" s="54"/>
      <c r="M651" s="55"/>
      <c r="N651" s="55"/>
      <c r="O651" s="55"/>
      <c r="Q651" s="3"/>
    </row>
    <row r="652" spans="7:17" ht="15.75" customHeight="1">
      <c r="G652" s="53"/>
      <c r="H652" s="53"/>
      <c r="I652" s="53"/>
      <c r="J652" s="54"/>
      <c r="K652" s="54"/>
      <c r="L652" s="54"/>
      <c r="M652" s="55"/>
      <c r="N652" s="55"/>
      <c r="O652" s="55"/>
      <c r="Q652" s="3"/>
    </row>
    <row r="653" spans="7:17" ht="15.75" customHeight="1">
      <c r="G653" s="53"/>
      <c r="H653" s="53"/>
      <c r="I653" s="53"/>
      <c r="J653" s="54"/>
      <c r="K653" s="54"/>
      <c r="L653" s="54"/>
      <c r="M653" s="55"/>
      <c r="N653" s="55"/>
      <c r="O653" s="55"/>
      <c r="Q653" s="3"/>
    </row>
    <row r="654" spans="7:17" ht="15.75" customHeight="1">
      <c r="G654" s="53"/>
      <c r="H654" s="53"/>
      <c r="I654" s="53"/>
      <c r="J654" s="54"/>
      <c r="K654" s="54"/>
      <c r="L654" s="54"/>
      <c r="M654" s="55"/>
      <c r="N654" s="55"/>
      <c r="O654" s="55"/>
      <c r="Q654" s="3"/>
    </row>
    <row r="655" spans="7:17" ht="15.75" customHeight="1">
      <c r="G655" s="53"/>
      <c r="H655" s="53"/>
      <c r="I655" s="53"/>
      <c r="J655" s="54"/>
      <c r="K655" s="54"/>
      <c r="L655" s="54"/>
      <c r="M655" s="55"/>
      <c r="N655" s="55"/>
      <c r="O655" s="55"/>
      <c r="Q655" s="3"/>
    </row>
    <row r="656" spans="7:17" ht="15.75" customHeight="1">
      <c r="G656" s="53"/>
      <c r="H656" s="53"/>
      <c r="I656" s="53"/>
      <c r="J656" s="54"/>
      <c r="K656" s="54"/>
      <c r="L656" s="54"/>
      <c r="M656" s="55"/>
      <c r="N656" s="55"/>
      <c r="O656" s="55"/>
      <c r="Q656" s="3"/>
    </row>
    <row r="657" spans="7:17" ht="15.75" customHeight="1">
      <c r="G657" s="53"/>
      <c r="H657" s="53"/>
      <c r="I657" s="53"/>
      <c r="J657" s="54"/>
      <c r="K657" s="54"/>
      <c r="L657" s="54"/>
      <c r="M657" s="55"/>
      <c r="N657" s="55"/>
      <c r="O657" s="55"/>
      <c r="Q657" s="3"/>
    </row>
    <row r="658" spans="7:17" ht="15.75" customHeight="1">
      <c r="G658" s="53"/>
      <c r="H658" s="53"/>
      <c r="I658" s="53"/>
      <c r="J658" s="54"/>
      <c r="K658" s="54"/>
      <c r="L658" s="54"/>
      <c r="M658" s="55"/>
      <c r="N658" s="55"/>
      <c r="O658" s="55"/>
      <c r="Q658" s="3"/>
    </row>
    <row r="659" spans="7:17" ht="15.75" customHeight="1">
      <c r="G659" s="53"/>
      <c r="H659" s="53"/>
      <c r="I659" s="53"/>
      <c r="J659" s="54"/>
      <c r="K659" s="54"/>
      <c r="L659" s="54"/>
      <c r="M659" s="55"/>
      <c r="N659" s="55"/>
      <c r="O659" s="55"/>
      <c r="Q659" s="3"/>
    </row>
    <row r="660" spans="7:17" ht="15.75" customHeight="1">
      <c r="G660" s="53"/>
      <c r="H660" s="53"/>
      <c r="I660" s="53"/>
      <c r="J660" s="54"/>
      <c r="K660" s="54"/>
      <c r="L660" s="54"/>
      <c r="M660" s="55"/>
      <c r="N660" s="55"/>
      <c r="O660" s="55"/>
      <c r="Q660" s="3"/>
    </row>
    <row r="661" spans="7:17" ht="15.75" customHeight="1">
      <c r="G661" s="53"/>
      <c r="H661" s="53"/>
      <c r="I661" s="53"/>
      <c r="J661" s="54"/>
      <c r="K661" s="54"/>
      <c r="L661" s="54"/>
      <c r="M661" s="55"/>
      <c r="N661" s="55"/>
      <c r="O661" s="55"/>
      <c r="Q661" s="3"/>
    </row>
    <row r="662" spans="7:17" ht="15.75" customHeight="1">
      <c r="G662" s="53"/>
      <c r="H662" s="53"/>
      <c r="I662" s="53"/>
      <c r="J662" s="54"/>
      <c r="K662" s="54"/>
      <c r="L662" s="54"/>
      <c r="M662" s="55"/>
      <c r="N662" s="55"/>
      <c r="O662" s="55"/>
      <c r="Q662" s="3"/>
    </row>
    <row r="663" spans="7:17" ht="15.75" customHeight="1">
      <c r="G663" s="53"/>
      <c r="H663" s="53"/>
      <c r="I663" s="53"/>
      <c r="J663" s="54"/>
      <c r="K663" s="54"/>
      <c r="L663" s="54"/>
      <c r="M663" s="55"/>
      <c r="N663" s="55"/>
      <c r="O663" s="55"/>
      <c r="Q663" s="3"/>
    </row>
    <row r="664" spans="7:17" ht="15.75" customHeight="1">
      <c r="G664" s="53"/>
      <c r="H664" s="53"/>
      <c r="I664" s="53"/>
      <c r="J664" s="54"/>
      <c r="K664" s="54"/>
      <c r="L664" s="54"/>
      <c r="M664" s="55"/>
      <c r="N664" s="55"/>
      <c r="O664" s="55"/>
      <c r="Q664" s="3"/>
    </row>
    <row r="665" spans="7:17" ht="15.75" customHeight="1">
      <c r="G665" s="53"/>
      <c r="H665" s="53"/>
      <c r="I665" s="53"/>
      <c r="J665" s="54"/>
      <c r="K665" s="54"/>
      <c r="L665" s="54"/>
      <c r="M665" s="55"/>
      <c r="N665" s="55"/>
      <c r="O665" s="55"/>
      <c r="Q665" s="3"/>
    </row>
    <row r="666" spans="7:17" ht="15.75" customHeight="1">
      <c r="G666" s="53"/>
      <c r="H666" s="53"/>
      <c r="I666" s="53"/>
      <c r="J666" s="54"/>
      <c r="K666" s="54"/>
      <c r="L666" s="54"/>
      <c r="M666" s="55"/>
      <c r="N666" s="55"/>
      <c r="O666" s="55"/>
      <c r="Q666" s="3"/>
    </row>
    <row r="667" spans="7:17" ht="15.75" customHeight="1">
      <c r="G667" s="53"/>
      <c r="H667" s="53"/>
      <c r="I667" s="53"/>
      <c r="J667" s="54"/>
      <c r="K667" s="54"/>
      <c r="L667" s="54"/>
      <c r="M667" s="55"/>
      <c r="N667" s="55"/>
      <c r="O667" s="55"/>
      <c r="Q667" s="3"/>
    </row>
    <row r="668" spans="7:17" ht="15.75" customHeight="1">
      <c r="G668" s="53"/>
      <c r="H668" s="53"/>
      <c r="I668" s="53"/>
      <c r="J668" s="54"/>
      <c r="K668" s="54"/>
      <c r="L668" s="54"/>
      <c r="M668" s="55"/>
      <c r="N668" s="55"/>
      <c r="O668" s="55"/>
      <c r="Q668" s="3"/>
    </row>
    <row r="669" spans="7:17" ht="15.75" customHeight="1">
      <c r="G669" s="53"/>
      <c r="H669" s="53"/>
      <c r="I669" s="53"/>
      <c r="J669" s="54"/>
      <c r="K669" s="54"/>
      <c r="L669" s="54"/>
      <c r="M669" s="55"/>
      <c r="N669" s="55"/>
      <c r="O669" s="55"/>
      <c r="Q669" s="3"/>
    </row>
    <row r="670" spans="7:17" ht="15.75" customHeight="1">
      <c r="G670" s="53"/>
      <c r="H670" s="53"/>
      <c r="I670" s="53"/>
      <c r="J670" s="54"/>
      <c r="K670" s="54"/>
      <c r="L670" s="54"/>
      <c r="M670" s="55"/>
      <c r="N670" s="55"/>
      <c r="O670" s="55"/>
      <c r="Q670" s="3"/>
    </row>
    <row r="671" spans="7:17" ht="15.75" customHeight="1">
      <c r="G671" s="53"/>
      <c r="H671" s="53"/>
      <c r="I671" s="53"/>
      <c r="J671" s="54"/>
      <c r="K671" s="54"/>
      <c r="L671" s="54"/>
      <c r="M671" s="55"/>
      <c r="N671" s="55"/>
      <c r="O671" s="55"/>
      <c r="Q671" s="3"/>
    </row>
    <row r="672" spans="7:17" ht="15.75" customHeight="1">
      <c r="G672" s="53"/>
      <c r="H672" s="53"/>
      <c r="I672" s="53"/>
      <c r="J672" s="54"/>
      <c r="K672" s="54"/>
      <c r="L672" s="54"/>
      <c r="M672" s="55"/>
      <c r="N672" s="55"/>
      <c r="O672" s="55"/>
      <c r="Q672" s="3"/>
    </row>
    <row r="673" spans="7:17" ht="15.75" customHeight="1">
      <c r="G673" s="53"/>
      <c r="H673" s="53"/>
      <c r="I673" s="53"/>
      <c r="J673" s="54"/>
      <c r="K673" s="54"/>
      <c r="L673" s="54"/>
      <c r="M673" s="55"/>
      <c r="N673" s="55"/>
      <c r="O673" s="55"/>
      <c r="Q673" s="3"/>
    </row>
    <row r="674" spans="7:17" ht="15.75" customHeight="1">
      <c r="G674" s="53"/>
      <c r="H674" s="53"/>
      <c r="I674" s="53"/>
      <c r="J674" s="54"/>
      <c r="K674" s="54"/>
      <c r="L674" s="54"/>
      <c r="M674" s="55"/>
      <c r="N674" s="55"/>
      <c r="O674" s="55"/>
      <c r="Q674" s="3"/>
    </row>
    <row r="675" spans="7:17" ht="15.75" customHeight="1">
      <c r="G675" s="53"/>
      <c r="H675" s="53"/>
      <c r="I675" s="53"/>
      <c r="J675" s="54"/>
      <c r="K675" s="54"/>
      <c r="L675" s="54"/>
      <c r="M675" s="55"/>
      <c r="N675" s="55"/>
      <c r="O675" s="55"/>
      <c r="Q675" s="3"/>
    </row>
    <row r="676" spans="7:17" ht="15.75" customHeight="1">
      <c r="G676" s="53"/>
      <c r="H676" s="53"/>
      <c r="I676" s="53"/>
      <c r="J676" s="54"/>
      <c r="K676" s="54"/>
      <c r="L676" s="54"/>
      <c r="M676" s="55"/>
      <c r="N676" s="55"/>
      <c r="O676" s="55"/>
      <c r="Q676" s="3"/>
    </row>
    <row r="677" spans="7:17" ht="15.75" customHeight="1">
      <c r="G677" s="53"/>
      <c r="H677" s="53"/>
      <c r="I677" s="53"/>
      <c r="J677" s="54"/>
      <c r="K677" s="54"/>
      <c r="L677" s="54"/>
      <c r="M677" s="55"/>
      <c r="N677" s="55"/>
      <c r="O677" s="55"/>
      <c r="Q677" s="3"/>
    </row>
    <row r="678" spans="7:17" ht="15.75" customHeight="1">
      <c r="G678" s="53"/>
      <c r="H678" s="53"/>
      <c r="I678" s="53"/>
      <c r="J678" s="54"/>
      <c r="K678" s="54"/>
      <c r="L678" s="54"/>
      <c r="M678" s="55"/>
      <c r="N678" s="55"/>
      <c r="O678" s="55"/>
      <c r="Q678" s="3"/>
    </row>
    <row r="679" spans="7:17" ht="15.75" customHeight="1">
      <c r="G679" s="53"/>
      <c r="H679" s="53"/>
      <c r="I679" s="53"/>
      <c r="J679" s="54"/>
      <c r="K679" s="54"/>
      <c r="L679" s="54"/>
      <c r="M679" s="55"/>
      <c r="N679" s="55"/>
      <c r="O679" s="55"/>
      <c r="Q679" s="3"/>
    </row>
    <row r="680" spans="7:17" ht="15.75" customHeight="1">
      <c r="G680" s="53"/>
      <c r="H680" s="53"/>
      <c r="I680" s="53"/>
      <c r="J680" s="54"/>
      <c r="K680" s="54"/>
      <c r="L680" s="54"/>
      <c r="M680" s="55"/>
      <c r="N680" s="55"/>
      <c r="O680" s="55"/>
      <c r="Q680" s="3"/>
    </row>
    <row r="681" spans="7:17" ht="15.75" customHeight="1">
      <c r="G681" s="53"/>
      <c r="H681" s="53"/>
      <c r="I681" s="53"/>
      <c r="J681" s="54"/>
      <c r="K681" s="54"/>
      <c r="L681" s="54"/>
      <c r="M681" s="55"/>
      <c r="N681" s="55"/>
      <c r="O681" s="55"/>
      <c r="Q681" s="3"/>
    </row>
    <row r="682" spans="7:17" ht="15.75" customHeight="1">
      <c r="G682" s="53"/>
      <c r="H682" s="53"/>
      <c r="I682" s="53"/>
      <c r="J682" s="54"/>
      <c r="K682" s="54"/>
      <c r="L682" s="54"/>
      <c r="M682" s="55"/>
      <c r="N682" s="55"/>
      <c r="O682" s="55"/>
      <c r="Q682" s="3"/>
    </row>
    <row r="683" spans="7:17" ht="15.75" customHeight="1">
      <c r="G683" s="53"/>
      <c r="H683" s="53"/>
      <c r="I683" s="53"/>
      <c r="J683" s="54"/>
      <c r="K683" s="54"/>
      <c r="L683" s="54"/>
      <c r="M683" s="55"/>
      <c r="N683" s="55"/>
      <c r="O683" s="55"/>
      <c r="Q683" s="3"/>
    </row>
    <row r="684" spans="7:17" ht="15.75" customHeight="1">
      <c r="G684" s="53"/>
      <c r="H684" s="53"/>
      <c r="I684" s="53"/>
      <c r="J684" s="54"/>
      <c r="K684" s="54"/>
      <c r="L684" s="54"/>
      <c r="M684" s="55"/>
      <c r="N684" s="55"/>
      <c r="O684" s="55"/>
      <c r="Q684" s="3"/>
    </row>
    <row r="685" spans="7:17" ht="15.75" customHeight="1">
      <c r="G685" s="53"/>
      <c r="H685" s="53"/>
      <c r="I685" s="53"/>
      <c r="J685" s="54"/>
      <c r="K685" s="54"/>
      <c r="L685" s="54"/>
      <c r="M685" s="55"/>
      <c r="N685" s="55"/>
      <c r="O685" s="55"/>
      <c r="Q685" s="3"/>
    </row>
    <row r="686" spans="7:17" ht="15.75" customHeight="1">
      <c r="G686" s="53"/>
      <c r="H686" s="53"/>
      <c r="I686" s="53"/>
      <c r="J686" s="54"/>
      <c r="K686" s="54"/>
      <c r="L686" s="54"/>
      <c r="M686" s="55"/>
      <c r="N686" s="55"/>
      <c r="O686" s="55"/>
      <c r="Q686" s="3"/>
    </row>
    <row r="687" spans="7:17" ht="15.75" customHeight="1">
      <c r="G687" s="53"/>
      <c r="H687" s="53"/>
      <c r="I687" s="53"/>
      <c r="J687" s="54"/>
      <c r="K687" s="54"/>
      <c r="L687" s="54"/>
      <c r="M687" s="55"/>
      <c r="N687" s="55"/>
      <c r="O687" s="55"/>
      <c r="Q687" s="3"/>
    </row>
    <row r="688" spans="7:17" ht="15.75" customHeight="1">
      <c r="G688" s="53"/>
      <c r="H688" s="53"/>
      <c r="I688" s="53"/>
      <c r="J688" s="54"/>
      <c r="K688" s="54"/>
      <c r="L688" s="54"/>
      <c r="M688" s="55"/>
      <c r="N688" s="55"/>
      <c r="O688" s="55"/>
      <c r="Q688" s="3"/>
    </row>
    <row r="689" spans="7:17" ht="15.75" customHeight="1">
      <c r="G689" s="53"/>
      <c r="H689" s="53"/>
      <c r="I689" s="53"/>
      <c r="J689" s="54"/>
      <c r="K689" s="54"/>
      <c r="L689" s="54"/>
      <c r="M689" s="55"/>
      <c r="N689" s="55"/>
      <c r="O689" s="55"/>
      <c r="Q689" s="3"/>
    </row>
    <row r="690" spans="7:17" ht="15.75" customHeight="1">
      <c r="G690" s="53"/>
      <c r="H690" s="53"/>
      <c r="I690" s="53"/>
      <c r="J690" s="54"/>
      <c r="K690" s="54"/>
      <c r="L690" s="54"/>
      <c r="M690" s="55"/>
      <c r="N690" s="55"/>
      <c r="O690" s="55"/>
      <c r="Q690" s="3"/>
    </row>
    <row r="691" spans="7:17" ht="15.75" customHeight="1">
      <c r="G691" s="53"/>
      <c r="H691" s="53"/>
      <c r="I691" s="53"/>
      <c r="J691" s="54"/>
      <c r="K691" s="54"/>
      <c r="L691" s="54"/>
      <c r="M691" s="55"/>
      <c r="N691" s="55"/>
      <c r="O691" s="55"/>
      <c r="Q691" s="3"/>
    </row>
    <row r="692" spans="7:17" ht="15.75" customHeight="1">
      <c r="G692" s="53"/>
      <c r="H692" s="53"/>
      <c r="I692" s="53"/>
      <c r="J692" s="54"/>
      <c r="K692" s="54"/>
      <c r="L692" s="54"/>
      <c r="M692" s="55"/>
      <c r="N692" s="55"/>
      <c r="O692" s="55"/>
      <c r="Q692" s="3"/>
    </row>
    <row r="693" spans="7:17" ht="15.75" customHeight="1">
      <c r="G693" s="53"/>
      <c r="H693" s="53"/>
      <c r="I693" s="53"/>
      <c r="J693" s="54"/>
      <c r="K693" s="54"/>
      <c r="L693" s="54"/>
      <c r="M693" s="55"/>
      <c r="N693" s="55"/>
      <c r="O693" s="55"/>
      <c r="Q693" s="3"/>
    </row>
    <row r="694" spans="7:17" ht="15.75" customHeight="1">
      <c r="G694" s="53"/>
      <c r="H694" s="53"/>
      <c r="I694" s="53"/>
      <c r="J694" s="54"/>
      <c r="K694" s="54"/>
      <c r="L694" s="54"/>
      <c r="M694" s="55"/>
      <c r="N694" s="55"/>
      <c r="O694" s="55"/>
      <c r="Q694" s="3"/>
    </row>
    <row r="695" spans="7:17" ht="15.75" customHeight="1">
      <c r="G695" s="53"/>
      <c r="H695" s="53"/>
      <c r="I695" s="53"/>
      <c r="J695" s="54"/>
      <c r="K695" s="54"/>
      <c r="L695" s="54"/>
      <c r="M695" s="55"/>
      <c r="N695" s="55"/>
      <c r="O695" s="55"/>
      <c r="Q695" s="3"/>
    </row>
    <row r="696" spans="7:17" ht="15.75" customHeight="1">
      <c r="G696" s="53"/>
      <c r="H696" s="53"/>
      <c r="I696" s="53"/>
      <c r="J696" s="54"/>
      <c r="K696" s="54"/>
      <c r="L696" s="54"/>
      <c r="M696" s="55"/>
      <c r="N696" s="55"/>
      <c r="O696" s="55"/>
      <c r="Q696" s="3"/>
    </row>
    <row r="697" spans="7:17" ht="15.75" customHeight="1">
      <c r="G697" s="53"/>
      <c r="H697" s="53"/>
      <c r="I697" s="53"/>
      <c r="J697" s="54"/>
      <c r="K697" s="54"/>
      <c r="L697" s="54"/>
      <c r="M697" s="55"/>
      <c r="N697" s="55"/>
      <c r="O697" s="55"/>
      <c r="Q697" s="3"/>
    </row>
    <row r="698" spans="7:17" ht="15.75" customHeight="1">
      <c r="G698" s="53"/>
      <c r="H698" s="53"/>
      <c r="I698" s="53"/>
      <c r="J698" s="54"/>
      <c r="K698" s="54"/>
      <c r="L698" s="54"/>
      <c r="M698" s="55"/>
      <c r="N698" s="55"/>
      <c r="O698" s="55"/>
      <c r="Q698" s="3"/>
    </row>
    <row r="699" spans="7:17" ht="15.75" customHeight="1">
      <c r="G699" s="53"/>
      <c r="H699" s="53"/>
      <c r="I699" s="53"/>
      <c r="J699" s="54"/>
      <c r="K699" s="54"/>
      <c r="L699" s="54"/>
      <c r="M699" s="55"/>
      <c r="N699" s="55"/>
      <c r="O699" s="55"/>
      <c r="Q699" s="3"/>
    </row>
    <row r="700" spans="7:17" ht="15.75" customHeight="1">
      <c r="G700" s="53"/>
      <c r="H700" s="53"/>
      <c r="I700" s="53"/>
      <c r="J700" s="54"/>
      <c r="K700" s="54"/>
      <c r="L700" s="54"/>
      <c r="M700" s="55"/>
      <c r="N700" s="55"/>
      <c r="O700" s="55"/>
      <c r="Q700" s="3"/>
    </row>
    <row r="701" spans="7:17" ht="15.75" customHeight="1">
      <c r="G701" s="53"/>
      <c r="H701" s="53"/>
      <c r="I701" s="53"/>
      <c r="J701" s="54"/>
      <c r="K701" s="54"/>
      <c r="L701" s="54"/>
      <c r="M701" s="55"/>
      <c r="N701" s="55"/>
      <c r="O701" s="55"/>
      <c r="Q701" s="3"/>
    </row>
    <row r="702" spans="7:17" ht="15.75" customHeight="1">
      <c r="G702" s="53"/>
      <c r="H702" s="53"/>
      <c r="I702" s="53"/>
      <c r="J702" s="54"/>
      <c r="K702" s="54"/>
      <c r="L702" s="54"/>
      <c r="M702" s="55"/>
      <c r="N702" s="55"/>
      <c r="O702" s="55"/>
      <c r="Q702" s="3"/>
    </row>
    <row r="703" spans="7:17" ht="15.75" customHeight="1">
      <c r="G703" s="53"/>
      <c r="H703" s="53"/>
      <c r="I703" s="53"/>
      <c r="J703" s="54"/>
      <c r="K703" s="54"/>
      <c r="L703" s="54"/>
      <c r="M703" s="55"/>
      <c r="N703" s="55"/>
      <c r="O703" s="55"/>
      <c r="Q703" s="3"/>
    </row>
    <row r="704" spans="7:17" ht="15.75" customHeight="1">
      <c r="G704" s="53"/>
      <c r="H704" s="53"/>
      <c r="I704" s="53"/>
      <c r="J704" s="54"/>
      <c r="K704" s="54"/>
      <c r="L704" s="54"/>
      <c r="M704" s="55"/>
      <c r="N704" s="55"/>
      <c r="O704" s="55"/>
      <c r="Q704" s="3"/>
    </row>
    <row r="705" spans="7:17" ht="15.75" customHeight="1">
      <c r="G705" s="53"/>
      <c r="H705" s="53"/>
      <c r="I705" s="53"/>
      <c r="J705" s="54"/>
      <c r="K705" s="54"/>
      <c r="L705" s="54"/>
      <c r="M705" s="55"/>
      <c r="N705" s="55"/>
      <c r="O705" s="55"/>
      <c r="Q705" s="3"/>
    </row>
    <row r="706" spans="7:17" ht="15.75" customHeight="1">
      <c r="G706" s="53"/>
      <c r="H706" s="53"/>
      <c r="I706" s="53"/>
      <c r="J706" s="54"/>
      <c r="K706" s="54"/>
      <c r="L706" s="54"/>
      <c r="M706" s="55"/>
      <c r="N706" s="55"/>
      <c r="O706" s="55"/>
      <c r="Q706" s="3"/>
    </row>
    <row r="707" spans="7:17" ht="15.75" customHeight="1">
      <c r="G707" s="53"/>
      <c r="H707" s="53"/>
      <c r="I707" s="53"/>
      <c r="J707" s="54"/>
      <c r="K707" s="54"/>
      <c r="L707" s="54"/>
      <c r="M707" s="55"/>
      <c r="N707" s="55"/>
      <c r="O707" s="55"/>
      <c r="Q707" s="3"/>
    </row>
    <row r="708" spans="7:17" ht="15.75" customHeight="1">
      <c r="G708" s="53"/>
      <c r="H708" s="53"/>
      <c r="I708" s="53"/>
      <c r="J708" s="54"/>
      <c r="K708" s="54"/>
      <c r="L708" s="54"/>
      <c r="M708" s="55"/>
      <c r="N708" s="55"/>
      <c r="O708" s="55"/>
      <c r="Q708" s="3"/>
    </row>
    <row r="709" spans="7:17" ht="15.75" customHeight="1">
      <c r="G709" s="53"/>
      <c r="H709" s="53"/>
      <c r="I709" s="53"/>
      <c r="J709" s="54"/>
      <c r="K709" s="54"/>
      <c r="L709" s="54"/>
      <c r="M709" s="55"/>
      <c r="N709" s="55"/>
      <c r="O709" s="55"/>
      <c r="Q709" s="3"/>
    </row>
    <row r="710" spans="7:17" ht="15.75" customHeight="1">
      <c r="G710" s="53"/>
      <c r="H710" s="53"/>
      <c r="I710" s="53"/>
      <c r="J710" s="54"/>
      <c r="K710" s="54"/>
      <c r="L710" s="54"/>
      <c r="M710" s="55"/>
      <c r="N710" s="55"/>
      <c r="O710" s="55"/>
      <c r="Q710" s="3"/>
    </row>
    <row r="711" spans="7:17" ht="15.75" customHeight="1">
      <c r="G711" s="53"/>
      <c r="H711" s="53"/>
      <c r="I711" s="53"/>
      <c r="J711" s="54"/>
      <c r="K711" s="54"/>
      <c r="L711" s="54"/>
      <c r="M711" s="55"/>
      <c r="N711" s="55"/>
      <c r="O711" s="55"/>
      <c r="Q711" s="3"/>
    </row>
    <row r="712" spans="7:17" ht="15.75" customHeight="1">
      <c r="G712" s="53"/>
      <c r="H712" s="53"/>
      <c r="I712" s="53"/>
      <c r="J712" s="54"/>
      <c r="K712" s="54"/>
      <c r="L712" s="54"/>
      <c r="M712" s="55"/>
      <c r="N712" s="55"/>
      <c r="O712" s="55"/>
      <c r="Q712" s="3"/>
    </row>
    <row r="713" spans="7:17" ht="15.75" customHeight="1">
      <c r="G713" s="53"/>
      <c r="H713" s="53"/>
      <c r="I713" s="53"/>
      <c r="J713" s="54"/>
      <c r="K713" s="54"/>
      <c r="L713" s="54"/>
      <c r="M713" s="55"/>
      <c r="N713" s="55"/>
      <c r="O713" s="55"/>
      <c r="Q713" s="3"/>
    </row>
    <row r="714" spans="7:17" ht="15.75" customHeight="1">
      <c r="G714" s="53"/>
      <c r="H714" s="53"/>
      <c r="I714" s="53"/>
      <c r="J714" s="54"/>
      <c r="K714" s="54"/>
      <c r="L714" s="54"/>
      <c r="M714" s="55"/>
      <c r="N714" s="55"/>
      <c r="O714" s="55"/>
      <c r="Q714" s="3"/>
    </row>
    <row r="715" spans="7:17" ht="15.75" customHeight="1">
      <c r="G715" s="53"/>
      <c r="H715" s="53"/>
      <c r="I715" s="53"/>
      <c r="J715" s="54"/>
      <c r="K715" s="54"/>
      <c r="L715" s="54"/>
      <c r="M715" s="55"/>
      <c r="N715" s="55"/>
      <c r="O715" s="55"/>
      <c r="Q715" s="3"/>
    </row>
    <row r="716" spans="7:17" ht="15.75" customHeight="1">
      <c r="G716" s="53"/>
      <c r="H716" s="53"/>
      <c r="I716" s="53"/>
      <c r="J716" s="54"/>
      <c r="K716" s="54"/>
      <c r="L716" s="54"/>
      <c r="M716" s="55"/>
      <c r="N716" s="55"/>
      <c r="O716" s="55"/>
      <c r="Q716" s="3"/>
    </row>
    <row r="717" spans="7:17" ht="15.75" customHeight="1">
      <c r="G717" s="53"/>
      <c r="H717" s="53"/>
      <c r="I717" s="53"/>
      <c r="J717" s="54"/>
      <c r="K717" s="54"/>
      <c r="L717" s="54"/>
      <c r="M717" s="55"/>
      <c r="N717" s="55"/>
      <c r="O717" s="55"/>
      <c r="Q717" s="3"/>
    </row>
    <row r="718" spans="7:17" ht="15.75" customHeight="1">
      <c r="G718" s="53"/>
      <c r="H718" s="53"/>
      <c r="I718" s="53"/>
      <c r="J718" s="54"/>
      <c r="K718" s="54"/>
      <c r="L718" s="54"/>
      <c r="M718" s="55"/>
      <c r="N718" s="55"/>
      <c r="O718" s="55"/>
      <c r="Q718" s="3"/>
    </row>
    <row r="719" spans="7:17" ht="15.75" customHeight="1">
      <c r="G719" s="53"/>
      <c r="H719" s="53"/>
      <c r="I719" s="53"/>
      <c r="J719" s="54"/>
      <c r="K719" s="54"/>
      <c r="L719" s="54"/>
      <c r="M719" s="55"/>
      <c r="N719" s="55"/>
      <c r="O719" s="55"/>
      <c r="Q719" s="3"/>
    </row>
    <row r="720" spans="7:17" ht="15.75" customHeight="1">
      <c r="G720" s="53"/>
      <c r="H720" s="53"/>
      <c r="I720" s="53"/>
      <c r="J720" s="54"/>
      <c r="K720" s="54"/>
      <c r="L720" s="54"/>
      <c r="M720" s="55"/>
      <c r="N720" s="55"/>
      <c r="O720" s="55"/>
      <c r="Q720" s="3"/>
    </row>
    <row r="721" spans="7:17" ht="15.75" customHeight="1">
      <c r="G721" s="53"/>
      <c r="H721" s="53"/>
      <c r="I721" s="53"/>
      <c r="J721" s="54"/>
      <c r="K721" s="54"/>
      <c r="L721" s="54"/>
      <c r="M721" s="55"/>
      <c r="N721" s="55"/>
      <c r="O721" s="55"/>
      <c r="Q721" s="3"/>
    </row>
    <row r="722" spans="7:17" ht="15.75" customHeight="1">
      <c r="G722" s="53"/>
      <c r="H722" s="53"/>
      <c r="I722" s="53"/>
      <c r="J722" s="54"/>
      <c r="K722" s="54"/>
      <c r="L722" s="54"/>
      <c r="M722" s="55"/>
      <c r="N722" s="55"/>
      <c r="O722" s="55"/>
      <c r="Q722" s="3"/>
    </row>
    <row r="723" spans="7:17" ht="15.75" customHeight="1">
      <c r="G723" s="53"/>
      <c r="H723" s="53"/>
      <c r="I723" s="53"/>
      <c r="J723" s="54"/>
      <c r="K723" s="54"/>
      <c r="L723" s="54"/>
      <c r="M723" s="55"/>
      <c r="N723" s="55"/>
      <c r="O723" s="55"/>
      <c r="Q723" s="3"/>
    </row>
    <row r="724" spans="7:17" ht="15.75" customHeight="1">
      <c r="G724" s="53"/>
      <c r="H724" s="53"/>
      <c r="I724" s="53"/>
      <c r="J724" s="54"/>
      <c r="K724" s="54"/>
      <c r="L724" s="54"/>
      <c r="M724" s="55"/>
      <c r="N724" s="55"/>
      <c r="O724" s="55"/>
      <c r="Q724" s="3"/>
    </row>
    <row r="725" spans="7:17" ht="15.75" customHeight="1">
      <c r="G725" s="53"/>
      <c r="H725" s="53"/>
      <c r="I725" s="53"/>
      <c r="J725" s="54"/>
      <c r="K725" s="54"/>
      <c r="L725" s="54"/>
      <c r="M725" s="55"/>
      <c r="N725" s="55"/>
      <c r="O725" s="55"/>
      <c r="Q725" s="3"/>
    </row>
    <row r="726" spans="7:17" ht="15.75" customHeight="1">
      <c r="G726" s="53"/>
      <c r="H726" s="53"/>
      <c r="I726" s="53"/>
      <c r="J726" s="54"/>
      <c r="K726" s="54"/>
      <c r="L726" s="54"/>
      <c r="M726" s="55"/>
      <c r="N726" s="55"/>
      <c r="O726" s="55"/>
      <c r="Q726" s="3"/>
    </row>
    <row r="727" spans="7:17" ht="15.75" customHeight="1">
      <c r="G727" s="53"/>
      <c r="H727" s="53"/>
      <c r="I727" s="53"/>
      <c r="J727" s="54"/>
      <c r="K727" s="54"/>
      <c r="L727" s="54"/>
      <c r="M727" s="55"/>
      <c r="N727" s="55"/>
      <c r="O727" s="55"/>
      <c r="Q727" s="3"/>
    </row>
    <row r="728" spans="7:17" ht="15.75" customHeight="1">
      <c r="G728" s="53"/>
      <c r="H728" s="53"/>
      <c r="I728" s="53"/>
      <c r="J728" s="54"/>
      <c r="K728" s="54"/>
      <c r="L728" s="54"/>
      <c r="M728" s="55"/>
      <c r="N728" s="55"/>
      <c r="O728" s="55"/>
      <c r="Q728" s="3"/>
    </row>
    <row r="729" spans="7:17" ht="15.75" customHeight="1">
      <c r="G729" s="53"/>
      <c r="H729" s="53"/>
      <c r="I729" s="53"/>
      <c r="J729" s="54"/>
      <c r="K729" s="54"/>
      <c r="L729" s="54"/>
      <c r="M729" s="55"/>
      <c r="N729" s="55"/>
      <c r="O729" s="55"/>
      <c r="Q729" s="3"/>
    </row>
    <row r="730" spans="7:17" ht="15.75" customHeight="1">
      <c r="G730" s="53"/>
      <c r="H730" s="53"/>
      <c r="I730" s="53"/>
      <c r="J730" s="54"/>
      <c r="K730" s="54"/>
      <c r="L730" s="54"/>
      <c r="M730" s="55"/>
      <c r="N730" s="55"/>
      <c r="O730" s="55"/>
      <c r="Q730" s="3"/>
    </row>
    <row r="731" spans="7:17" ht="15.75" customHeight="1">
      <c r="G731" s="53"/>
      <c r="H731" s="53"/>
      <c r="I731" s="53"/>
      <c r="J731" s="54"/>
      <c r="K731" s="54"/>
      <c r="L731" s="54"/>
      <c r="M731" s="55"/>
      <c r="N731" s="55"/>
      <c r="O731" s="55"/>
      <c r="Q731" s="3"/>
    </row>
    <row r="732" spans="7:17" ht="15.75" customHeight="1">
      <c r="G732" s="53"/>
      <c r="H732" s="53"/>
      <c r="I732" s="53"/>
      <c r="J732" s="54"/>
      <c r="K732" s="54"/>
      <c r="L732" s="54"/>
      <c r="M732" s="55"/>
      <c r="N732" s="55"/>
      <c r="O732" s="55"/>
      <c r="Q732" s="3"/>
    </row>
    <row r="733" spans="7:17" ht="15.75" customHeight="1">
      <c r="G733" s="53"/>
      <c r="H733" s="53"/>
      <c r="I733" s="53"/>
      <c r="J733" s="54"/>
      <c r="K733" s="54"/>
      <c r="L733" s="54"/>
      <c r="M733" s="55"/>
      <c r="N733" s="55"/>
      <c r="O733" s="55"/>
      <c r="Q733" s="3"/>
    </row>
    <row r="734" spans="7:17" ht="15.75" customHeight="1">
      <c r="G734" s="53"/>
      <c r="H734" s="53"/>
      <c r="I734" s="53"/>
      <c r="J734" s="54"/>
      <c r="K734" s="54"/>
      <c r="L734" s="54"/>
      <c r="M734" s="55"/>
      <c r="N734" s="55"/>
      <c r="O734" s="55"/>
      <c r="Q734" s="3"/>
    </row>
    <row r="735" spans="7:17" ht="15.75" customHeight="1">
      <c r="G735" s="53"/>
      <c r="H735" s="53"/>
      <c r="I735" s="53"/>
      <c r="J735" s="54"/>
      <c r="K735" s="54"/>
      <c r="L735" s="54"/>
      <c r="M735" s="55"/>
      <c r="N735" s="55"/>
      <c r="O735" s="55"/>
      <c r="Q735" s="3"/>
    </row>
    <row r="736" spans="7:17" ht="15.75" customHeight="1">
      <c r="G736" s="53"/>
      <c r="H736" s="53"/>
      <c r="I736" s="53"/>
      <c r="J736" s="54"/>
      <c r="K736" s="54"/>
      <c r="L736" s="54"/>
      <c r="M736" s="55"/>
      <c r="N736" s="55"/>
      <c r="O736" s="55"/>
      <c r="Q736" s="3"/>
    </row>
    <row r="737" spans="7:17" ht="15.75" customHeight="1">
      <c r="G737" s="53"/>
      <c r="H737" s="53"/>
      <c r="I737" s="53"/>
      <c r="J737" s="54"/>
      <c r="K737" s="54"/>
      <c r="L737" s="54"/>
      <c r="M737" s="55"/>
      <c r="N737" s="55"/>
      <c r="O737" s="55"/>
      <c r="Q737" s="3"/>
    </row>
    <row r="738" spans="7:17" ht="15.75" customHeight="1">
      <c r="G738" s="53"/>
      <c r="H738" s="53"/>
      <c r="I738" s="53"/>
      <c r="J738" s="54"/>
      <c r="K738" s="54"/>
      <c r="L738" s="54"/>
      <c r="M738" s="55"/>
      <c r="N738" s="55"/>
      <c r="O738" s="55"/>
      <c r="Q738" s="3"/>
    </row>
    <row r="739" spans="7:17" ht="15.75" customHeight="1">
      <c r="G739" s="53"/>
      <c r="H739" s="53"/>
      <c r="I739" s="53"/>
      <c r="J739" s="54"/>
      <c r="K739" s="54"/>
      <c r="L739" s="54"/>
      <c r="M739" s="55"/>
      <c r="N739" s="55"/>
      <c r="O739" s="55"/>
      <c r="Q739" s="3"/>
    </row>
    <row r="740" spans="7:17" ht="15.75" customHeight="1">
      <c r="G740" s="53"/>
      <c r="H740" s="53"/>
      <c r="I740" s="53"/>
      <c r="J740" s="54"/>
      <c r="K740" s="54"/>
      <c r="L740" s="54"/>
      <c r="M740" s="55"/>
      <c r="N740" s="55"/>
      <c r="O740" s="55"/>
      <c r="Q740" s="3"/>
    </row>
    <row r="741" spans="7:17" ht="15.75" customHeight="1">
      <c r="G741" s="53"/>
      <c r="H741" s="53"/>
      <c r="I741" s="53"/>
      <c r="J741" s="54"/>
      <c r="K741" s="54"/>
      <c r="L741" s="54"/>
      <c r="M741" s="55"/>
      <c r="N741" s="55"/>
      <c r="O741" s="55"/>
      <c r="Q741" s="3"/>
    </row>
    <row r="742" spans="7:17" ht="15.75" customHeight="1">
      <c r="G742" s="53"/>
      <c r="H742" s="53"/>
      <c r="I742" s="53"/>
      <c r="J742" s="54"/>
      <c r="K742" s="54"/>
      <c r="L742" s="54"/>
      <c r="M742" s="55"/>
      <c r="N742" s="55"/>
      <c r="O742" s="55"/>
      <c r="Q742" s="3"/>
    </row>
    <row r="743" spans="7:17" ht="15.75" customHeight="1">
      <c r="G743" s="53"/>
      <c r="H743" s="53"/>
      <c r="I743" s="53"/>
      <c r="J743" s="54"/>
      <c r="K743" s="54"/>
      <c r="L743" s="54"/>
      <c r="M743" s="55"/>
      <c r="N743" s="55"/>
      <c r="O743" s="55"/>
      <c r="Q743" s="3"/>
    </row>
    <row r="744" spans="7:17" ht="15.75" customHeight="1">
      <c r="G744" s="53"/>
      <c r="H744" s="53"/>
      <c r="I744" s="53"/>
      <c r="J744" s="54"/>
      <c r="K744" s="54"/>
      <c r="L744" s="54"/>
      <c r="M744" s="55"/>
      <c r="N744" s="55"/>
      <c r="O744" s="55"/>
      <c r="Q744" s="3"/>
    </row>
    <row r="745" spans="7:17" ht="15.75" customHeight="1">
      <c r="G745" s="53"/>
      <c r="H745" s="53"/>
      <c r="I745" s="53"/>
      <c r="J745" s="54"/>
      <c r="K745" s="54"/>
      <c r="L745" s="54"/>
      <c r="M745" s="55"/>
      <c r="N745" s="55"/>
      <c r="O745" s="55"/>
      <c r="Q745" s="3"/>
    </row>
    <row r="746" spans="7:17" ht="15.75" customHeight="1">
      <c r="G746" s="53"/>
      <c r="H746" s="53"/>
      <c r="I746" s="53"/>
      <c r="J746" s="54"/>
      <c r="K746" s="54"/>
      <c r="L746" s="54"/>
      <c r="M746" s="55"/>
      <c r="N746" s="55"/>
      <c r="O746" s="55"/>
      <c r="Q746" s="3"/>
    </row>
    <row r="747" spans="7:17" ht="15.75" customHeight="1">
      <c r="G747" s="53"/>
      <c r="H747" s="53"/>
      <c r="I747" s="53"/>
      <c r="J747" s="54"/>
      <c r="K747" s="54"/>
      <c r="L747" s="54"/>
      <c r="M747" s="55"/>
      <c r="N747" s="55"/>
      <c r="O747" s="55"/>
      <c r="Q747" s="3"/>
    </row>
    <row r="748" spans="7:17" ht="15.75" customHeight="1">
      <c r="G748" s="53"/>
      <c r="H748" s="53"/>
      <c r="I748" s="53"/>
      <c r="J748" s="54"/>
      <c r="K748" s="54"/>
      <c r="L748" s="54"/>
      <c r="M748" s="55"/>
      <c r="N748" s="55"/>
      <c r="O748" s="55"/>
      <c r="Q748" s="3"/>
    </row>
    <row r="749" spans="7:17" ht="15.75" customHeight="1">
      <c r="G749" s="53"/>
      <c r="H749" s="53"/>
      <c r="I749" s="53"/>
      <c r="J749" s="54"/>
      <c r="K749" s="54"/>
      <c r="L749" s="54"/>
      <c r="M749" s="55"/>
      <c r="N749" s="55"/>
      <c r="O749" s="55"/>
      <c r="Q749" s="3"/>
    </row>
    <row r="750" spans="7:17" ht="15.75" customHeight="1">
      <c r="G750" s="53"/>
      <c r="H750" s="53"/>
      <c r="I750" s="53"/>
      <c r="J750" s="54"/>
      <c r="K750" s="54"/>
      <c r="L750" s="54"/>
      <c r="M750" s="55"/>
      <c r="N750" s="55"/>
      <c r="O750" s="55"/>
      <c r="Q750" s="3"/>
    </row>
    <row r="751" spans="7:17" ht="15.75" customHeight="1">
      <c r="G751" s="53"/>
      <c r="H751" s="53"/>
      <c r="I751" s="53"/>
      <c r="J751" s="54"/>
      <c r="K751" s="54"/>
      <c r="L751" s="54"/>
      <c r="M751" s="55"/>
      <c r="N751" s="55"/>
      <c r="O751" s="55"/>
      <c r="Q751" s="3"/>
    </row>
    <row r="752" spans="7:17" ht="15.75" customHeight="1">
      <c r="G752" s="53"/>
      <c r="H752" s="53"/>
      <c r="I752" s="53"/>
      <c r="J752" s="54"/>
      <c r="K752" s="54"/>
      <c r="L752" s="54"/>
      <c r="M752" s="55"/>
      <c r="N752" s="55"/>
      <c r="O752" s="55"/>
      <c r="Q752" s="3"/>
    </row>
    <row r="753" spans="7:17" ht="15.75" customHeight="1">
      <c r="G753" s="53"/>
      <c r="H753" s="53"/>
      <c r="I753" s="53"/>
      <c r="J753" s="54"/>
      <c r="K753" s="54"/>
      <c r="L753" s="54"/>
      <c r="M753" s="55"/>
      <c r="N753" s="55"/>
      <c r="O753" s="55"/>
      <c r="Q753" s="3"/>
    </row>
    <row r="754" spans="7:17" ht="15.75" customHeight="1">
      <c r="G754" s="53"/>
      <c r="H754" s="53"/>
      <c r="I754" s="53"/>
      <c r="J754" s="54"/>
      <c r="K754" s="54"/>
      <c r="L754" s="54"/>
      <c r="M754" s="55"/>
      <c r="N754" s="55"/>
      <c r="O754" s="55"/>
      <c r="Q754" s="3"/>
    </row>
    <row r="755" spans="7:17" ht="15.75" customHeight="1">
      <c r="G755" s="53"/>
      <c r="H755" s="53"/>
      <c r="I755" s="53"/>
      <c r="J755" s="54"/>
      <c r="K755" s="54"/>
      <c r="L755" s="54"/>
      <c r="M755" s="55"/>
      <c r="N755" s="55"/>
      <c r="O755" s="55"/>
      <c r="Q755" s="3"/>
    </row>
    <row r="756" spans="7:17" ht="15.75" customHeight="1">
      <c r="G756" s="53"/>
      <c r="H756" s="53"/>
      <c r="I756" s="53"/>
      <c r="J756" s="54"/>
      <c r="K756" s="54"/>
      <c r="L756" s="54"/>
      <c r="M756" s="55"/>
      <c r="N756" s="55"/>
      <c r="O756" s="55"/>
      <c r="Q756" s="3"/>
    </row>
    <row r="757" spans="7:17" ht="15.75" customHeight="1">
      <c r="G757" s="53"/>
      <c r="H757" s="53"/>
      <c r="I757" s="53"/>
      <c r="J757" s="54"/>
      <c r="K757" s="54"/>
      <c r="L757" s="54"/>
      <c r="M757" s="55"/>
      <c r="N757" s="55"/>
      <c r="O757" s="55"/>
      <c r="Q757" s="3"/>
    </row>
    <row r="758" spans="7:17" ht="15.75" customHeight="1">
      <c r="G758" s="53"/>
      <c r="H758" s="53"/>
      <c r="I758" s="53"/>
      <c r="J758" s="54"/>
      <c r="K758" s="54"/>
      <c r="L758" s="54"/>
      <c r="M758" s="55"/>
      <c r="N758" s="55"/>
      <c r="O758" s="55"/>
      <c r="Q758" s="3"/>
    </row>
    <row r="759" spans="7:17" ht="15.75" customHeight="1">
      <c r="G759" s="53"/>
      <c r="H759" s="53"/>
      <c r="I759" s="53"/>
      <c r="J759" s="54"/>
      <c r="K759" s="54"/>
      <c r="L759" s="54"/>
      <c r="M759" s="55"/>
      <c r="N759" s="55"/>
      <c r="O759" s="55"/>
      <c r="Q759" s="3"/>
    </row>
    <row r="760" spans="7:17" ht="15.75" customHeight="1">
      <c r="G760" s="53"/>
      <c r="H760" s="53"/>
      <c r="I760" s="53"/>
      <c r="J760" s="54"/>
      <c r="K760" s="54"/>
      <c r="L760" s="54"/>
      <c r="M760" s="55"/>
      <c r="N760" s="55"/>
      <c r="O760" s="55"/>
      <c r="Q760" s="3"/>
    </row>
    <row r="761" spans="7:17" ht="15.75" customHeight="1">
      <c r="G761" s="53"/>
      <c r="H761" s="53"/>
      <c r="I761" s="53"/>
      <c r="J761" s="54"/>
      <c r="K761" s="54"/>
      <c r="L761" s="54"/>
      <c r="M761" s="55"/>
      <c r="N761" s="55"/>
      <c r="O761" s="55"/>
      <c r="Q761" s="3"/>
    </row>
    <row r="762" spans="7:17" ht="15.75" customHeight="1">
      <c r="G762" s="53"/>
      <c r="H762" s="53"/>
      <c r="I762" s="53"/>
      <c r="J762" s="54"/>
      <c r="K762" s="54"/>
      <c r="L762" s="54"/>
      <c r="M762" s="55"/>
      <c r="N762" s="55"/>
      <c r="O762" s="55"/>
      <c r="Q762" s="3"/>
    </row>
    <row r="763" spans="7:17" ht="15.75" customHeight="1">
      <c r="G763" s="53"/>
      <c r="H763" s="53"/>
      <c r="I763" s="53"/>
      <c r="J763" s="54"/>
      <c r="K763" s="54"/>
      <c r="L763" s="54"/>
      <c r="M763" s="55"/>
      <c r="N763" s="55"/>
      <c r="O763" s="55"/>
      <c r="Q763" s="3"/>
    </row>
    <row r="764" spans="7:17" ht="15.75" customHeight="1">
      <c r="G764" s="53"/>
      <c r="H764" s="53"/>
      <c r="I764" s="53"/>
      <c r="J764" s="54"/>
      <c r="K764" s="54"/>
      <c r="L764" s="54"/>
      <c r="M764" s="55"/>
      <c r="N764" s="55"/>
      <c r="O764" s="55"/>
      <c r="Q764" s="3"/>
    </row>
    <row r="765" spans="7:17" ht="15.75" customHeight="1">
      <c r="G765" s="53"/>
      <c r="H765" s="53"/>
      <c r="I765" s="53"/>
      <c r="J765" s="54"/>
      <c r="K765" s="54"/>
      <c r="L765" s="54"/>
      <c r="M765" s="55"/>
      <c r="N765" s="55"/>
      <c r="O765" s="55"/>
      <c r="Q765" s="3"/>
    </row>
    <row r="766" spans="7:17" ht="15.75" customHeight="1">
      <c r="G766" s="53"/>
      <c r="H766" s="53"/>
      <c r="I766" s="53"/>
      <c r="J766" s="54"/>
      <c r="K766" s="54"/>
      <c r="L766" s="54"/>
      <c r="M766" s="55"/>
      <c r="N766" s="55"/>
      <c r="O766" s="55"/>
      <c r="Q766" s="3"/>
    </row>
    <row r="767" spans="7:17" ht="15.75" customHeight="1">
      <c r="G767" s="53"/>
      <c r="H767" s="53"/>
      <c r="I767" s="53"/>
      <c r="J767" s="54"/>
      <c r="K767" s="54"/>
      <c r="L767" s="54"/>
      <c r="M767" s="55"/>
      <c r="N767" s="55"/>
      <c r="O767" s="55"/>
      <c r="Q767" s="3"/>
    </row>
    <row r="768" spans="7:17" ht="15.75" customHeight="1">
      <c r="G768" s="53"/>
      <c r="H768" s="53"/>
      <c r="I768" s="53"/>
      <c r="J768" s="54"/>
      <c r="K768" s="54"/>
      <c r="L768" s="54"/>
      <c r="M768" s="55"/>
      <c r="N768" s="55"/>
      <c r="O768" s="55"/>
      <c r="Q768" s="3"/>
    </row>
    <row r="769" spans="7:17" ht="15.75" customHeight="1">
      <c r="G769" s="53"/>
      <c r="H769" s="53"/>
      <c r="I769" s="53"/>
      <c r="J769" s="54"/>
      <c r="K769" s="54"/>
      <c r="L769" s="54"/>
      <c r="M769" s="55"/>
      <c r="N769" s="55"/>
      <c r="O769" s="55"/>
      <c r="Q769" s="3"/>
    </row>
    <row r="770" spans="7:17" ht="15.75" customHeight="1">
      <c r="G770" s="53"/>
      <c r="H770" s="53"/>
      <c r="I770" s="53"/>
      <c r="J770" s="54"/>
      <c r="K770" s="54"/>
      <c r="L770" s="54"/>
      <c r="M770" s="55"/>
      <c r="N770" s="55"/>
      <c r="O770" s="55"/>
      <c r="Q770" s="3"/>
    </row>
    <row r="771" spans="7:17" ht="15.75" customHeight="1">
      <c r="G771" s="53"/>
      <c r="H771" s="53"/>
      <c r="I771" s="53"/>
      <c r="J771" s="54"/>
      <c r="K771" s="54"/>
      <c r="L771" s="54"/>
      <c r="M771" s="55"/>
      <c r="N771" s="55"/>
      <c r="O771" s="55"/>
      <c r="Q771" s="3"/>
    </row>
    <row r="772" spans="7:17" ht="15.75" customHeight="1">
      <c r="G772" s="53"/>
      <c r="H772" s="53"/>
      <c r="I772" s="53"/>
      <c r="J772" s="54"/>
      <c r="K772" s="54"/>
      <c r="L772" s="54"/>
      <c r="M772" s="55"/>
      <c r="N772" s="55"/>
      <c r="O772" s="55"/>
      <c r="Q772" s="3"/>
    </row>
    <row r="773" spans="7:17" ht="15.75" customHeight="1">
      <c r="G773" s="53"/>
      <c r="H773" s="53"/>
      <c r="I773" s="53"/>
      <c r="J773" s="54"/>
      <c r="K773" s="54"/>
      <c r="L773" s="54"/>
      <c r="M773" s="55"/>
      <c r="N773" s="55"/>
      <c r="O773" s="55"/>
      <c r="Q773" s="3"/>
    </row>
    <row r="774" spans="7:17" ht="15.75" customHeight="1">
      <c r="G774" s="53"/>
      <c r="H774" s="53"/>
      <c r="I774" s="53"/>
      <c r="J774" s="54"/>
      <c r="K774" s="54"/>
      <c r="L774" s="54"/>
      <c r="M774" s="55"/>
      <c r="N774" s="55"/>
      <c r="O774" s="55"/>
      <c r="Q774" s="3"/>
    </row>
    <row r="775" spans="7:17" ht="15.75" customHeight="1">
      <c r="G775" s="53"/>
      <c r="H775" s="53"/>
      <c r="I775" s="53"/>
      <c r="J775" s="54"/>
      <c r="K775" s="54"/>
      <c r="L775" s="54"/>
      <c r="M775" s="55"/>
      <c r="N775" s="55"/>
      <c r="O775" s="55"/>
      <c r="Q775" s="3"/>
    </row>
    <row r="776" spans="7:17" ht="15.75" customHeight="1">
      <c r="G776" s="53"/>
      <c r="H776" s="53"/>
      <c r="I776" s="53"/>
      <c r="J776" s="54"/>
      <c r="K776" s="54"/>
      <c r="L776" s="54"/>
      <c r="M776" s="55"/>
      <c r="N776" s="55"/>
      <c r="O776" s="55"/>
      <c r="Q776" s="3"/>
    </row>
    <row r="777" spans="7:17" ht="15.75" customHeight="1">
      <c r="G777" s="53"/>
      <c r="H777" s="53"/>
      <c r="I777" s="53"/>
      <c r="J777" s="54"/>
      <c r="K777" s="54"/>
      <c r="L777" s="54"/>
      <c r="M777" s="55"/>
      <c r="N777" s="55"/>
      <c r="O777" s="55"/>
      <c r="Q777" s="3"/>
    </row>
    <row r="778" spans="7:17" ht="15.75" customHeight="1">
      <c r="G778" s="53"/>
      <c r="H778" s="53"/>
      <c r="I778" s="53"/>
      <c r="J778" s="54"/>
      <c r="K778" s="54"/>
      <c r="L778" s="54"/>
      <c r="M778" s="55"/>
      <c r="N778" s="55"/>
      <c r="O778" s="55"/>
      <c r="Q778" s="3"/>
    </row>
    <row r="779" spans="7:17" ht="15.75" customHeight="1">
      <c r="G779" s="53"/>
      <c r="H779" s="53"/>
      <c r="I779" s="53"/>
      <c r="J779" s="54"/>
      <c r="K779" s="54"/>
      <c r="L779" s="54"/>
      <c r="M779" s="55"/>
      <c r="N779" s="55"/>
      <c r="O779" s="55"/>
      <c r="Q779" s="3"/>
    </row>
    <row r="780" spans="7:17" ht="15.75" customHeight="1">
      <c r="G780" s="53"/>
      <c r="H780" s="53"/>
      <c r="I780" s="53"/>
      <c r="J780" s="54"/>
      <c r="K780" s="54"/>
      <c r="L780" s="54"/>
      <c r="M780" s="55"/>
      <c r="N780" s="55"/>
      <c r="O780" s="55"/>
      <c r="Q780" s="3"/>
    </row>
    <row r="781" spans="7:17" ht="15.75" customHeight="1">
      <c r="G781" s="53"/>
      <c r="H781" s="53"/>
      <c r="I781" s="53"/>
      <c r="J781" s="54"/>
      <c r="K781" s="54"/>
      <c r="L781" s="54"/>
      <c r="M781" s="55"/>
      <c r="N781" s="55"/>
      <c r="O781" s="55"/>
      <c r="Q781" s="3"/>
    </row>
    <row r="782" spans="7:17" ht="15.75" customHeight="1">
      <c r="G782" s="53"/>
      <c r="H782" s="53"/>
      <c r="I782" s="53"/>
      <c r="J782" s="54"/>
      <c r="K782" s="54"/>
      <c r="L782" s="54"/>
      <c r="M782" s="55"/>
      <c r="N782" s="55"/>
      <c r="O782" s="55"/>
      <c r="Q782" s="3"/>
    </row>
    <row r="783" spans="7:17" ht="15.75" customHeight="1">
      <c r="G783" s="53"/>
      <c r="H783" s="53"/>
      <c r="I783" s="53"/>
      <c r="J783" s="54"/>
      <c r="K783" s="54"/>
      <c r="L783" s="54"/>
      <c r="M783" s="55"/>
      <c r="N783" s="55"/>
      <c r="O783" s="55"/>
      <c r="Q783" s="3"/>
    </row>
    <row r="784" spans="7:17" ht="15.75" customHeight="1">
      <c r="G784" s="53"/>
      <c r="H784" s="53"/>
      <c r="I784" s="53"/>
      <c r="J784" s="54"/>
      <c r="K784" s="54"/>
      <c r="L784" s="54"/>
      <c r="M784" s="55"/>
      <c r="N784" s="55"/>
      <c r="O784" s="55"/>
      <c r="Q784" s="3"/>
    </row>
    <row r="785" spans="7:17" ht="15.75" customHeight="1">
      <c r="G785" s="53"/>
      <c r="H785" s="53"/>
      <c r="I785" s="53"/>
      <c r="J785" s="54"/>
      <c r="K785" s="54"/>
      <c r="L785" s="54"/>
      <c r="M785" s="55"/>
      <c r="N785" s="55"/>
      <c r="O785" s="55"/>
      <c r="Q785" s="3"/>
    </row>
    <row r="786" spans="7:17" ht="15.75" customHeight="1">
      <c r="G786" s="53"/>
      <c r="H786" s="53"/>
      <c r="I786" s="53"/>
      <c r="J786" s="54"/>
      <c r="K786" s="54"/>
      <c r="L786" s="54"/>
      <c r="M786" s="55"/>
      <c r="N786" s="55"/>
      <c r="O786" s="55"/>
      <c r="Q786" s="3"/>
    </row>
    <row r="787" spans="7:17" ht="15.75" customHeight="1">
      <c r="G787" s="53"/>
      <c r="H787" s="53"/>
      <c r="I787" s="53"/>
      <c r="J787" s="54"/>
      <c r="K787" s="54"/>
      <c r="L787" s="54"/>
      <c r="M787" s="55"/>
      <c r="N787" s="55"/>
      <c r="O787" s="55"/>
      <c r="Q787" s="3"/>
    </row>
    <row r="788" spans="7:17" ht="15.75" customHeight="1">
      <c r="G788" s="53"/>
      <c r="H788" s="53"/>
      <c r="I788" s="53"/>
      <c r="J788" s="54"/>
      <c r="K788" s="54"/>
      <c r="L788" s="54"/>
      <c r="M788" s="55"/>
      <c r="N788" s="55"/>
      <c r="O788" s="55"/>
      <c r="Q788" s="3"/>
    </row>
    <row r="789" spans="7:17" ht="15.75" customHeight="1">
      <c r="G789" s="53"/>
      <c r="H789" s="53"/>
      <c r="I789" s="53"/>
      <c r="J789" s="54"/>
      <c r="K789" s="54"/>
      <c r="L789" s="54"/>
      <c r="M789" s="55"/>
      <c r="N789" s="55"/>
      <c r="O789" s="55"/>
      <c r="Q789" s="3"/>
    </row>
    <row r="790" spans="7:17" ht="15.75" customHeight="1">
      <c r="G790" s="53"/>
      <c r="H790" s="53"/>
      <c r="I790" s="53"/>
      <c r="J790" s="54"/>
      <c r="K790" s="54"/>
      <c r="L790" s="54"/>
      <c r="M790" s="55"/>
      <c r="N790" s="55"/>
      <c r="O790" s="55"/>
      <c r="Q790" s="3"/>
    </row>
    <row r="791" spans="7:17" ht="15.75" customHeight="1">
      <c r="G791" s="53"/>
      <c r="H791" s="53"/>
      <c r="I791" s="53"/>
      <c r="J791" s="54"/>
      <c r="K791" s="54"/>
      <c r="L791" s="54"/>
      <c r="M791" s="55"/>
      <c r="N791" s="55"/>
      <c r="O791" s="55"/>
      <c r="Q791" s="3"/>
    </row>
    <row r="792" spans="7:17" ht="15.75" customHeight="1">
      <c r="G792" s="53"/>
      <c r="H792" s="53"/>
      <c r="I792" s="53"/>
      <c r="J792" s="54"/>
      <c r="K792" s="54"/>
      <c r="L792" s="54"/>
      <c r="M792" s="55"/>
      <c r="N792" s="55"/>
      <c r="O792" s="55"/>
      <c r="Q792" s="3"/>
    </row>
    <row r="793" spans="7:17" ht="15.75" customHeight="1">
      <c r="G793" s="53"/>
      <c r="H793" s="53"/>
      <c r="I793" s="53"/>
      <c r="J793" s="54"/>
      <c r="K793" s="54"/>
      <c r="L793" s="54"/>
      <c r="M793" s="55"/>
      <c r="N793" s="55"/>
      <c r="O793" s="55"/>
      <c r="Q793" s="3"/>
    </row>
    <row r="794" spans="7:17" ht="15.75" customHeight="1">
      <c r="G794" s="53"/>
      <c r="H794" s="53"/>
      <c r="I794" s="53"/>
      <c r="J794" s="54"/>
      <c r="K794" s="54"/>
      <c r="L794" s="54"/>
      <c r="M794" s="55"/>
      <c r="N794" s="55"/>
      <c r="O794" s="55"/>
      <c r="Q794" s="3"/>
    </row>
    <row r="795" spans="7:17" ht="15.75" customHeight="1">
      <c r="G795" s="53"/>
      <c r="H795" s="53"/>
      <c r="I795" s="53"/>
      <c r="J795" s="54"/>
      <c r="K795" s="54"/>
      <c r="L795" s="54"/>
      <c r="M795" s="55"/>
      <c r="N795" s="55"/>
      <c r="O795" s="55"/>
      <c r="Q795" s="3"/>
    </row>
    <row r="796" spans="7:17" ht="15.75" customHeight="1">
      <c r="G796" s="53"/>
      <c r="H796" s="53"/>
      <c r="I796" s="53"/>
      <c r="J796" s="54"/>
      <c r="K796" s="54"/>
      <c r="L796" s="54"/>
      <c r="M796" s="55"/>
      <c r="N796" s="55"/>
      <c r="O796" s="55"/>
      <c r="Q796" s="3"/>
    </row>
    <row r="797" spans="7:17" ht="15.75" customHeight="1">
      <c r="G797" s="53"/>
      <c r="H797" s="53"/>
      <c r="I797" s="53"/>
      <c r="J797" s="54"/>
      <c r="K797" s="54"/>
      <c r="L797" s="54"/>
      <c r="M797" s="55"/>
      <c r="N797" s="55"/>
      <c r="O797" s="55"/>
      <c r="Q797" s="3"/>
    </row>
    <row r="798" spans="7:17" ht="15.75" customHeight="1">
      <c r="G798" s="53"/>
      <c r="H798" s="53"/>
      <c r="I798" s="53"/>
      <c r="J798" s="54"/>
      <c r="K798" s="54"/>
      <c r="L798" s="54"/>
      <c r="M798" s="55"/>
      <c r="N798" s="55"/>
      <c r="O798" s="55"/>
      <c r="Q798" s="3"/>
    </row>
    <row r="799" spans="7:17" ht="15.75" customHeight="1">
      <c r="G799" s="53"/>
      <c r="H799" s="53"/>
      <c r="I799" s="53"/>
      <c r="J799" s="54"/>
      <c r="K799" s="54"/>
      <c r="L799" s="54"/>
      <c r="M799" s="55"/>
      <c r="N799" s="55"/>
      <c r="O799" s="55"/>
      <c r="Q799" s="3"/>
    </row>
    <row r="800" spans="7:17" ht="15.75" customHeight="1">
      <c r="G800" s="53"/>
      <c r="H800" s="53"/>
      <c r="I800" s="53"/>
      <c r="J800" s="54"/>
      <c r="K800" s="54"/>
      <c r="L800" s="54"/>
      <c r="M800" s="55"/>
      <c r="N800" s="55"/>
      <c r="O800" s="55"/>
      <c r="Q800" s="3"/>
    </row>
    <row r="801" spans="7:17" ht="15.75" customHeight="1">
      <c r="G801" s="53"/>
      <c r="H801" s="53"/>
      <c r="I801" s="53"/>
      <c r="J801" s="54"/>
      <c r="K801" s="54"/>
      <c r="L801" s="54"/>
      <c r="M801" s="55"/>
      <c r="N801" s="55"/>
      <c r="O801" s="55"/>
      <c r="Q801" s="3"/>
    </row>
    <row r="802" spans="7:17" ht="15.75" customHeight="1">
      <c r="G802" s="53"/>
      <c r="H802" s="53"/>
      <c r="I802" s="53"/>
      <c r="J802" s="54"/>
      <c r="K802" s="54"/>
      <c r="L802" s="54"/>
      <c r="M802" s="55"/>
      <c r="N802" s="55"/>
      <c r="O802" s="55"/>
      <c r="Q802" s="3"/>
    </row>
    <row r="803" spans="7:17" ht="15.75" customHeight="1">
      <c r="G803" s="53"/>
      <c r="H803" s="53"/>
      <c r="I803" s="53"/>
      <c r="J803" s="54"/>
      <c r="K803" s="54"/>
      <c r="L803" s="54"/>
      <c r="M803" s="55"/>
      <c r="N803" s="55"/>
      <c r="O803" s="55"/>
      <c r="Q803" s="3"/>
    </row>
    <row r="804" spans="7:17" ht="15.75" customHeight="1">
      <c r="G804" s="53"/>
      <c r="H804" s="53"/>
      <c r="I804" s="53"/>
      <c r="J804" s="54"/>
      <c r="K804" s="54"/>
      <c r="L804" s="54"/>
      <c r="M804" s="55"/>
      <c r="N804" s="55"/>
      <c r="O804" s="55"/>
      <c r="Q804" s="3"/>
    </row>
    <row r="805" spans="7:17" ht="15.75" customHeight="1">
      <c r="G805" s="53"/>
      <c r="H805" s="53"/>
      <c r="I805" s="53"/>
      <c r="J805" s="54"/>
      <c r="K805" s="54"/>
      <c r="L805" s="54"/>
      <c r="M805" s="55"/>
      <c r="N805" s="55"/>
      <c r="O805" s="55"/>
      <c r="Q805" s="3"/>
    </row>
    <row r="806" spans="7:17" ht="15.75" customHeight="1">
      <c r="G806" s="53"/>
      <c r="H806" s="53"/>
      <c r="I806" s="53"/>
      <c r="J806" s="54"/>
      <c r="K806" s="54"/>
      <c r="L806" s="54"/>
      <c r="M806" s="55"/>
      <c r="N806" s="55"/>
      <c r="O806" s="55"/>
      <c r="Q806" s="3"/>
    </row>
    <row r="807" spans="7:17" ht="15.75" customHeight="1">
      <c r="G807" s="53"/>
      <c r="H807" s="53"/>
      <c r="I807" s="53"/>
      <c r="J807" s="54"/>
      <c r="K807" s="54"/>
      <c r="L807" s="54"/>
      <c r="M807" s="55"/>
      <c r="N807" s="55"/>
      <c r="O807" s="55"/>
      <c r="Q807" s="3"/>
    </row>
    <row r="808" spans="7:17" ht="15.75" customHeight="1">
      <c r="G808" s="53"/>
      <c r="H808" s="53"/>
      <c r="I808" s="53"/>
      <c r="J808" s="54"/>
      <c r="K808" s="54"/>
      <c r="L808" s="54"/>
      <c r="M808" s="55"/>
      <c r="N808" s="55"/>
      <c r="O808" s="55"/>
      <c r="Q808" s="3"/>
    </row>
    <row r="809" spans="7:17" ht="15.75" customHeight="1">
      <c r="G809" s="53"/>
      <c r="H809" s="53"/>
      <c r="I809" s="53"/>
      <c r="J809" s="54"/>
      <c r="K809" s="54"/>
      <c r="L809" s="54"/>
      <c r="M809" s="55"/>
      <c r="N809" s="55"/>
      <c r="O809" s="55"/>
      <c r="Q809" s="3"/>
    </row>
    <row r="810" spans="7:17" ht="15.75" customHeight="1">
      <c r="G810" s="53"/>
      <c r="H810" s="53"/>
      <c r="I810" s="53"/>
      <c r="J810" s="54"/>
      <c r="K810" s="54"/>
      <c r="L810" s="54"/>
      <c r="M810" s="55"/>
      <c r="N810" s="55"/>
      <c r="O810" s="55"/>
      <c r="Q810" s="3"/>
    </row>
    <row r="811" spans="7:17" ht="15.75" customHeight="1">
      <c r="G811" s="53"/>
      <c r="H811" s="53"/>
      <c r="I811" s="53"/>
      <c r="J811" s="54"/>
      <c r="K811" s="54"/>
      <c r="L811" s="54"/>
      <c r="M811" s="55"/>
      <c r="N811" s="55"/>
      <c r="O811" s="55"/>
      <c r="Q811" s="3"/>
    </row>
    <row r="812" spans="7:17" ht="15.75" customHeight="1">
      <c r="G812" s="53"/>
      <c r="H812" s="53"/>
      <c r="I812" s="53"/>
      <c r="J812" s="54"/>
      <c r="K812" s="54"/>
      <c r="L812" s="54"/>
      <c r="M812" s="55"/>
      <c r="N812" s="55"/>
      <c r="O812" s="55"/>
      <c r="Q812" s="3"/>
    </row>
    <row r="813" spans="7:17" ht="15.75" customHeight="1">
      <c r="G813" s="53"/>
      <c r="H813" s="53"/>
      <c r="I813" s="53"/>
      <c r="J813" s="54"/>
      <c r="K813" s="54"/>
      <c r="L813" s="54"/>
      <c r="M813" s="55"/>
      <c r="N813" s="55"/>
      <c r="O813" s="55"/>
      <c r="Q813" s="3"/>
    </row>
    <row r="814" spans="7:17" ht="15.75" customHeight="1">
      <c r="G814" s="53"/>
      <c r="H814" s="53"/>
      <c r="I814" s="53"/>
      <c r="J814" s="54"/>
      <c r="K814" s="54"/>
      <c r="L814" s="54"/>
      <c r="M814" s="55"/>
      <c r="N814" s="55"/>
      <c r="O814" s="55"/>
      <c r="Q814" s="3"/>
    </row>
    <row r="815" spans="7:17" ht="15.75" customHeight="1">
      <c r="G815" s="53"/>
      <c r="H815" s="53"/>
      <c r="I815" s="53"/>
      <c r="J815" s="54"/>
      <c r="K815" s="54"/>
      <c r="L815" s="54"/>
      <c r="M815" s="55"/>
      <c r="N815" s="55"/>
      <c r="O815" s="55"/>
      <c r="Q815" s="3"/>
    </row>
    <row r="816" spans="7:17" ht="15.75" customHeight="1">
      <c r="G816" s="53"/>
      <c r="H816" s="53"/>
      <c r="I816" s="53"/>
      <c r="J816" s="54"/>
      <c r="K816" s="54"/>
      <c r="L816" s="54"/>
      <c r="M816" s="55"/>
      <c r="N816" s="55"/>
      <c r="O816" s="55"/>
      <c r="Q816" s="3"/>
    </row>
    <row r="817" spans="7:17" ht="15.75" customHeight="1">
      <c r="G817" s="53"/>
      <c r="H817" s="53"/>
      <c r="I817" s="53"/>
      <c r="J817" s="54"/>
      <c r="K817" s="54"/>
      <c r="L817" s="54"/>
      <c r="M817" s="55"/>
      <c r="N817" s="55"/>
      <c r="O817" s="55"/>
      <c r="Q817" s="3"/>
    </row>
    <row r="818" spans="7:17" ht="15.75" customHeight="1">
      <c r="G818" s="53"/>
      <c r="H818" s="53"/>
      <c r="I818" s="53"/>
      <c r="J818" s="54"/>
      <c r="K818" s="54"/>
      <c r="L818" s="54"/>
      <c r="M818" s="55"/>
      <c r="N818" s="55"/>
      <c r="O818" s="55"/>
      <c r="Q818" s="3"/>
    </row>
    <row r="819" spans="7:17" ht="15.75" customHeight="1">
      <c r="G819" s="53"/>
      <c r="H819" s="53"/>
      <c r="I819" s="53"/>
      <c r="J819" s="54"/>
      <c r="K819" s="54"/>
      <c r="L819" s="54"/>
      <c r="M819" s="55"/>
      <c r="N819" s="55"/>
      <c r="O819" s="55"/>
      <c r="Q819" s="3"/>
    </row>
    <row r="820" spans="7:17" ht="15.75" customHeight="1">
      <c r="G820" s="53"/>
      <c r="H820" s="53"/>
      <c r="I820" s="53"/>
      <c r="J820" s="54"/>
      <c r="K820" s="54"/>
      <c r="L820" s="54"/>
      <c r="M820" s="55"/>
      <c r="N820" s="55"/>
      <c r="O820" s="55"/>
      <c r="Q820" s="3"/>
    </row>
    <row r="821" spans="7:17" ht="15.75" customHeight="1">
      <c r="G821" s="53"/>
      <c r="H821" s="53"/>
      <c r="I821" s="53"/>
      <c r="J821" s="54"/>
      <c r="K821" s="54"/>
      <c r="L821" s="54"/>
      <c r="M821" s="55"/>
      <c r="N821" s="55"/>
      <c r="O821" s="55"/>
      <c r="Q821" s="3"/>
    </row>
    <row r="822" spans="7:17" ht="15.75" customHeight="1">
      <c r="G822" s="53"/>
      <c r="H822" s="53"/>
      <c r="I822" s="53"/>
      <c r="J822" s="54"/>
      <c r="K822" s="54"/>
      <c r="L822" s="54"/>
      <c r="M822" s="55"/>
      <c r="N822" s="55"/>
      <c r="O822" s="55"/>
      <c r="Q822" s="3"/>
    </row>
    <row r="823" spans="7:17" ht="15.75" customHeight="1">
      <c r="G823" s="53"/>
      <c r="H823" s="53"/>
      <c r="I823" s="53"/>
      <c r="J823" s="54"/>
      <c r="K823" s="54"/>
      <c r="L823" s="54"/>
      <c r="M823" s="55"/>
      <c r="N823" s="55"/>
      <c r="O823" s="55"/>
      <c r="Q823" s="3"/>
    </row>
    <row r="824" spans="7:17" ht="15.75" customHeight="1">
      <c r="G824" s="53"/>
      <c r="H824" s="53"/>
      <c r="I824" s="53"/>
      <c r="J824" s="54"/>
      <c r="K824" s="54"/>
      <c r="L824" s="54"/>
      <c r="M824" s="55"/>
      <c r="N824" s="55"/>
      <c r="O824" s="55"/>
      <c r="Q824" s="3"/>
    </row>
    <row r="825" spans="7:17" ht="15.75" customHeight="1">
      <c r="G825" s="53"/>
      <c r="H825" s="53"/>
      <c r="I825" s="53"/>
      <c r="J825" s="54"/>
      <c r="K825" s="54"/>
      <c r="L825" s="54"/>
      <c r="M825" s="55"/>
      <c r="N825" s="55"/>
      <c r="O825" s="55"/>
      <c r="Q825" s="3"/>
    </row>
    <row r="826" spans="7:17" ht="15.75" customHeight="1">
      <c r="G826" s="53"/>
      <c r="H826" s="53"/>
      <c r="I826" s="53"/>
      <c r="J826" s="54"/>
      <c r="K826" s="54"/>
      <c r="L826" s="54"/>
      <c r="M826" s="55"/>
      <c r="N826" s="55"/>
      <c r="O826" s="55"/>
      <c r="Q826" s="3"/>
    </row>
    <row r="827" spans="7:17" ht="15.75" customHeight="1">
      <c r="G827" s="53"/>
      <c r="H827" s="53"/>
      <c r="I827" s="53"/>
      <c r="J827" s="54"/>
      <c r="K827" s="54"/>
      <c r="L827" s="54"/>
      <c r="M827" s="55"/>
      <c r="N827" s="55"/>
      <c r="O827" s="55"/>
      <c r="Q827" s="3"/>
    </row>
    <row r="828" spans="7:17" ht="15.75" customHeight="1">
      <c r="G828" s="53"/>
      <c r="H828" s="53"/>
      <c r="I828" s="53"/>
      <c r="J828" s="54"/>
      <c r="K828" s="54"/>
      <c r="L828" s="54"/>
      <c r="M828" s="55"/>
      <c r="N828" s="55"/>
      <c r="O828" s="55"/>
      <c r="Q828" s="3"/>
    </row>
    <row r="829" spans="7:17" ht="15.75" customHeight="1">
      <c r="G829" s="53"/>
      <c r="H829" s="53"/>
      <c r="I829" s="53"/>
      <c r="J829" s="54"/>
      <c r="K829" s="54"/>
      <c r="L829" s="54"/>
      <c r="M829" s="55"/>
      <c r="N829" s="55"/>
      <c r="O829" s="55"/>
      <c r="Q829" s="3"/>
    </row>
    <row r="830" spans="7:17" ht="15.75" customHeight="1">
      <c r="G830" s="53"/>
      <c r="H830" s="53"/>
      <c r="I830" s="53"/>
      <c r="J830" s="54"/>
      <c r="K830" s="54"/>
      <c r="L830" s="54"/>
      <c r="M830" s="55"/>
      <c r="N830" s="55"/>
      <c r="O830" s="55"/>
      <c r="Q830" s="3"/>
    </row>
    <row r="831" spans="7:17" ht="15.75" customHeight="1">
      <c r="G831" s="53"/>
      <c r="H831" s="53"/>
      <c r="I831" s="53"/>
      <c r="J831" s="54"/>
      <c r="K831" s="54"/>
      <c r="L831" s="54"/>
      <c r="M831" s="55"/>
      <c r="N831" s="55"/>
      <c r="O831" s="55"/>
      <c r="Q831" s="3"/>
    </row>
    <row r="832" spans="7:17" ht="15.75" customHeight="1">
      <c r="G832" s="53"/>
      <c r="H832" s="53"/>
      <c r="I832" s="53"/>
      <c r="J832" s="54"/>
      <c r="K832" s="54"/>
      <c r="L832" s="54"/>
      <c r="M832" s="55"/>
      <c r="N832" s="55"/>
      <c r="O832" s="55"/>
      <c r="Q832" s="3"/>
    </row>
    <row r="833" spans="7:17" ht="15.75" customHeight="1">
      <c r="G833" s="53"/>
      <c r="H833" s="53"/>
      <c r="I833" s="53"/>
      <c r="J833" s="54"/>
      <c r="K833" s="54"/>
      <c r="L833" s="54"/>
      <c r="M833" s="55"/>
      <c r="N833" s="55"/>
      <c r="O833" s="55"/>
      <c r="Q833" s="3"/>
    </row>
    <row r="834" spans="7:17" ht="15.75" customHeight="1">
      <c r="G834" s="53"/>
      <c r="H834" s="53"/>
      <c r="I834" s="53"/>
      <c r="J834" s="54"/>
      <c r="K834" s="54"/>
      <c r="L834" s="54"/>
      <c r="M834" s="55"/>
      <c r="N834" s="55"/>
      <c r="O834" s="55"/>
      <c r="Q834" s="3"/>
    </row>
    <row r="835" spans="7:17" ht="15.75" customHeight="1">
      <c r="G835" s="53"/>
      <c r="H835" s="53"/>
      <c r="I835" s="53"/>
      <c r="J835" s="54"/>
      <c r="K835" s="54"/>
      <c r="L835" s="54"/>
      <c r="M835" s="55"/>
      <c r="N835" s="55"/>
      <c r="O835" s="55"/>
      <c r="Q835" s="3"/>
    </row>
    <row r="836" spans="7:17" ht="15.75" customHeight="1">
      <c r="G836" s="53"/>
      <c r="H836" s="53"/>
      <c r="I836" s="53"/>
      <c r="J836" s="54"/>
      <c r="K836" s="54"/>
      <c r="L836" s="54"/>
      <c r="M836" s="55"/>
      <c r="N836" s="55"/>
      <c r="O836" s="55"/>
      <c r="Q836" s="3"/>
    </row>
    <row r="837" spans="7:17" ht="15.75" customHeight="1">
      <c r="G837" s="53"/>
      <c r="H837" s="53"/>
      <c r="I837" s="53"/>
      <c r="J837" s="54"/>
      <c r="K837" s="54"/>
      <c r="L837" s="54"/>
      <c r="M837" s="55"/>
      <c r="N837" s="55"/>
      <c r="O837" s="55"/>
      <c r="Q837" s="3"/>
    </row>
    <row r="838" spans="7:17" ht="15.75" customHeight="1">
      <c r="G838" s="53"/>
      <c r="H838" s="53"/>
      <c r="I838" s="53"/>
      <c r="J838" s="54"/>
      <c r="K838" s="54"/>
      <c r="L838" s="54"/>
      <c r="M838" s="55"/>
      <c r="N838" s="55"/>
      <c r="O838" s="55"/>
      <c r="Q838" s="3"/>
    </row>
    <row r="839" spans="7:17" ht="15.75" customHeight="1">
      <c r="G839" s="53"/>
      <c r="H839" s="53"/>
      <c r="I839" s="53"/>
      <c r="J839" s="54"/>
      <c r="K839" s="54"/>
      <c r="L839" s="54"/>
      <c r="M839" s="55"/>
      <c r="N839" s="55"/>
      <c r="O839" s="55"/>
      <c r="Q839" s="3"/>
    </row>
    <row r="840" spans="7:17" ht="15.75" customHeight="1">
      <c r="G840" s="53"/>
      <c r="H840" s="53"/>
      <c r="I840" s="53"/>
      <c r="J840" s="54"/>
      <c r="K840" s="54"/>
      <c r="L840" s="54"/>
      <c r="M840" s="55"/>
      <c r="N840" s="55"/>
      <c r="O840" s="55"/>
      <c r="Q840" s="3"/>
    </row>
    <row r="841" spans="7:17" ht="15.75" customHeight="1">
      <c r="G841" s="53"/>
      <c r="H841" s="53"/>
      <c r="I841" s="53"/>
      <c r="J841" s="54"/>
      <c r="K841" s="54"/>
      <c r="L841" s="54"/>
      <c r="M841" s="55"/>
      <c r="N841" s="55"/>
      <c r="O841" s="55"/>
      <c r="Q841" s="3"/>
    </row>
    <row r="842" spans="7:17" ht="15.75" customHeight="1">
      <c r="G842" s="53"/>
      <c r="H842" s="53"/>
      <c r="I842" s="53"/>
      <c r="J842" s="54"/>
      <c r="K842" s="54"/>
      <c r="L842" s="54"/>
      <c r="M842" s="55"/>
      <c r="N842" s="55"/>
      <c r="O842" s="55"/>
      <c r="Q842" s="3"/>
    </row>
    <row r="843" spans="7:17" ht="15.75" customHeight="1">
      <c r="G843" s="53"/>
      <c r="H843" s="53"/>
      <c r="I843" s="53"/>
      <c r="J843" s="54"/>
      <c r="K843" s="54"/>
      <c r="L843" s="54"/>
      <c r="M843" s="55"/>
      <c r="N843" s="55"/>
      <c r="O843" s="55"/>
      <c r="Q843" s="3"/>
    </row>
    <row r="844" spans="7:17" ht="15.75" customHeight="1">
      <c r="G844" s="53"/>
      <c r="H844" s="53"/>
      <c r="I844" s="53"/>
      <c r="J844" s="54"/>
      <c r="K844" s="54"/>
      <c r="L844" s="54"/>
      <c r="M844" s="55"/>
      <c r="N844" s="55"/>
      <c r="O844" s="55"/>
      <c r="Q844" s="3"/>
    </row>
    <row r="845" spans="7:17" ht="15.75" customHeight="1">
      <c r="G845" s="53"/>
      <c r="H845" s="53"/>
      <c r="I845" s="53"/>
      <c r="J845" s="54"/>
      <c r="K845" s="54"/>
      <c r="L845" s="54"/>
      <c r="M845" s="55"/>
      <c r="N845" s="55"/>
      <c r="O845" s="55"/>
      <c r="Q845" s="3"/>
    </row>
    <row r="846" spans="7:17" ht="15.75" customHeight="1">
      <c r="G846" s="53"/>
      <c r="H846" s="53"/>
      <c r="I846" s="53"/>
      <c r="J846" s="54"/>
      <c r="K846" s="54"/>
      <c r="L846" s="54"/>
      <c r="M846" s="55"/>
      <c r="N846" s="55"/>
      <c r="O846" s="55"/>
      <c r="Q846" s="3"/>
    </row>
    <row r="847" spans="7:17" ht="15.75" customHeight="1">
      <c r="G847" s="53"/>
      <c r="H847" s="53"/>
      <c r="I847" s="53"/>
      <c r="J847" s="54"/>
      <c r="K847" s="54"/>
      <c r="L847" s="54"/>
      <c r="M847" s="55"/>
      <c r="N847" s="55"/>
      <c r="O847" s="55"/>
      <c r="Q847" s="3"/>
    </row>
    <row r="848" spans="7:17" ht="15.75" customHeight="1">
      <c r="G848" s="53"/>
      <c r="H848" s="53"/>
      <c r="I848" s="53"/>
      <c r="J848" s="54"/>
      <c r="K848" s="54"/>
      <c r="L848" s="54"/>
      <c r="M848" s="55"/>
      <c r="N848" s="55"/>
      <c r="O848" s="55"/>
      <c r="Q848" s="3"/>
    </row>
    <row r="849" spans="7:17" ht="15.75" customHeight="1">
      <c r="G849" s="53"/>
      <c r="H849" s="53"/>
      <c r="I849" s="53"/>
      <c r="J849" s="54"/>
      <c r="K849" s="54"/>
      <c r="L849" s="54"/>
      <c r="M849" s="55"/>
      <c r="N849" s="55"/>
      <c r="O849" s="55"/>
      <c r="Q849" s="3"/>
    </row>
    <row r="850" spans="7:17" ht="15.75" customHeight="1">
      <c r="G850" s="53"/>
      <c r="H850" s="53"/>
      <c r="I850" s="53"/>
      <c r="J850" s="54"/>
      <c r="K850" s="54"/>
      <c r="L850" s="54"/>
      <c r="M850" s="55"/>
      <c r="N850" s="55"/>
      <c r="O850" s="55"/>
      <c r="Q850" s="3"/>
    </row>
    <row r="851" spans="7:17" ht="15.75" customHeight="1">
      <c r="G851" s="53"/>
      <c r="H851" s="53"/>
      <c r="I851" s="53"/>
      <c r="J851" s="54"/>
      <c r="K851" s="54"/>
      <c r="L851" s="54"/>
      <c r="M851" s="55"/>
      <c r="N851" s="55"/>
      <c r="O851" s="55"/>
      <c r="Q851" s="3"/>
    </row>
    <row r="852" spans="7:17" ht="15.75" customHeight="1">
      <c r="G852" s="53"/>
      <c r="H852" s="53"/>
      <c r="I852" s="53"/>
      <c r="J852" s="54"/>
      <c r="K852" s="54"/>
      <c r="L852" s="54"/>
      <c r="M852" s="55"/>
      <c r="N852" s="55"/>
      <c r="O852" s="55"/>
      <c r="Q852" s="3"/>
    </row>
    <row r="853" spans="7:17" ht="15.75" customHeight="1">
      <c r="G853" s="53"/>
      <c r="H853" s="53"/>
      <c r="I853" s="53"/>
      <c r="J853" s="54"/>
      <c r="K853" s="54"/>
      <c r="L853" s="54"/>
      <c r="M853" s="55"/>
      <c r="N853" s="55"/>
      <c r="O853" s="55"/>
      <c r="Q853" s="3"/>
    </row>
    <row r="854" spans="7:17" ht="15.75" customHeight="1">
      <c r="G854" s="53"/>
      <c r="H854" s="53"/>
      <c r="I854" s="53"/>
      <c r="J854" s="54"/>
      <c r="K854" s="54"/>
      <c r="L854" s="54"/>
      <c r="M854" s="55"/>
      <c r="N854" s="55"/>
      <c r="O854" s="55"/>
      <c r="Q854" s="3"/>
    </row>
    <row r="855" spans="7:17" ht="15.75" customHeight="1">
      <c r="G855" s="53"/>
      <c r="H855" s="53"/>
      <c r="I855" s="53"/>
      <c r="J855" s="54"/>
      <c r="K855" s="54"/>
      <c r="L855" s="54"/>
      <c r="M855" s="55"/>
      <c r="N855" s="55"/>
      <c r="O855" s="55"/>
      <c r="Q855" s="3"/>
    </row>
    <row r="856" spans="7:17" ht="15.75" customHeight="1">
      <c r="G856" s="53"/>
      <c r="H856" s="53"/>
      <c r="I856" s="53"/>
      <c r="J856" s="54"/>
      <c r="K856" s="54"/>
      <c r="L856" s="54"/>
      <c r="M856" s="55"/>
      <c r="N856" s="55"/>
      <c r="O856" s="55"/>
      <c r="Q856" s="3"/>
    </row>
    <row r="857" spans="7:17" ht="15.75" customHeight="1">
      <c r="G857" s="53"/>
      <c r="H857" s="53"/>
      <c r="I857" s="53"/>
      <c r="J857" s="54"/>
      <c r="K857" s="54"/>
      <c r="L857" s="54"/>
      <c r="M857" s="55"/>
      <c r="N857" s="55"/>
      <c r="O857" s="55"/>
      <c r="Q857" s="3"/>
    </row>
    <row r="858" spans="7:17" ht="15.75" customHeight="1">
      <c r="G858" s="53"/>
      <c r="H858" s="53"/>
      <c r="I858" s="53"/>
      <c r="J858" s="54"/>
      <c r="K858" s="54"/>
      <c r="L858" s="54"/>
      <c r="M858" s="55"/>
      <c r="N858" s="55"/>
      <c r="O858" s="55"/>
      <c r="Q858" s="3"/>
    </row>
    <row r="859" spans="7:17" ht="15.75" customHeight="1">
      <c r="G859" s="53"/>
      <c r="H859" s="53"/>
      <c r="I859" s="53"/>
      <c r="J859" s="54"/>
      <c r="K859" s="54"/>
      <c r="L859" s="54"/>
      <c r="M859" s="55"/>
      <c r="N859" s="55"/>
      <c r="O859" s="55"/>
      <c r="Q859" s="3"/>
    </row>
    <row r="860" spans="7:17" ht="15.75" customHeight="1">
      <c r="G860" s="53"/>
      <c r="H860" s="53"/>
      <c r="I860" s="53"/>
      <c r="J860" s="54"/>
      <c r="K860" s="54"/>
      <c r="L860" s="54"/>
      <c r="M860" s="55"/>
      <c r="N860" s="55"/>
      <c r="O860" s="55"/>
      <c r="Q860" s="3"/>
    </row>
    <row r="861" spans="7:17" ht="15.75" customHeight="1">
      <c r="G861" s="53"/>
      <c r="H861" s="53"/>
      <c r="I861" s="53"/>
      <c r="J861" s="54"/>
      <c r="K861" s="54"/>
      <c r="L861" s="54"/>
      <c r="M861" s="55"/>
      <c r="N861" s="55"/>
      <c r="O861" s="55"/>
      <c r="Q861" s="3"/>
    </row>
    <row r="862" spans="7:17" ht="15.75" customHeight="1">
      <c r="G862" s="53"/>
      <c r="H862" s="53"/>
      <c r="I862" s="53"/>
      <c r="J862" s="54"/>
      <c r="K862" s="54"/>
      <c r="L862" s="54"/>
      <c r="M862" s="55"/>
      <c r="N862" s="55"/>
      <c r="O862" s="55"/>
      <c r="Q862" s="3"/>
    </row>
    <row r="863" spans="7:17" ht="15.75" customHeight="1">
      <c r="G863" s="53"/>
      <c r="H863" s="53"/>
      <c r="I863" s="53"/>
      <c r="J863" s="54"/>
      <c r="K863" s="54"/>
      <c r="L863" s="54"/>
      <c r="M863" s="55"/>
      <c r="N863" s="55"/>
      <c r="O863" s="55"/>
      <c r="Q863" s="3"/>
    </row>
    <row r="864" spans="7:17" ht="15.75" customHeight="1">
      <c r="G864" s="53"/>
      <c r="H864" s="53"/>
      <c r="I864" s="53"/>
      <c r="J864" s="54"/>
      <c r="K864" s="54"/>
      <c r="L864" s="54"/>
      <c r="M864" s="55"/>
      <c r="N864" s="55"/>
      <c r="O864" s="55"/>
      <c r="Q864" s="3"/>
    </row>
    <row r="865" spans="7:17" ht="15.75" customHeight="1">
      <c r="G865" s="53"/>
      <c r="H865" s="53"/>
      <c r="I865" s="53"/>
      <c r="J865" s="54"/>
      <c r="K865" s="54"/>
      <c r="L865" s="54"/>
      <c r="M865" s="55"/>
      <c r="N865" s="55"/>
      <c r="O865" s="55"/>
      <c r="Q865" s="3"/>
    </row>
    <row r="866" spans="7:17" ht="15.75" customHeight="1">
      <c r="G866" s="53"/>
      <c r="H866" s="53"/>
      <c r="I866" s="53"/>
      <c r="J866" s="54"/>
      <c r="K866" s="54"/>
      <c r="L866" s="54"/>
      <c r="M866" s="55"/>
      <c r="N866" s="55"/>
      <c r="O866" s="55"/>
      <c r="Q866" s="3"/>
    </row>
    <row r="867" spans="7:17" ht="15.75" customHeight="1">
      <c r="G867" s="53"/>
      <c r="H867" s="53"/>
      <c r="I867" s="53"/>
      <c r="J867" s="54"/>
      <c r="K867" s="54"/>
      <c r="L867" s="54"/>
      <c r="M867" s="55"/>
      <c r="N867" s="55"/>
      <c r="O867" s="55"/>
      <c r="Q867" s="3"/>
    </row>
    <row r="868" spans="7:17" ht="15.75" customHeight="1">
      <c r="G868" s="53"/>
      <c r="H868" s="53"/>
      <c r="I868" s="53"/>
      <c r="J868" s="54"/>
      <c r="K868" s="54"/>
      <c r="L868" s="54"/>
      <c r="M868" s="55"/>
      <c r="N868" s="55"/>
      <c r="O868" s="55"/>
      <c r="Q868" s="3"/>
    </row>
    <row r="869" spans="7:17" ht="15.75" customHeight="1">
      <c r="G869" s="53"/>
      <c r="H869" s="53"/>
      <c r="I869" s="53"/>
      <c r="J869" s="54"/>
      <c r="K869" s="54"/>
      <c r="L869" s="54"/>
      <c r="M869" s="55"/>
      <c r="N869" s="55"/>
      <c r="O869" s="55"/>
      <c r="Q869" s="3"/>
    </row>
    <row r="870" spans="7:17" ht="15.75" customHeight="1">
      <c r="G870" s="53"/>
      <c r="H870" s="53"/>
      <c r="I870" s="53"/>
      <c r="J870" s="54"/>
      <c r="K870" s="54"/>
      <c r="L870" s="54"/>
      <c r="M870" s="55"/>
      <c r="N870" s="55"/>
      <c r="O870" s="55"/>
      <c r="Q870" s="3"/>
    </row>
    <row r="871" spans="7:17" ht="15.75" customHeight="1">
      <c r="G871" s="53"/>
      <c r="H871" s="53"/>
      <c r="I871" s="53"/>
      <c r="J871" s="54"/>
      <c r="K871" s="54"/>
      <c r="L871" s="54"/>
      <c r="M871" s="55"/>
      <c r="N871" s="55"/>
      <c r="O871" s="55"/>
      <c r="Q871" s="3"/>
    </row>
    <row r="872" spans="7:17" ht="15.75" customHeight="1">
      <c r="G872" s="53"/>
      <c r="H872" s="53"/>
      <c r="I872" s="53"/>
      <c r="J872" s="54"/>
      <c r="K872" s="54"/>
      <c r="L872" s="54"/>
      <c r="M872" s="55"/>
      <c r="N872" s="55"/>
      <c r="O872" s="55"/>
      <c r="Q872" s="3"/>
    </row>
    <row r="873" spans="7:17" ht="15.75" customHeight="1">
      <c r="G873" s="53"/>
      <c r="H873" s="53"/>
      <c r="I873" s="53"/>
      <c r="J873" s="54"/>
      <c r="K873" s="54"/>
      <c r="L873" s="54"/>
      <c r="M873" s="55"/>
      <c r="N873" s="55"/>
      <c r="O873" s="55"/>
      <c r="Q873" s="3"/>
    </row>
    <row r="874" spans="7:17" ht="15.75" customHeight="1">
      <c r="G874" s="53"/>
      <c r="H874" s="53"/>
      <c r="I874" s="53"/>
      <c r="J874" s="54"/>
      <c r="K874" s="54"/>
      <c r="L874" s="54"/>
      <c r="M874" s="55"/>
      <c r="N874" s="55"/>
      <c r="O874" s="55"/>
      <c r="Q874" s="3"/>
    </row>
    <row r="875" spans="7:17" ht="15.75" customHeight="1">
      <c r="G875" s="53"/>
      <c r="H875" s="53"/>
      <c r="I875" s="53"/>
      <c r="J875" s="54"/>
      <c r="K875" s="54"/>
      <c r="L875" s="54"/>
      <c r="M875" s="55"/>
      <c r="N875" s="55"/>
      <c r="O875" s="55"/>
      <c r="Q875" s="3"/>
    </row>
    <row r="876" spans="7:17" ht="15.75" customHeight="1">
      <c r="G876" s="53"/>
      <c r="H876" s="53"/>
      <c r="I876" s="53"/>
      <c r="J876" s="54"/>
      <c r="K876" s="54"/>
      <c r="L876" s="54"/>
      <c r="M876" s="55"/>
      <c r="N876" s="55"/>
      <c r="O876" s="55"/>
      <c r="Q876" s="3"/>
    </row>
    <row r="877" spans="7:17" ht="15.75" customHeight="1">
      <c r="G877" s="53"/>
      <c r="H877" s="53"/>
      <c r="I877" s="53"/>
      <c r="J877" s="54"/>
      <c r="K877" s="54"/>
      <c r="L877" s="54"/>
      <c r="M877" s="55"/>
      <c r="N877" s="55"/>
      <c r="O877" s="55"/>
      <c r="Q877" s="3"/>
    </row>
    <row r="878" spans="7:17" ht="15.75" customHeight="1">
      <c r="G878" s="53"/>
      <c r="H878" s="53"/>
      <c r="I878" s="53"/>
      <c r="J878" s="54"/>
      <c r="K878" s="54"/>
      <c r="L878" s="54"/>
      <c r="M878" s="55"/>
      <c r="N878" s="55"/>
      <c r="O878" s="55"/>
      <c r="Q878" s="3"/>
    </row>
    <row r="879" spans="7:17" ht="15.75" customHeight="1">
      <c r="G879" s="53"/>
      <c r="H879" s="53"/>
      <c r="I879" s="53"/>
      <c r="J879" s="54"/>
      <c r="K879" s="54"/>
      <c r="L879" s="54"/>
      <c r="M879" s="55"/>
      <c r="N879" s="55"/>
      <c r="O879" s="55"/>
      <c r="Q879" s="3"/>
    </row>
    <row r="880" spans="7:17" ht="15.75" customHeight="1">
      <c r="G880" s="53"/>
      <c r="H880" s="53"/>
      <c r="I880" s="53"/>
      <c r="J880" s="54"/>
      <c r="K880" s="54"/>
      <c r="L880" s="54"/>
      <c r="M880" s="55"/>
      <c r="N880" s="55"/>
      <c r="O880" s="55"/>
      <c r="Q880" s="3"/>
    </row>
    <row r="881" spans="7:17" ht="15.75" customHeight="1">
      <c r="G881" s="53"/>
      <c r="H881" s="53"/>
      <c r="I881" s="53"/>
      <c r="J881" s="54"/>
      <c r="K881" s="54"/>
      <c r="L881" s="54"/>
      <c r="M881" s="55"/>
      <c r="N881" s="55"/>
      <c r="O881" s="55"/>
      <c r="Q881" s="3"/>
    </row>
    <row r="882" spans="7:17" ht="15.75" customHeight="1">
      <c r="G882" s="53"/>
      <c r="H882" s="53"/>
      <c r="I882" s="53"/>
      <c r="J882" s="54"/>
      <c r="K882" s="54"/>
      <c r="L882" s="54"/>
      <c r="M882" s="55"/>
      <c r="N882" s="55"/>
      <c r="O882" s="55"/>
      <c r="Q882" s="3"/>
    </row>
    <row r="883" spans="7:17" ht="15.75" customHeight="1">
      <c r="G883" s="53"/>
      <c r="H883" s="53"/>
      <c r="I883" s="53"/>
      <c r="J883" s="54"/>
      <c r="K883" s="54"/>
      <c r="L883" s="54"/>
      <c r="M883" s="55"/>
      <c r="N883" s="55"/>
      <c r="O883" s="55"/>
      <c r="Q883" s="3"/>
    </row>
    <row r="884" spans="7:17" ht="15.75" customHeight="1">
      <c r="G884" s="53"/>
      <c r="H884" s="53"/>
      <c r="I884" s="53"/>
      <c r="J884" s="54"/>
      <c r="K884" s="54"/>
      <c r="L884" s="54"/>
      <c r="M884" s="55"/>
      <c r="N884" s="55"/>
      <c r="O884" s="55"/>
      <c r="Q884" s="3"/>
    </row>
    <row r="885" spans="7:17" ht="15.75" customHeight="1">
      <c r="G885" s="53"/>
      <c r="H885" s="53"/>
      <c r="I885" s="53"/>
      <c r="J885" s="54"/>
      <c r="K885" s="54"/>
      <c r="L885" s="54"/>
      <c r="M885" s="55"/>
      <c r="N885" s="55"/>
      <c r="O885" s="55"/>
      <c r="Q885" s="3"/>
    </row>
    <row r="886" spans="7:17" ht="15.75" customHeight="1">
      <c r="G886" s="53"/>
      <c r="H886" s="53"/>
      <c r="I886" s="53"/>
      <c r="J886" s="54"/>
      <c r="K886" s="54"/>
      <c r="L886" s="54"/>
      <c r="M886" s="55"/>
      <c r="N886" s="55"/>
      <c r="O886" s="55"/>
      <c r="Q886" s="3"/>
    </row>
    <row r="887" spans="7:17" ht="15.75" customHeight="1">
      <c r="G887" s="53"/>
      <c r="H887" s="53"/>
      <c r="I887" s="53"/>
      <c r="J887" s="54"/>
      <c r="K887" s="54"/>
      <c r="L887" s="54"/>
      <c r="M887" s="55"/>
      <c r="N887" s="55"/>
      <c r="O887" s="55"/>
      <c r="Q887" s="3"/>
    </row>
    <row r="888" spans="7:17" ht="15.75" customHeight="1">
      <c r="G888" s="53"/>
      <c r="H888" s="53"/>
      <c r="I888" s="53"/>
      <c r="J888" s="54"/>
      <c r="K888" s="54"/>
      <c r="L888" s="54"/>
      <c r="M888" s="55"/>
      <c r="N888" s="55"/>
      <c r="O888" s="55"/>
      <c r="Q888" s="3"/>
    </row>
    <row r="889" spans="7:17" ht="15.75" customHeight="1">
      <c r="G889" s="53"/>
      <c r="H889" s="53"/>
      <c r="I889" s="53"/>
      <c r="J889" s="54"/>
      <c r="K889" s="54"/>
      <c r="L889" s="54"/>
      <c r="M889" s="55"/>
      <c r="N889" s="55"/>
      <c r="O889" s="55"/>
      <c r="Q889" s="3"/>
    </row>
    <row r="890" spans="7:17" ht="15.75" customHeight="1">
      <c r="G890" s="53"/>
      <c r="H890" s="53"/>
      <c r="I890" s="53"/>
      <c r="J890" s="54"/>
      <c r="K890" s="54"/>
      <c r="L890" s="54"/>
      <c r="M890" s="55"/>
      <c r="N890" s="55"/>
      <c r="O890" s="55"/>
      <c r="Q890" s="3"/>
    </row>
    <row r="891" spans="7:17" ht="15.75" customHeight="1">
      <c r="G891" s="53"/>
      <c r="H891" s="53"/>
      <c r="I891" s="53"/>
      <c r="J891" s="54"/>
      <c r="K891" s="54"/>
      <c r="L891" s="54"/>
      <c r="M891" s="55"/>
      <c r="N891" s="55"/>
      <c r="O891" s="55"/>
      <c r="Q891" s="3"/>
    </row>
    <row r="892" spans="7:17" ht="15.75" customHeight="1">
      <c r="G892" s="53"/>
      <c r="H892" s="53"/>
      <c r="I892" s="53"/>
      <c r="J892" s="54"/>
      <c r="K892" s="54"/>
      <c r="L892" s="54"/>
      <c r="M892" s="55"/>
      <c r="N892" s="55"/>
      <c r="O892" s="55"/>
      <c r="Q892" s="3"/>
    </row>
    <row r="893" spans="7:17" ht="15.75" customHeight="1">
      <c r="G893" s="53"/>
      <c r="H893" s="53"/>
      <c r="I893" s="53"/>
      <c r="J893" s="54"/>
      <c r="K893" s="54"/>
      <c r="L893" s="54"/>
      <c r="M893" s="55"/>
      <c r="N893" s="55"/>
      <c r="O893" s="55"/>
      <c r="Q893" s="3"/>
    </row>
    <row r="894" spans="7:17" ht="15.75" customHeight="1">
      <c r="G894" s="53"/>
      <c r="H894" s="53"/>
      <c r="I894" s="53"/>
      <c r="J894" s="54"/>
      <c r="K894" s="54"/>
      <c r="L894" s="54"/>
      <c r="M894" s="55"/>
      <c r="N894" s="55"/>
      <c r="O894" s="55"/>
      <c r="Q894" s="3"/>
    </row>
    <row r="895" spans="7:17" ht="15.75" customHeight="1">
      <c r="G895" s="53"/>
      <c r="H895" s="53"/>
      <c r="I895" s="53"/>
      <c r="J895" s="54"/>
      <c r="K895" s="54"/>
      <c r="L895" s="54"/>
      <c r="M895" s="55"/>
      <c r="N895" s="55"/>
      <c r="O895" s="55"/>
      <c r="Q895" s="3"/>
    </row>
    <row r="896" spans="7:17" ht="15.75" customHeight="1">
      <c r="G896" s="53"/>
      <c r="H896" s="53"/>
      <c r="I896" s="53"/>
      <c r="J896" s="54"/>
      <c r="K896" s="54"/>
      <c r="L896" s="54"/>
      <c r="M896" s="55"/>
      <c r="N896" s="55"/>
      <c r="O896" s="55"/>
      <c r="Q896" s="3"/>
    </row>
    <row r="897" spans="7:17" ht="15.75" customHeight="1">
      <c r="G897" s="53"/>
      <c r="H897" s="53"/>
      <c r="I897" s="53"/>
      <c r="J897" s="54"/>
      <c r="K897" s="54"/>
      <c r="L897" s="54"/>
      <c r="M897" s="55"/>
      <c r="N897" s="55"/>
      <c r="O897" s="55"/>
      <c r="Q897" s="3"/>
    </row>
    <row r="898" spans="7:17" ht="15.75" customHeight="1">
      <c r="G898" s="53"/>
      <c r="H898" s="53"/>
      <c r="I898" s="53"/>
      <c r="J898" s="54"/>
      <c r="K898" s="54"/>
      <c r="L898" s="54"/>
      <c r="M898" s="55"/>
      <c r="N898" s="55"/>
      <c r="O898" s="55"/>
      <c r="Q898" s="3"/>
    </row>
    <row r="899" spans="7:17" ht="15.75" customHeight="1">
      <c r="G899" s="53"/>
      <c r="H899" s="53"/>
      <c r="I899" s="53"/>
      <c r="J899" s="54"/>
      <c r="K899" s="54"/>
      <c r="L899" s="54"/>
      <c r="M899" s="55"/>
      <c r="N899" s="55"/>
      <c r="O899" s="55"/>
      <c r="Q899" s="3"/>
    </row>
    <row r="900" spans="7:17" ht="15.75" customHeight="1">
      <c r="G900" s="53"/>
      <c r="H900" s="53"/>
      <c r="I900" s="53"/>
      <c r="J900" s="54"/>
      <c r="K900" s="54"/>
      <c r="L900" s="54"/>
      <c r="M900" s="55"/>
      <c r="N900" s="55"/>
      <c r="O900" s="55"/>
      <c r="Q900" s="3"/>
    </row>
    <row r="901" spans="7:17" ht="15.75" customHeight="1">
      <c r="G901" s="53"/>
      <c r="H901" s="53"/>
      <c r="I901" s="53"/>
      <c r="J901" s="54"/>
      <c r="K901" s="54"/>
      <c r="L901" s="54"/>
      <c r="M901" s="55"/>
      <c r="N901" s="55"/>
      <c r="O901" s="55"/>
      <c r="Q901" s="3"/>
    </row>
    <row r="902" spans="7:17" ht="15.75" customHeight="1">
      <c r="G902" s="53"/>
      <c r="H902" s="53"/>
      <c r="I902" s="53"/>
      <c r="J902" s="54"/>
      <c r="K902" s="54"/>
      <c r="L902" s="54"/>
      <c r="M902" s="55"/>
      <c r="N902" s="55"/>
      <c r="O902" s="55"/>
      <c r="Q902" s="3"/>
    </row>
    <row r="903" spans="7:17" ht="15.75" customHeight="1">
      <c r="G903" s="53"/>
      <c r="H903" s="53"/>
      <c r="I903" s="53"/>
      <c r="J903" s="54"/>
      <c r="K903" s="54"/>
      <c r="L903" s="54"/>
      <c r="M903" s="55"/>
      <c r="N903" s="55"/>
      <c r="O903" s="55"/>
      <c r="Q903" s="3"/>
    </row>
    <row r="904" spans="7:17" ht="15.75" customHeight="1">
      <c r="G904" s="53"/>
      <c r="H904" s="53"/>
      <c r="I904" s="53"/>
      <c r="J904" s="54"/>
      <c r="K904" s="54"/>
      <c r="L904" s="54"/>
      <c r="M904" s="55"/>
      <c r="N904" s="55"/>
      <c r="O904" s="55"/>
      <c r="Q904" s="3"/>
    </row>
    <row r="905" spans="7:17" ht="15.75" customHeight="1">
      <c r="G905" s="53"/>
      <c r="H905" s="53"/>
      <c r="I905" s="53"/>
      <c r="J905" s="54"/>
      <c r="K905" s="54"/>
      <c r="L905" s="54"/>
      <c r="M905" s="55"/>
      <c r="N905" s="55"/>
      <c r="O905" s="55"/>
      <c r="Q905" s="3"/>
    </row>
    <row r="906" spans="7:17" ht="15.75" customHeight="1">
      <c r="G906" s="53"/>
      <c r="H906" s="53"/>
      <c r="I906" s="53"/>
      <c r="J906" s="54"/>
      <c r="K906" s="54"/>
      <c r="L906" s="54"/>
      <c r="M906" s="55"/>
      <c r="N906" s="55"/>
      <c r="O906" s="55"/>
      <c r="Q906" s="3"/>
    </row>
    <row r="907" spans="7:17" ht="15.75" customHeight="1">
      <c r="G907" s="53"/>
      <c r="H907" s="53"/>
      <c r="I907" s="53"/>
      <c r="J907" s="54"/>
      <c r="K907" s="54"/>
      <c r="L907" s="54"/>
      <c r="M907" s="55"/>
      <c r="N907" s="55"/>
      <c r="O907" s="55"/>
      <c r="Q907" s="3"/>
    </row>
    <row r="908" spans="7:17" ht="15.75" customHeight="1">
      <c r="G908" s="53"/>
      <c r="H908" s="53"/>
      <c r="I908" s="53"/>
      <c r="J908" s="54"/>
      <c r="K908" s="54"/>
      <c r="L908" s="54"/>
      <c r="M908" s="55"/>
      <c r="N908" s="55"/>
      <c r="O908" s="55"/>
      <c r="Q908" s="3"/>
    </row>
    <row r="909" spans="7:17" ht="15.75" customHeight="1">
      <c r="G909" s="53"/>
      <c r="H909" s="53"/>
      <c r="I909" s="53"/>
      <c r="J909" s="54"/>
      <c r="K909" s="54"/>
      <c r="L909" s="54"/>
      <c r="M909" s="55"/>
      <c r="N909" s="55"/>
      <c r="O909" s="55"/>
      <c r="Q909" s="3"/>
    </row>
    <row r="910" spans="7:17" ht="15.75" customHeight="1">
      <c r="G910" s="53"/>
      <c r="H910" s="53"/>
      <c r="I910" s="53"/>
      <c r="J910" s="54"/>
      <c r="K910" s="54"/>
      <c r="L910" s="54"/>
      <c r="M910" s="55"/>
      <c r="N910" s="55"/>
      <c r="O910" s="55"/>
      <c r="Q910" s="3"/>
    </row>
    <row r="911" spans="7:17" ht="15.75" customHeight="1">
      <c r="G911" s="53"/>
      <c r="H911" s="53"/>
      <c r="I911" s="53"/>
      <c r="J911" s="54"/>
      <c r="K911" s="54"/>
      <c r="L911" s="54"/>
      <c r="M911" s="55"/>
      <c r="N911" s="55"/>
      <c r="O911" s="55"/>
      <c r="Q911" s="3"/>
    </row>
    <row r="912" spans="7:17" ht="15.75" customHeight="1">
      <c r="G912" s="53"/>
      <c r="H912" s="53"/>
      <c r="I912" s="53"/>
      <c r="J912" s="54"/>
      <c r="K912" s="54"/>
      <c r="L912" s="54"/>
      <c r="M912" s="55"/>
      <c r="N912" s="55"/>
      <c r="O912" s="55"/>
      <c r="Q912" s="3"/>
    </row>
    <row r="913" spans="7:17" ht="15.75" customHeight="1">
      <c r="G913" s="53"/>
      <c r="H913" s="53"/>
      <c r="I913" s="53"/>
      <c r="J913" s="54"/>
      <c r="K913" s="54"/>
      <c r="L913" s="54"/>
      <c r="M913" s="55"/>
      <c r="N913" s="55"/>
      <c r="O913" s="55"/>
      <c r="Q913" s="3"/>
    </row>
    <row r="914" spans="7:17" ht="15.75" customHeight="1">
      <c r="G914" s="53"/>
      <c r="H914" s="53"/>
      <c r="I914" s="53"/>
      <c r="J914" s="54"/>
      <c r="K914" s="54"/>
      <c r="L914" s="54"/>
      <c r="M914" s="55"/>
      <c r="N914" s="55"/>
      <c r="O914" s="55"/>
      <c r="Q914" s="3"/>
    </row>
    <row r="915" spans="7:17" ht="15.75" customHeight="1">
      <c r="G915" s="53"/>
      <c r="H915" s="53"/>
      <c r="I915" s="53"/>
      <c r="J915" s="54"/>
      <c r="K915" s="54"/>
      <c r="L915" s="54"/>
      <c r="M915" s="55"/>
      <c r="N915" s="55"/>
      <c r="O915" s="55"/>
      <c r="Q915" s="3"/>
    </row>
    <row r="916" spans="7:17" ht="15.75" customHeight="1">
      <c r="G916" s="53"/>
      <c r="H916" s="53"/>
      <c r="I916" s="53"/>
      <c r="J916" s="54"/>
      <c r="K916" s="54"/>
      <c r="L916" s="54"/>
      <c r="M916" s="55"/>
      <c r="N916" s="55"/>
      <c r="O916" s="55"/>
      <c r="Q916" s="3"/>
    </row>
    <row r="917" spans="7:17" ht="15.75" customHeight="1">
      <c r="G917" s="53"/>
      <c r="H917" s="53"/>
      <c r="I917" s="53"/>
      <c r="J917" s="54"/>
      <c r="K917" s="54"/>
      <c r="L917" s="54"/>
      <c r="M917" s="55"/>
      <c r="N917" s="55"/>
      <c r="O917" s="55"/>
      <c r="Q917" s="3"/>
    </row>
    <row r="918" spans="7:17" ht="15.75" customHeight="1">
      <c r="G918" s="53"/>
      <c r="H918" s="53"/>
      <c r="I918" s="53"/>
      <c r="J918" s="54"/>
      <c r="K918" s="54"/>
      <c r="L918" s="54"/>
      <c r="M918" s="55"/>
      <c r="N918" s="55"/>
      <c r="O918" s="55"/>
      <c r="Q918" s="3"/>
    </row>
    <row r="919" spans="7:17" ht="15.75" customHeight="1">
      <c r="G919" s="53"/>
      <c r="H919" s="53"/>
      <c r="I919" s="53"/>
      <c r="J919" s="54"/>
      <c r="K919" s="54"/>
      <c r="L919" s="54"/>
      <c r="M919" s="55"/>
      <c r="N919" s="55"/>
      <c r="O919" s="55"/>
      <c r="Q919" s="3"/>
    </row>
    <row r="920" spans="7:17" ht="15.75" customHeight="1">
      <c r="G920" s="53"/>
      <c r="H920" s="53"/>
      <c r="I920" s="53"/>
      <c r="J920" s="54"/>
      <c r="K920" s="54"/>
      <c r="L920" s="54"/>
      <c r="M920" s="55"/>
      <c r="N920" s="55"/>
      <c r="O920" s="55"/>
      <c r="Q920" s="3"/>
    </row>
    <row r="921" spans="7:17" ht="15.75" customHeight="1">
      <c r="G921" s="53"/>
      <c r="H921" s="53"/>
      <c r="I921" s="53"/>
      <c r="J921" s="54"/>
      <c r="K921" s="54"/>
      <c r="L921" s="54"/>
      <c r="M921" s="55"/>
      <c r="N921" s="55"/>
      <c r="O921" s="55"/>
      <c r="Q921" s="3"/>
    </row>
    <row r="922" spans="7:17" ht="15.75" customHeight="1">
      <c r="G922" s="53"/>
      <c r="H922" s="53"/>
      <c r="I922" s="53"/>
      <c r="J922" s="54"/>
      <c r="K922" s="54"/>
      <c r="L922" s="54"/>
      <c r="M922" s="55"/>
      <c r="N922" s="55"/>
      <c r="O922" s="55"/>
      <c r="Q922" s="3"/>
    </row>
    <row r="923" spans="7:17" ht="15.75" customHeight="1">
      <c r="G923" s="53"/>
      <c r="H923" s="53"/>
      <c r="I923" s="53"/>
      <c r="J923" s="54"/>
      <c r="K923" s="54"/>
      <c r="L923" s="54"/>
      <c r="M923" s="55"/>
      <c r="N923" s="55"/>
      <c r="O923" s="55"/>
      <c r="Q923" s="3"/>
    </row>
    <row r="924" spans="7:17" ht="15.75" customHeight="1">
      <c r="G924" s="53"/>
      <c r="H924" s="53"/>
      <c r="I924" s="53"/>
      <c r="J924" s="54"/>
      <c r="K924" s="54"/>
      <c r="L924" s="54"/>
      <c r="M924" s="55"/>
      <c r="N924" s="55"/>
      <c r="O924" s="55"/>
      <c r="Q924" s="3"/>
    </row>
    <row r="925" spans="7:17" ht="15.75" customHeight="1">
      <c r="G925" s="53"/>
      <c r="H925" s="53"/>
      <c r="I925" s="53"/>
      <c r="J925" s="54"/>
      <c r="K925" s="54"/>
      <c r="L925" s="54"/>
      <c r="M925" s="55"/>
      <c r="N925" s="55"/>
      <c r="O925" s="55"/>
      <c r="Q925" s="3"/>
    </row>
    <row r="926" spans="7:17" ht="15.75" customHeight="1">
      <c r="G926" s="53"/>
      <c r="H926" s="53"/>
      <c r="I926" s="53"/>
      <c r="J926" s="54"/>
      <c r="K926" s="54"/>
      <c r="L926" s="54"/>
      <c r="M926" s="55"/>
      <c r="N926" s="55"/>
      <c r="O926" s="55"/>
      <c r="Q926" s="3"/>
    </row>
    <row r="927" spans="7:17" ht="15.75" customHeight="1">
      <c r="G927" s="53"/>
      <c r="H927" s="53"/>
      <c r="I927" s="53"/>
      <c r="J927" s="54"/>
      <c r="K927" s="54"/>
      <c r="L927" s="54"/>
      <c r="M927" s="55"/>
      <c r="N927" s="55"/>
      <c r="O927" s="55"/>
      <c r="Q927" s="3"/>
    </row>
    <row r="928" spans="7:17" ht="15.75" customHeight="1">
      <c r="G928" s="53"/>
      <c r="H928" s="53"/>
      <c r="I928" s="53"/>
      <c r="J928" s="54"/>
      <c r="K928" s="54"/>
      <c r="L928" s="54"/>
      <c r="M928" s="55"/>
      <c r="N928" s="55"/>
      <c r="O928" s="55"/>
      <c r="Q928" s="3"/>
    </row>
    <row r="929" spans="7:17" ht="15.75" customHeight="1">
      <c r="G929" s="53"/>
      <c r="H929" s="53"/>
      <c r="I929" s="53"/>
      <c r="J929" s="54"/>
      <c r="K929" s="54"/>
      <c r="L929" s="54"/>
      <c r="M929" s="55"/>
      <c r="N929" s="55"/>
      <c r="O929" s="55"/>
      <c r="Q929" s="3"/>
    </row>
    <row r="930" spans="7:17" ht="15.75" customHeight="1">
      <c r="G930" s="53"/>
      <c r="H930" s="53"/>
      <c r="I930" s="53"/>
      <c r="J930" s="54"/>
      <c r="K930" s="54"/>
      <c r="L930" s="54"/>
      <c r="M930" s="55"/>
      <c r="N930" s="55"/>
      <c r="O930" s="55"/>
      <c r="Q930" s="3"/>
    </row>
    <row r="931" spans="7:17" ht="15.75" customHeight="1">
      <c r="G931" s="53"/>
      <c r="H931" s="53"/>
      <c r="I931" s="53"/>
      <c r="J931" s="54"/>
      <c r="K931" s="54"/>
      <c r="L931" s="54"/>
      <c r="M931" s="55"/>
      <c r="N931" s="55"/>
      <c r="O931" s="55"/>
      <c r="Q931" s="3"/>
    </row>
    <row r="932" spans="7:17" ht="15.75" customHeight="1">
      <c r="G932" s="53"/>
      <c r="H932" s="53"/>
      <c r="I932" s="53"/>
      <c r="J932" s="54"/>
      <c r="K932" s="54"/>
      <c r="L932" s="54"/>
      <c r="M932" s="55"/>
      <c r="N932" s="55"/>
      <c r="O932" s="55"/>
      <c r="Q932" s="3"/>
    </row>
    <row r="933" spans="7:17" ht="15.75" customHeight="1">
      <c r="G933" s="53"/>
      <c r="H933" s="53"/>
      <c r="I933" s="53"/>
      <c r="J933" s="54"/>
      <c r="K933" s="54"/>
      <c r="L933" s="54"/>
      <c r="M933" s="55"/>
      <c r="N933" s="55"/>
      <c r="O933" s="55"/>
      <c r="Q933" s="3"/>
    </row>
    <row r="934" spans="7:17" ht="15.75" customHeight="1">
      <c r="G934" s="53"/>
      <c r="H934" s="53"/>
      <c r="I934" s="53"/>
      <c r="J934" s="54"/>
      <c r="K934" s="54"/>
      <c r="L934" s="54"/>
      <c r="M934" s="55"/>
      <c r="N934" s="55"/>
      <c r="O934" s="55"/>
      <c r="Q934" s="3"/>
    </row>
    <row r="935" spans="7:17" ht="15.75" customHeight="1">
      <c r="G935" s="53"/>
      <c r="H935" s="53"/>
      <c r="I935" s="53"/>
      <c r="J935" s="54"/>
      <c r="K935" s="54"/>
      <c r="L935" s="54"/>
      <c r="M935" s="55"/>
      <c r="N935" s="55"/>
      <c r="O935" s="55"/>
      <c r="Q935" s="3"/>
    </row>
    <row r="936" spans="7:17" ht="15.75" customHeight="1">
      <c r="G936" s="53"/>
      <c r="H936" s="53"/>
      <c r="I936" s="53"/>
      <c r="J936" s="54"/>
      <c r="K936" s="54"/>
      <c r="L936" s="54"/>
      <c r="M936" s="55"/>
      <c r="N936" s="55"/>
      <c r="O936" s="55"/>
      <c r="Q936" s="3"/>
    </row>
    <row r="937" spans="7:17" ht="15.75" customHeight="1">
      <c r="G937" s="53"/>
      <c r="H937" s="53"/>
      <c r="I937" s="53"/>
      <c r="J937" s="54"/>
      <c r="K937" s="54"/>
      <c r="L937" s="54"/>
      <c r="M937" s="55"/>
      <c r="N937" s="55"/>
      <c r="O937" s="55"/>
      <c r="Q937" s="3"/>
    </row>
    <row r="938" spans="7:17" ht="15.75" customHeight="1">
      <c r="G938" s="53"/>
      <c r="H938" s="53"/>
      <c r="I938" s="53"/>
      <c r="J938" s="54"/>
      <c r="K938" s="54"/>
      <c r="L938" s="54"/>
      <c r="M938" s="55"/>
      <c r="N938" s="55"/>
      <c r="O938" s="55"/>
      <c r="Q938" s="3"/>
    </row>
    <row r="939" spans="7:17" ht="15.75" customHeight="1">
      <c r="G939" s="53"/>
      <c r="H939" s="53"/>
      <c r="I939" s="53"/>
      <c r="J939" s="54"/>
      <c r="K939" s="54"/>
      <c r="L939" s="54"/>
      <c r="M939" s="55"/>
      <c r="N939" s="55"/>
      <c r="O939" s="55"/>
      <c r="Q939" s="3"/>
    </row>
    <row r="940" spans="7:17" ht="15.75" customHeight="1">
      <c r="G940" s="53"/>
      <c r="H940" s="53"/>
      <c r="I940" s="53"/>
      <c r="J940" s="54"/>
      <c r="K940" s="54"/>
      <c r="L940" s="54"/>
      <c r="M940" s="55"/>
      <c r="N940" s="55"/>
      <c r="O940" s="55"/>
      <c r="Q940" s="3"/>
    </row>
    <row r="941" spans="7:17" ht="15.75" customHeight="1">
      <c r="G941" s="53"/>
      <c r="H941" s="53"/>
      <c r="I941" s="53"/>
      <c r="J941" s="54"/>
      <c r="K941" s="54"/>
      <c r="L941" s="54"/>
      <c r="M941" s="55"/>
      <c r="N941" s="55"/>
      <c r="O941" s="55"/>
      <c r="Q941" s="3"/>
    </row>
    <row r="942" spans="7:17" ht="15.75" customHeight="1">
      <c r="G942" s="53"/>
      <c r="H942" s="53"/>
      <c r="I942" s="53"/>
      <c r="J942" s="54"/>
      <c r="K942" s="54"/>
      <c r="L942" s="54"/>
      <c r="M942" s="55"/>
      <c r="N942" s="55"/>
      <c r="O942" s="55"/>
      <c r="Q942" s="3"/>
    </row>
    <row r="943" spans="7:17" ht="15.75" customHeight="1">
      <c r="G943" s="53"/>
      <c r="H943" s="53"/>
      <c r="I943" s="53"/>
      <c r="J943" s="54"/>
      <c r="K943" s="54"/>
      <c r="L943" s="54"/>
      <c r="M943" s="55"/>
      <c r="N943" s="55"/>
      <c r="O943" s="55"/>
      <c r="Q943" s="3"/>
    </row>
    <row r="944" spans="7:17" ht="15.75" customHeight="1">
      <c r="G944" s="53"/>
      <c r="H944" s="53"/>
      <c r="I944" s="53"/>
      <c r="J944" s="54"/>
      <c r="K944" s="54"/>
      <c r="L944" s="54"/>
      <c r="M944" s="55"/>
      <c r="N944" s="55"/>
      <c r="O944" s="55"/>
      <c r="Q944" s="3"/>
    </row>
    <row r="945" spans="7:17" ht="15.75" customHeight="1">
      <c r="G945" s="53"/>
      <c r="H945" s="53"/>
      <c r="I945" s="53"/>
      <c r="J945" s="54"/>
      <c r="K945" s="54"/>
      <c r="L945" s="54"/>
      <c r="M945" s="55"/>
      <c r="N945" s="55"/>
      <c r="O945" s="55"/>
      <c r="Q945" s="3"/>
    </row>
    <row r="946" spans="7:17" ht="15.75" customHeight="1">
      <c r="G946" s="53"/>
      <c r="H946" s="53"/>
      <c r="I946" s="53"/>
      <c r="J946" s="54"/>
      <c r="K946" s="54"/>
      <c r="L946" s="54"/>
      <c r="M946" s="55"/>
      <c r="N946" s="55"/>
      <c r="O946" s="55"/>
      <c r="Q946" s="3"/>
    </row>
    <row r="947" spans="7:17" ht="15.75" customHeight="1">
      <c r="G947" s="53"/>
      <c r="H947" s="53"/>
      <c r="I947" s="53"/>
      <c r="J947" s="54"/>
      <c r="K947" s="54"/>
      <c r="L947" s="54"/>
      <c r="M947" s="55"/>
      <c r="N947" s="55"/>
      <c r="O947" s="55"/>
      <c r="Q947" s="3"/>
    </row>
    <row r="948" spans="7:17" ht="15.75" customHeight="1">
      <c r="G948" s="53"/>
      <c r="H948" s="53"/>
      <c r="I948" s="53"/>
      <c r="J948" s="54"/>
      <c r="K948" s="54"/>
      <c r="L948" s="54"/>
      <c r="M948" s="55"/>
      <c r="N948" s="55"/>
      <c r="O948" s="55"/>
      <c r="Q948" s="3"/>
    </row>
    <row r="949" spans="7:17" ht="15.75" customHeight="1">
      <c r="G949" s="53"/>
      <c r="H949" s="53"/>
      <c r="I949" s="53"/>
      <c r="J949" s="54"/>
      <c r="K949" s="54"/>
      <c r="L949" s="54"/>
      <c r="M949" s="55"/>
      <c r="N949" s="55"/>
      <c r="O949" s="55"/>
      <c r="Q949" s="3"/>
    </row>
    <row r="950" spans="7:17" ht="15.75" customHeight="1">
      <c r="G950" s="53"/>
      <c r="H950" s="53"/>
      <c r="I950" s="53"/>
      <c r="J950" s="54"/>
      <c r="K950" s="54"/>
      <c r="L950" s="54"/>
      <c r="M950" s="55"/>
      <c r="N950" s="55"/>
      <c r="O950" s="55"/>
      <c r="Q950" s="3"/>
    </row>
    <row r="951" spans="7:17" ht="15.75" customHeight="1">
      <c r="G951" s="53"/>
      <c r="H951" s="53"/>
      <c r="I951" s="53"/>
      <c r="J951" s="54"/>
      <c r="K951" s="54"/>
      <c r="L951" s="54"/>
      <c r="M951" s="55"/>
      <c r="N951" s="55"/>
      <c r="O951" s="55"/>
      <c r="Q951" s="3"/>
    </row>
    <row r="952" spans="7:17" ht="15.75" customHeight="1">
      <c r="G952" s="53"/>
      <c r="H952" s="53"/>
      <c r="I952" s="53"/>
      <c r="J952" s="54"/>
      <c r="K952" s="54"/>
      <c r="L952" s="54"/>
      <c r="M952" s="55"/>
      <c r="N952" s="55"/>
      <c r="O952" s="55"/>
      <c r="Q952" s="3"/>
    </row>
    <row r="953" spans="7:17" ht="15.75" customHeight="1">
      <c r="G953" s="53"/>
      <c r="H953" s="53"/>
      <c r="I953" s="53"/>
      <c r="J953" s="54"/>
      <c r="K953" s="54"/>
      <c r="L953" s="54"/>
      <c r="M953" s="55"/>
      <c r="N953" s="55"/>
      <c r="O953" s="55"/>
      <c r="Q953" s="3"/>
    </row>
    <row r="954" spans="7:17" ht="15.75" customHeight="1">
      <c r="G954" s="53"/>
      <c r="H954" s="53"/>
      <c r="I954" s="53"/>
      <c r="J954" s="54"/>
      <c r="K954" s="54"/>
      <c r="L954" s="54"/>
      <c r="M954" s="55"/>
      <c r="N954" s="55"/>
      <c r="O954" s="55"/>
      <c r="Q954" s="3"/>
    </row>
    <row r="955" spans="7:17" ht="15.75" customHeight="1">
      <c r="G955" s="53"/>
      <c r="H955" s="53"/>
      <c r="I955" s="53"/>
      <c r="J955" s="54"/>
      <c r="K955" s="54"/>
      <c r="L955" s="54"/>
      <c r="M955" s="55"/>
      <c r="N955" s="55"/>
      <c r="O955" s="55"/>
      <c r="Q955" s="3"/>
    </row>
    <row r="956" spans="7:17" ht="15.75" customHeight="1">
      <c r="G956" s="53"/>
      <c r="H956" s="53"/>
      <c r="I956" s="53"/>
      <c r="J956" s="54"/>
      <c r="K956" s="54"/>
      <c r="L956" s="54"/>
      <c r="M956" s="55"/>
      <c r="N956" s="55"/>
      <c r="O956" s="55"/>
      <c r="Q956" s="3"/>
    </row>
    <row r="957" spans="7:17" ht="15.75" customHeight="1">
      <c r="G957" s="53"/>
      <c r="H957" s="53"/>
      <c r="I957" s="53"/>
      <c r="J957" s="54"/>
      <c r="K957" s="54"/>
      <c r="L957" s="54"/>
      <c r="M957" s="55"/>
      <c r="N957" s="55"/>
      <c r="O957" s="55"/>
      <c r="Q957" s="3"/>
    </row>
    <row r="958" spans="7:17" ht="15.75" customHeight="1">
      <c r="G958" s="53"/>
      <c r="H958" s="53"/>
      <c r="I958" s="53"/>
      <c r="J958" s="54"/>
      <c r="K958" s="54"/>
      <c r="L958" s="54"/>
      <c r="M958" s="55"/>
      <c r="N958" s="55"/>
      <c r="O958" s="55"/>
      <c r="Q958" s="3"/>
    </row>
    <row r="959" spans="7:17" ht="15.75" customHeight="1">
      <c r="G959" s="53"/>
      <c r="H959" s="53"/>
      <c r="I959" s="53"/>
      <c r="J959" s="54"/>
      <c r="K959" s="54"/>
      <c r="L959" s="54"/>
      <c r="M959" s="55"/>
      <c r="N959" s="55"/>
      <c r="O959" s="55"/>
      <c r="Q959" s="3"/>
    </row>
    <row r="960" spans="7:17" ht="15.75" customHeight="1">
      <c r="G960" s="53"/>
      <c r="H960" s="53"/>
      <c r="I960" s="53"/>
      <c r="J960" s="54"/>
      <c r="K960" s="54"/>
      <c r="L960" s="54"/>
      <c r="M960" s="55"/>
      <c r="N960" s="55"/>
      <c r="O960" s="55"/>
      <c r="Q960" s="3"/>
    </row>
    <row r="961" spans="7:17" ht="15.75" customHeight="1">
      <c r="G961" s="53"/>
      <c r="H961" s="53"/>
      <c r="I961" s="53"/>
      <c r="J961" s="54"/>
      <c r="K961" s="54"/>
      <c r="L961" s="54"/>
      <c r="M961" s="55"/>
      <c r="N961" s="55"/>
      <c r="O961" s="55"/>
      <c r="Q961" s="3"/>
    </row>
    <row r="962" spans="7:17" ht="15.75" customHeight="1">
      <c r="G962" s="53"/>
      <c r="H962" s="53"/>
      <c r="I962" s="53"/>
      <c r="J962" s="54"/>
      <c r="K962" s="54"/>
      <c r="L962" s="54"/>
      <c r="M962" s="55"/>
      <c r="N962" s="55"/>
      <c r="O962" s="55"/>
      <c r="Q962" s="3"/>
    </row>
    <row r="963" spans="7:17" ht="15.75" customHeight="1">
      <c r="G963" s="53"/>
      <c r="H963" s="53"/>
      <c r="I963" s="53"/>
      <c r="J963" s="54"/>
      <c r="K963" s="54"/>
      <c r="L963" s="54"/>
      <c r="M963" s="55"/>
      <c r="N963" s="55"/>
      <c r="O963" s="55"/>
      <c r="Q963" s="3"/>
    </row>
    <row r="964" spans="7:17" ht="15.75" customHeight="1">
      <c r="G964" s="53"/>
      <c r="H964" s="53"/>
      <c r="I964" s="53"/>
      <c r="J964" s="54"/>
      <c r="K964" s="54"/>
      <c r="L964" s="54"/>
      <c r="M964" s="55"/>
      <c r="N964" s="55"/>
      <c r="O964" s="55"/>
      <c r="Q964" s="3"/>
    </row>
    <row r="965" spans="7:17" ht="15.75" customHeight="1">
      <c r="G965" s="53"/>
      <c r="H965" s="53"/>
      <c r="I965" s="53"/>
      <c r="J965" s="54"/>
      <c r="K965" s="54"/>
      <c r="L965" s="54"/>
      <c r="M965" s="55"/>
      <c r="N965" s="55"/>
      <c r="O965" s="55"/>
      <c r="Q965" s="3"/>
    </row>
    <row r="966" spans="7:17" ht="15.75" customHeight="1">
      <c r="G966" s="53"/>
      <c r="H966" s="53"/>
      <c r="I966" s="53"/>
      <c r="J966" s="54"/>
      <c r="K966" s="54"/>
      <c r="L966" s="54"/>
      <c r="M966" s="55"/>
      <c r="N966" s="55"/>
      <c r="O966" s="55"/>
      <c r="Q966" s="3"/>
    </row>
    <row r="967" spans="7:17" ht="15.75" customHeight="1">
      <c r="G967" s="53"/>
      <c r="H967" s="53"/>
      <c r="I967" s="53"/>
      <c r="J967" s="54"/>
      <c r="K967" s="54"/>
      <c r="L967" s="54"/>
      <c r="M967" s="55"/>
      <c r="N967" s="55"/>
      <c r="O967" s="55"/>
      <c r="Q967" s="3"/>
    </row>
    <row r="968" spans="7:17" ht="15.75" customHeight="1">
      <c r="G968" s="53"/>
      <c r="H968" s="53"/>
      <c r="I968" s="53"/>
      <c r="J968" s="54"/>
      <c r="K968" s="54"/>
      <c r="L968" s="54"/>
      <c r="M968" s="55"/>
      <c r="N968" s="55"/>
      <c r="O968" s="55"/>
      <c r="Q968" s="3"/>
    </row>
    <row r="969" spans="7:17" ht="15.75" customHeight="1">
      <c r="G969" s="53"/>
      <c r="H969" s="53"/>
      <c r="I969" s="53"/>
      <c r="J969" s="54"/>
      <c r="K969" s="54"/>
      <c r="L969" s="54"/>
      <c r="M969" s="55"/>
      <c r="N969" s="55"/>
      <c r="O969" s="55"/>
      <c r="Q969" s="3"/>
    </row>
    <row r="970" spans="7:17" ht="15.75" customHeight="1">
      <c r="G970" s="53"/>
      <c r="H970" s="53"/>
      <c r="I970" s="53"/>
      <c r="J970" s="54"/>
      <c r="K970" s="54"/>
      <c r="L970" s="54"/>
      <c r="M970" s="55"/>
      <c r="N970" s="55"/>
      <c r="O970" s="55"/>
      <c r="Q970" s="3"/>
    </row>
    <row r="971" spans="7:17" ht="15.75" customHeight="1">
      <c r="G971" s="53"/>
      <c r="H971" s="53"/>
      <c r="I971" s="53"/>
      <c r="J971" s="54"/>
      <c r="K971" s="54"/>
      <c r="L971" s="54"/>
      <c r="M971" s="55"/>
      <c r="N971" s="55"/>
      <c r="O971" s="55"/>
      <c r="Q971" s="3"/>
    </row>
    <row r="972" spans="7:17" ht="15.75" customHeight="1">
      <c r="G972" s="53"/>
      <c r="H972" s="53"/>
      <c r="I972" s="53"/>
      <c r="J972" s="54"/>
      <c r="K972" s="54"/>
      <c r="L972" s="54"/>
      <c r="M972" s="55"/>
      <c r="N972" s="55"/>
      <c r="O972" s="55"/>
      <c r="Q972" s="3"/>
    </row>
    <row r="973" spans="7:17" ht="15.75" customHeight="1">
      <c r="G973" s="53"/>
      <c r="H973" s="53"/>
      <c r="I973" s="53"/>
      <c r="J973" s="54"/>
      <c r="K973" s="54"/>
      <c r="L973" s="54"/>
      <c r="M973" s="55"/>
      <c r="N973" s="55"/>
      <c r="O973" s="55"/>
      <c r="Q973" s="3"/>
    </row>
    <row r="974" spans="7:17" ht="15.75" customHeight="1">
      <c r="G974" s="53"/>
      <c r="H974" s="53"/>
      <c r="I974" s="53"/>
      <c r="J974" s="54"/>
      <c r="K974" s="54"/>
      <c r="L974" s="54"/>
      <c r="M974" s="55"/>
      <c r="N974" s="55"/>
      <c r="O974" s="55"/>
      <c r="Q974" s="3"/>
    </row>
    <row r="975" spans="7:17" ht="15.75" customHeight="1">
      <c r="G975" s="53"/>
      <c r="H975" s="53"/>
      <c r="I975" s="53"/>
      <c r="J975" s="54"/>
      <c r="K975" s="54"/>
      <c r="L975" s="54"/>
      <c r="M975" s="55"/>
      <c r="N975" s="55"/>
      <c r="O975" s="55"/>
      <c r="Q975" s="3"/>
    </row>
    <row r="976" spans="7:17" ht="15.75" customHeight="1">
      <c r="G976" s="53"/>
      <c r="H976" s="53"/>
      <c r="I976" s="53"/>
      <c r="J976" s="54"/>
      <c r="K976" s="54"/>
      <c r="L976" s="54"/>
      <c r="M976" s="55"/>
      <c r="N976" s="55"/>
      <c r="O976" s="55"/>
      <c r="Q976" s="3"/>
    </row>
    <row r="977" spans="7:17" ht="15.75" customHeight="1">
      <c r="G977" s="53"/>
      <c r="H977" s="53"/>
      <c r="I977" s="53"/>
      <c r="J977" s="54"/>
      <c r="K977" s="54"/>
      <c r="L977" s="54"/>
      <c r="M977" s="55"/>
      <c r="N977" s="55"/>
      <c r="O977" s="55"/>
      <c r="Q977" s="3"/>
    </row>
    <row r="978" spans="7:17" ht="15.75" customHeight="1">
      <c r="G978" s="53"/>
      <c r="H978" s="53"/>
      <c r="I978" s="53"/>
      <c r="J978" s="54"/>
      <c r="K978" s="54"/>
      <c r="L978" s="54"/>
      <c r="M978" s="55"/>
      <c r="N978" s="55"/>
      <c r="O978" s="55"/>
      <c r="Q978" s="3"/>
    </row>
    <row r="979" spans="7:17" ht="15.75" customHeight="1">
      <c r="G979" s="53"/>
      <c r="H979" s="53"/>
      <c r="I979" s="53"/>
      <c r="J979" s="54"/>
      <c r="K979" s="54"/>
      <c r="L979" s="54"/>
      <c r="M979" s="55"/>
      <c r="N979" s="55"/>
      <c r="O979" s="55"/>
      <c r="Q979" s="3"/>
    </row>
    <row r="980" spans="7:17" ht="15.75" customHeight="1">
      <c r="G980" s="53"/>
      <c r="H980" s="53"/>
      <c r="I980" s="53"/>
      <c r="J980" s="54"/>
      <c r="K980" s="54"/>
      <c r="L980" s="54"/>
      <c r="M980" s="55"/>
      <c r="N980" s="55"/>
      <c r="O980" s="55"/>
      <c r="Q980" s="3"/>
    </row>
    <row r="981" spans="7:17" ht="15.75" customHeight="1">
      <c r="G981" s="53"/>
      <c r="H981" s="53"/>
      <c r="I981" s="53"/>
      <c r="J981" s="54"/>
      <c r="K981" s="54"/>
      <c r="L981" s="54"/>
      <c r="M981" s="55"/>
      <c r="N981" s="55"/>
      <c r="O981" s="55"/>
      <c r="Q981" s="3"/>
    </row>
    <row r="982" spans="7:17" ht="15.75" customHeight="1">
      <c r="G982" s="53"/>
      <c r="H982" s="53"/>
      <c r="I982" s="53"/>
      <c r="J982" s="54"/>
      <c r="K982" s="54"/>
      <c r="L982" s="54"/>
      <c r="M982" s="55"/>
      <c r="N982" s="55"/>
      <c r="O982" s="55"/>
      <c r="Q982" s="3"/>
    </row>
    <row r="983" spans="7:17" ht="15.75" customHeight="1">
      <c r="G983" s="53"/>
      <c r="H983" s="53"/>
      <c r="I983" s="53"/>
      <c r="J983" s="54"/>
      <c r="K983" s="54"/>
      <c r="L983" s="54"/>
      <c r="M983" s="55"/>
      <c r="N983" s="55"/>
      <c r="O983" s="55"/>
      <c r="Q983" s="3"/>
    </row>
    <row r="984" spans="7:17" ht="15.75" customHeight="1">
      <c r="G984" s="53"/>
      <c r="H984" s="53"/>
      <c r="I984" s="53"/>
      <c r="J984" s="54"/>
      <c r="K984" s="54"/>
      <c r="L984" s="54"/>
      <c r="M984" s="55"/>
      <c r="N984" s="55"/>
      <c r="O984" s="55"/>
      <c r="Q984" s="3"/>
    </row>
    <row r="985" spans="7:17" ht="15.75" customHeight="1">
      <c r="G985" s="53"/>
      <c r="H985" s="53"/>
      <c r="I985" s="53"/>
      <c r="J985" s="54"/>
      <c r="K985" s="54"/>
      <c r="L985" s="54"/>
      <c r="M985" s="55"/>
      <c r="N985" s="55"/>
      <c r="O985" s="55"/>
      <c r="Q985" s="3"/>
    </row>
    <row r="986" spans="7:17" ht="15.75" customHeight="1">
      <c r="G986" s="53"/>
      <c r="H986" s="53"/>
      <c r="I986" s="53"/>
      <c r="J986" s="54"/>
      <c r="K986" s="54"/>
      <c r="L986" s="54"/>
      <c r="M986" s="55"/>
      <c r="N986" s="55"/>
      <c r="O986" s="55"/>
      <c r="Q986" s="3"/>
    </row>
    <row r="987" spans="7:17" ht="15.75" customHeight="1">
      <c r="G987" s="53"/>
      <c r="H987" s="53"/>
      <c r="I987" s="53"/>
      <c r="J987" s="54"/>
      <c r="K987" s="54"/>
      <c r="L987" s="54"/>
      <c r="M987" s="55"/>
      <c r="N987" s="55"/>
      <c r="O987" s="55"/>
      <c r="Q987" s="3"/>
    </row>
    <row r="988" spans="7:17" ht="15.75" customHeight="1">
      <c r="G988" s="53"/>
      <c r="H988" s="53"/>
      <c r="I988" s="53"/>
      <c r="J988" s="54"/>
      <c r="K988" s="54"/>
      <c r="L988" s="54"/>
      <c r="M988" s="55"/>
      <c r="N988" s="55"/>
      <c r="O988" s="55"/>
      <c r="Q988" s="3"/>
    </row>
    <row r="989" spans="7:17" ht="15.75" customHeight="1">
      <c r="G989" s="53"/>
      <c r="H989" s="53"/>
      <c r="I989" s="53"/>
      <c r="J989" s="54"/>
      <c r="K989" s="54"/>
      <c r="L989" s="54"/>
      <c r="M989" s="55"/>
      <c r="N989" s="55"/>
      <c r="O989" s="55"/>
      <c r="Q989" s="3"/>
    </row>
    <row r="990" spans="7:17" ht="15.75" customHeight="1">
      <c r="G990" s="53"/>
      <c r="H990" s="53"/>
      <c r="I990" s="53"/>
      <c r="J990" s="54"/>
      <c r="K990" s="54"/>
      <c r="L990" s="54"/>
      <c r="M990" s="55"/>
      <c r="N990" s="55"/>
      <c r="O990" s="55"/>
      <c r="Q990" s="3"/>
    </row>
    <row r="991" spans="7:17" ht="15.75" customHeight="1">
      <c r="G991" s="53"/>
      <c r="H991" s="53"/>
      <c r="I991" s="53"/>
      <c r="J991" s="54"/>
      <c r="K991" s="54"/>
      <c r="L991" s="54"/>
      <c r="M991" s="55"/>
      <c r="N991" s="55"/>
      <c r="O991" s="55"/>
      <c r="Q991" s="3"/>
    </row>
    <row r="992" spans="7:17" ht="15.75" customHeight="1">
      <c r="G992" s="53"/>
      <c r="H992" s="53"/>
      <c r="I992" s="53"/>
      <c r="J992" s="54"/>
      <c r="K992" s="54"/>
      <c r="L992" s="54"/>
      <c r="M992" s="55"/>
      <c r="N992" s="55"/>
      <c r="O992" s="55"/>
      <c r="Q992" s="3"/>
    </row>
    <row r="993" spans="7:17" ht="15.75" customHeight="1">
      <c r="G993" s="53"/>
      <c r="H993" s="53"/>
      <c r="I993" s="53"/>
      <c r="J993" s="54"/>
      <c r="K993" s="54"/>
      <c r="L993" s="54"/>
      <c r="M993" s="55"/>
      <c r="N993" s="55"/>
      <c r="O993" s="55"/>
      <c r="Q993" s="3"/>
    </row>
    <row r="994" spans="7:17" ht="15.75" customHeight="1">
      <c r="G994" s="53"/>
      <c r="H994" s="53"/>
      <c r="I994" s="53"/>
      <c r="J994" s="54"/>
      <c r="K994" s="54"/>
      <c r="L994" s="54"/>
      <c r="M994" s="55"/>
      <c r="N994" s="55"/>
      <c r="O994" s="55"/>
      <c r="Q994" s="3"/>
    </row>
    <row r="995" spans="7:17" ht="15.75" customHeight="1">
      <c r="G995" s="53"/>
      <c r="H995" s="53"/>
      <c r="I995" s="53"/>
      <c r="J995" s="54"/>
      <c r="K995" s="54"/>
      <c r="L995" s="54"/>
      <c r="M995" s="55"/>
      <c r="N995" s="55"/>
      <c r="O995" s="55"/>
      <c r="Q995" s="3"/>
    </row>
    <row r="996" spans="7:17" ht="15.75" customHeight="1">
      <c r="G996" s="53"/>
      <c r="H996" s="53"/>
      <c r="I996" s="53"/>
      <c r="J996" s="54"/>
      <c r="K996" s="54"/>
      <c r="L996" s="54"/>
      <c r="M996" s="55"/>
      <c r="N996" s="55"/>
      <c r="O996" s="55"/>
      <c r="Q996" s="3"/>
    </row>
    <row r="997" spans="7:17" ht="15.75" customHeight="1">
      <c r="G997" s="53"/>
      <c r="H997" s="53"/>
      <c r="I997" s="53"/>
      <c r="J997" s="54"/>
      <c r="K997" s="54"/>
      <c r="L997" s="54"/>
      <c r="M997" s="55"/>
      <c r="N997" s="55"/>
      <c r="O997" s="55"/>
      <c r="Q997" s="3"/>
    </row>
    <row r="998" spans="7:17" ht="15.75" customHeight="1">
      <c r="G998" s="53"/>
      <c r="H998" s="53"/>
      <c r="I998" s="53"/>
      <c r="J998" s="54"/>
      <c r="K998" s="54"/>
      <c r="L998" s="54"/>
      <c r="M998" s="55"/>
      <c r="N998" s="55"/>
      <c r="O998" s="55"/>
      <c r="Q998" s="3"/>
    </row>
    <row r="999" spans="7:17" ht="15.75" customHeight="1">
      <c r="G999" s="53"/>
      <c r="H999" s="53"/>
      <c r="I999" s="53"/>
      <c r="J999" s="54"/>
      <c r="K999" s="54"/>
      <c r="L999" s="54"/>
      <c r="M999" s="55"/>
      <c r="N999" s="55"/>
      <c r="O999" s="55"/>
      <c r="Q999" s="3"/>
    </row>
    <row r="1000" spans="7:17" ht="15.75" customHeight="1">
      <c r="G1000" s="53"/>
      <c r="H1000" s="53"/>
      <c r="I1000" s="53"/>
      <c r="J1000" s="54"/>
      <c r="K1000" s="54"/>
      <c r="L1000" s="54"/>
      <c r="M1000" s="55"/>
      <c r="N1000" s="55"/>
      <c r="O1000" s="55"/>
      <c r="Q1000" s="3"/>
    </row>
    <row r="1001" spans="7:17" ht="15.75" customHeight="1">
      <c r="G1001" s="53"/>
      <c r="H1001" s="53"/>
      <c r="I1001" s="53"/>
      <c r="J1001" s="54"/>
      <c r="K1001" s="54"/>
      <c r="L1001" s="54"/>
      <c r="M1001" s="55"/>
      <c r="N1001" s="55"/>
      <c r="O1001" s="55"/>
      <c r="Q1001" s="3"/>
    </row>
  </sheetData>
  <autoFilter ref="A1:AK297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1000"/>
  <sheetViews>
    <sheetView topLeftCell="A35" workbookViewId="0">
      <selection activeCell="O63" sqref="O63"/>
    </sheetView>
  </sheetViews>
  <sheetFormatPr defaultColWidth="12.6640625" defaultRowHeight="15" customHeight="1"/>
  <cols>
    <col min="1" max="1" width="2" bestFit="1" customWidth="1"/>
    <col min="2" max="2" width="4" bestFit="1" customWidth="1"/>
    <col min="3" max="3" width="12.88671875" style="71" customWidth="1"/>
    <col min="4" max="10" width="9.77734375" customWidth="1"/>
    <col min="11" max="11" width="7.21875" bestFit="1" customWidth="1"/>
    <col min="12" max="12" width="9.77734375" customWidth="1"/>
    <col min="13" max="15" width="11.109375" customWidth="1"/>
    <col min="16" max="18" width="9.77734375" customWidth="1"/>
    <col min="19" max="26" width="11.109375" customWidth="1"/>
  </cols>
  <sheetData>
    <row r="1" spans="1:18" ht="15.75" customHeight="1">
      <c r="A1" s="12"/>
      <c r="B1" s="12"/>
      <c r="C1" s="67"/>
      <c r="D1" s="1"/>
      <c r="E1" s="1"/>
      <c r="F1" s="3"/>
      <c r="G1" s="3"/>
      <c r="H1" s="3"/>
      <c r="I1" s="1"/>
      <c r="J1" s="1"/>
      <c r="K1" s="12"/>
      <c r="L1" s="1"/>
      <c r="P1" s="1"/>
      <c r="Q1" s="1"/>
      <c r="R1" s="1"/>
    </row>
    <row r="2" spans="1:18" ht="15.75" customHeight="1">
      <c r="A2" s="12"/>
      <c r="B2" s="12"/>
      <c r="C2" s="67"/>
      <c r="D2" s="1"/>
      <c r="E2" s="1"/>
      <c r="F2" s="3"/>
      <c r="G2" s="3"/>
      <c r="H2" s="3"/>
      <c r="I2" s="1"/>
      <c r="J2" s="1"/>
      <c r="K2" s="12"/>
      <c r="L2" s="1"/>
      <c r="P2" s="1"/>
      <c r="Q2" s="1"/>
      <c r="R2" s="1"/>
    </row>
    <row r="3" spans="1:18" ht="15.75" customHeight="1">
      <c r="A3" s="12"/>
      <c r="B3" s="12"/>
      <c r="C3" s="67"/>
      <c r="D3" s="1"/>
      <c r="E3" s="1"/>
      <c r="F3" s="3"/>
      <c r="G3" s="3"/>
      <c r="H3" s="3"/>
      <c r="I3" s="1"/>
      <c r="J3" s="1"/>
      <c r="K3" s="12"/>
      <c r="L3" s="1"/>
      <c r="P3" s="1"/>
      <c r="Q3" s="1"/>
      <c r="R3" s="1"/>
    </row>
    <row r="4" spans="1:18" ht="15.75" customHeight="1">
      <c r="A4" s="12">
        <v>2</v>
      </c>
      <c r="B4" s="12">
        <v>400</v>
      </c>
      <c r="C4" s="67" t="s">
        <v>13</v>
      </c>
      <c r="D4" s="1">
        <f>VLOOKUP(B4,'Журнал наблюдений'!D:G,4,0)</f>
        <v>1.5497399999999999</v>
      </c>
      <c r="F4" s="3"/>
      <c r="G4" s="3"/>
      <c r="H4" s="3"/>
      <c r="I4" s="1" t="str">
        <f t="shared" ref="I4:I22" si="0">IF(C4=C5,1,"")</f>
        <v/>
      </c>
      <c r="J4" s="1"/>
      <c r="K4" s="12"/>
      <c r="L4" s="1"/>
      <c r="P4" s="1"/>
      <c r="Q4" s="1"/>
      <c r="R4" s="1"/>
    </row>
    <row r="5" spans="1:18" ht="15.75" customHeight="1">
      <c r="A5" s="12">
        <v>2</v>
      </c>
      <c r="B5" s="12">
        <v>401</v>
      </c>
      <c r="C5" s="67" t="s">
        <v>223</v>
      </c>
      <c r="D5" s="1">
        <f>VLOOKUP(B5,'Журнал наблюдений'!D:G,4,0)</f>
        <v>1.45017</v>
      </c>
      <c r="F5" s="3">
        <f t="shared" ref="F5:F147" si="1">IF(C4=C5,"",D4-D5)</f>
        <v>9.9569999999999936E-2</v>
      </c>
      <c r="G5" s="3">
        <f t="shared" ref="G5:G147" si="2">IF(F5="","",IF(COUNTIF(C4,"*бол*"),F5+G3,F5))</f>
        <v>9.9569999999999936E-2</v>
      </c>
      <c r="H5" s="3">
        <f t="shared" ref="H5:H147" si="3">IF(COUNTIF(C5,"*бол*"),"",G5)</f>
        <v>9.9569999999999936E-2</v>
      </c>
      <c r="I5" s="1" t="str">
        <f t="shared" si="0"/>
        <v/>
      </c>
      <c r="J5" s="1"/>
      <c r="K5" s="3">
        <f t="shared" ref="K5:K7" si="4">VLOOKUP(C5,Q:R,2,0)</f>
        <v>9.9500000000000144E-2</v>
      </c>
      <c r="L5" s="3">
        <f t="shared" ref="L5:L7" si="5">H5-K5</f>
        <v>6.999999999979245E-5</v>
      </c>
      <c r="P5" s="1"/>
      <c r="Q5" s="1"/>
      <c r="R5" s="1"/>
    </row>
    <row r="6" spans="1:18" ht="15.75" customHeight="1">
      <c r="A6" s="12">
        <v>2</v>
      </c>
      <c r="B6" s="12">
        <v>402</v>
      </c>
      <c r="C6" s="67" t="s">
        <v>224</v>
      </c>
      <c r="D6" s="1">
        <f>VLOOKUP(B6,'Журнал наблюдений'!D:G,4,0)</f>
        <v>1.3349</v>
      </c>
      <c r="F6" s="3">
        <f t="shared" si="1"/>
        <v>0.11526999999999998</v>
      </c>
      <c r="G6" s="3">
        <f t="shared" si="2"/>
        <v>0.11526999999999998</v>
      </c>
      <c r="H6" s="3">
        <f t="shared" si="3"/>
        <v>0.11526999999999998</v>
      </c>
      <c r="I6" s="1" t="str">
        <f t="shared" si="0"/>
        <v/>
      </c>
      <c r="J6" s="1"/>
      <c r="K6" s="3">
        <f t="shared" si="4"/>
        <v>0.11454000000000009</v>
      </c>
      <c r="L6" s="3">
        <f t="shared" si="5"/>
        <v>7.299999999998974E-4</v>
      </c>
      <c r="P6" s="56"/>
      <c r="Q6" s="22" t="s">
        <v>81</v>
      </c>
      <c r="R6" s="23"/>
    </row>
    <row r="7" spans="1:18" ht="15.75" customHeight="1">
      <c r="A7" s="12">
        <v>2</v>
      </c>
      <c r="B7" s="12">
        <v>403</v>
      </c>
      <c r="C7" s="67" t="s">
        <v>225</v>
      </c>
      <c r="D7" s="1">
        <f>VLOOKUP(B7,'Журнал наблюдений'!D:G,4,0)</f>
        <v>1.2426999999999999</v>
      </c>
      <c r="F7" s="3">
        <f t="shared" si="1"/>
        <v>9.220000000000006E-2</v>
      </c>
      <c r="G7" s="3">
        <f t="shared" si="2"/>
        <v>9.220000000000006E-2</v>
      </c>
      <c r="H7" s="3">
        <f t="shared" si="3"/>
        <v>9.220000000000006E-2</v>
      </c>
      <c r="I7" s="1">
        <f>IF(C7=C8,1,"")</f>
        <v>1</v>
      </c>
      <c r="J7" s="1"/>
      <c r="K7" s="3">
        <f t="shared" si="4"/>
        <v>9.1669999999999918E-2</v>
      </c>
      <c r="L7" s="3">
        <f t="shared" si="5"/>
        <v>5.3000000000014147E-4</v>
      </c>
      <c r="P7" s="56"/>
      <c r="Q7" s="24"/>
      <c r="R7" s="23"/>
    </row>
    <row r="8" spans="1:18" ht="15.75" customHeight="1">
      <c r="A8" s="12">
        <v>2</v>
      </c>
      <c r="B8" s="12">
        <v>404</v>
      </c>
      <c r="C8" s="67" t="s">
        <v>225</v>
      </c>
      <c r="D8" s="1">
        <f>VLOOKUP(B8,'Журнал наблюдений'!D:G,4,0)</f>
        <v>1.6128100000000001</v>
      </c>
      <c r="F8" s="3" t="str">
        <f t="shared" si="1"/>
        <v/>
      </c>
      <c r="G8" s="3" t="str">
        <f t="shared" si="2"/>
        <v/>
      </c>
      <c r="H8" s="3" t="str">
        <f t="shared" si="3"/>
        <v/>
      </c>
      <c r="I8" s="1" t="str">
        <f t="shared" si="0"/>
        <v/>
      </c>
      <c r="J8" s="1"/>
      <c r="K8" s="12"/>
      <c r="L8" s="1"/>
      <c r="P8" s="57">
        <v>85</v>
      </c>
      <c r="Q8" s="25" t="s">
        <v>13</v>
      </c>
      <c r="R8" s="26"/>
    </row>
    <row r="9" spans="1:18" ht="15.75" customHeight="1">
      <c r="A9" s="12">
        <v>2</v>
      </c>
      <c r="B9" s="12">
        <v>405</v>
      </c>
      <c r="C9" s="67" t="s">
        <v>226</v>
      </c>
      <c r="D9" s="1">
        <f>VLOOKUP(B9,'Журнал наблюдений'!D:G,4,0)</f>
        <v>1.5050300000000001</v>
      </c>
      <c r="F9" s="3">
        <f t="shared" si="1"/>
        <v>0.10777999999999999</v>
      </c>
      <c r="G9" s="3">
        <f t="shared" si="2"/>
        <v>0.10777999999999999</v>
      </c>
      <c r="H9" s="3">
        <f t="shared" si="3"/>
        <v>0.10777999999999999</v>
      </c>
      <c r="I9" s="1" t="str">
        <f t="shared" si="0"/>
        <v/>
      </c>
      <c r="J9" s="1"/>
      <c r="K9" s="3">
        <f t="shared" ref="K9:K13" si="6">VLOOKUP(C9,Q:R,2,0)</f>
        <v>0.10810999999999993</v>
      </c>
      <c r="L9" s="3">
        <f t="shared" ref="L9:L13" si="7">H9-K9</f>
        <v>-3.2999999999994145E-4</v>
      </c>
      <c r="P9" s="21">
        <f t="shared" ref="P9:P96" si="8">P8+1</f>
        <v>86</v>
      </c>
      <c r="Q9" s="27" t="s">
        <v>223</v>
      </c>
      <c r="R9" s="28">
        <v>9.9500000000000144E-2</v>
      </c>
    </row>
    <row r="10" spans="1:18" ht="15.75" customHeight="1">
      <c r="A10" s="12">
        <v>2</v>
      </c>
      <c r="B10" s="12">
        <v>406</v>
      </c>
      <c r="C10" s="67" t="s">
        <v>227</v>
      </c>
      <c r="D10" s="1">
        <f>VLOOKUP(B10,'Журнал наблюдений'!D:G,4,0)</f>
        <v>1.4034800000000001</v>
      </c>
      <c r="F10" s="3">
        <f t="shared" si="1"/>
        <v>0.10155000000000003</v>
      </c>
      <c r="G10" s="3">
        <f t="shared" si="2"/>
        <v>0.10155000000000003</v>
      </c>
      <c r="H10" s="3">
        <f t="shared" si="3"/>
        <v>0.10155000000000003</v>
      </c>
      <c r="I10" s="1" t="str">
        <f t="shared" si="0"/>
        <v/>
      </c>
      <c r="J10" s="1"/>
      <c r="K10" s="3">
        <f t="shared" si="6"/>
        <v>0.10249999999999999</v>
      </c>
      <c r="L10" s="3">
        <f t="shared" si="7"/>
        <v>-9.4999999999996476E-4</v>
      </c>
      <c r="P10" s="21">
        <f t="shared" si="8"/>
        <v>87</v>
      </c>
      <c r="Q10" s="27" t="s">
        <v>224</v>
      </c>
      <c r="R10" s="28">
        <v>0.11454000000000009</v>
      </c>
    </row>
    <row r="11" spans="1:18" ht="15.75" customHeight="1">
      <c r="A11" s="12">
        <v>2</v>
      </c>
      <c r="B11" s="12">
        <v>407</v>
      </c>
      <c r="C11" s="67" t="s">
        <v>228</v>
      </c>
      <c r="D11" s="1">
        <f>VLOOKUP(B11,'Журнал наблюдений'!D:G,4,0)</f>
        <v>1.3083199999999999</v>
      </c>
      <c r="F11" s="3">
        <f t="shared" si="1"/>
        <v>9.5160000000000133E-2</v>
      </c>
      <c r="G11" s="3">
        <f t="shared" si="2"/>
        <v>9.5160000000000133E-2</v>
      </c>
      <c r="H11" s="3">
        <f t="shared" si="3"/>
        <v>9.5160000000000133E-2</v>
      </c>
      <c r="I11" s="1" t="str">
        <f t="shared" si="0"/>
        <v/>
      </c>
      <c r="J11" s="1"/>
      <c r="K11" s="3">
        <f t="shared" si="6"/>
        <v>9.6160000000000023E-2</v>
      </c>
      <c r="L11" s="3">
        <f t="shared" si="7"/>
        <v>-9.9999999999988987E-4</v>
      </c>
      <c r="P11" s="21">
        <f t="shared" si="8"/>
        <v>88</v>
      </c>
      <c r="Q11" s="27" t="s">
        <v>225</v>
      </c>
      <c r="R11" s="29">
        <v>9.1669999999999918E-2</v>
      </c>
    </row>
    <row r="12" spans="1:18" ht="15.75" customHeight="1">
      <c r="A12" s="12">
        <v>2</v>
      </c>
      <c r="B12" s="12">
        <v>408</v>
      </c>
      <c r="C12" s="67" t="s">
        <v>229</v>
      </c>
      <c r="D12" s="1">
        <f>VLOOKUP(B12,'Журнал наблюдений'!D:G,4,0)</f>
        <v>1.20851</v>
      </c>
      <c r="F12" s="3">
        <f t="shared" si="1"/>
        <v>9.9809999999999954E-2</v>
      </c>
      <c r="G12" s="3">
        <f t="shared" si="2"/>
        <v>9.9809999999999954E-2</v>
      </c>
      <c r="H12" s="3">
        <f t="shared" si="3"/>
        <v>9.9809999999999954E-2</v>
      </c>
      <c r="I12" s="1" t="str">
        <f t="shared" si="0"/>
        <v/>
      </c>
      <c r="J12" s="1"/>
      <c r="K12" s="3">
        <f t="shared" si="6"/>
        <v>9.9990000000000023E-2</v>
      </c>
      <c r="L12" s="3">
        <f t="shared" si="7"/>
        <v>-1.8000000000006899E-4</v>
      </c>
      <c r="P12" s="21">
        <f t="shared" si="8"/>
        <v>89</v>
      </c>
      <c r="Q12" s="27" t="s">
        <v>226</v>
      </c>
      <c r="R12" s="28">
        <v>0.10810999999999993</v>
      </c>
    </row>
    <row r="13" spans="1:18" ht="15.75" customHeight="1">
      <c r="A13" s="12">
        <v>2</v>
      </c>
      <c r="B13" s="12">
        <v>409</v>
      </c>
      <c r="C13" s="67" t="s">
        <v>36</v>
      </c>
      <c r="D13" s="1">
        <f>VLOOKUP(B13,'Журнал наблюдений'!D:G,4,0)</f>
        <v>1.1076900000000001</v>
      </c>
      <c r="F13" s="3">
        <f t="shared" si="1"/>
        <v>0.10081999999999991</v>
      </c>
      <c r="G13" s="3">
        <f t="shared" si="2"/>
        <v>0.10081999999999991</v>
      </c>
      <c r="H13" s="3">
        <f t="shared" si="3"/>
        <v>0.10081999999999991</v>
      </c>
      <c r="I13" s="1">
        <f>IF(C13=C14,1,"")</f>
        <v>1</v>
      </c>
      <c r="J13" s="1"/>
      <c r="K13" s="3">
        <f t="shared" si="6"/>
        <v>0.10020999999999991</v>
      </c>
      <c r="L13" s="3">
        <f t="shared" si="7"/>
        <v>6.0999999999999943E-4</v>
      </c>
      <c r="P13" s="21">
        <f t="shared" si="8"/>
        <v>90</v>
      </c>
      <c r="Q13" s="27" t="s">
        <v>227</v>
      </c>
      <c r="R13" s="37">
        <v>0.10249999999999999</v>
      </c>
    </row>
    <row r="14" spans="1:18" ht="15.75" customHeight="1">
      <c r="A14" s="12">
        <v>2</v>
      </c>
      <c r="B14" s="12">
        <v>410</v>
      </c>
      <c r="C14" s="67" t="s">
        <v>36</v>
      </c>
      <c r="D14" s="1">
        <f>VLOOKUP(B14,'Журнал наблюдений'!D:G,4,0)</f>
        <v>1.5519000000000001</v>
      </c>
      <c r="F14" s="3" t="str">
        <f t="shared" si="1"/>
        <v/>
      </c>
      <c r="G14" s="3" t="str">
        <f t="shared" si="2"/>
        <v/>
      </c>
      <c r="H14" s="3" t="str">
        <f t="shared" si="3"/>
        <v/>
      </c>
      <c r="I14" s="1" t="str">
        <f t="shared" si="0"/>
        <v/>
      </c>
      <c r="J14" s="1"/>
      <c r="K14" s="12"/>
      <c r="L14" s="1"/>
      <c r="P14" s="21">
        <f t="shared" si="8"/>
        <v>91</v>
      </c>
      <c r="Q14" s="27" t="s">
        <v>228</v>
      </c>
      <c r="R14" s="37">
        <v>9.6160000000000023E-2</v>
      </c>
    </row>
    <row r="15" spans="1:18" ht="15.75" customHeight="1">
      <c r="A15" s="12">
        <v>2</v>
      </c>
      <c r="B15" s="12">
        <v>411</v>
      </c>
      <c r="C15" s="67" t="s">
        <v>230</v>
      </c>
      <c r="D15" s="1">
        <f>VLOOKUP(B15,'Журнал наблюдений'!D:G,4,0)</f>
        <v>1.4520900000000001</v>
      </c>
      <c r="F15" s="3">
        <f t="shared" si="1"/>
        <v>9.9809999999999954E-2</v>
      </c>
      <c r="G15" s="3">
        <f t="shared" si="2"/>
        <v>9.9809999999999954E-2</v>
      </c>
      <c r="H15" s="3">
        <f t="shared" si="3"/>
        <v>9.9809999999999954E-2</v>
      </c>
      <c r="I15" s="1" t="str">
        <f t="shared" si="0"/>
        <v/>
      </c>
      <c r="J15" s="1"/>
      <c r="K15" s="3">
        <f t="shared" ref="K15:K18" si="9">VLOOKUP(C15,Q:R,2,0)</f>
        <v>9.8880000000000079E-2</v>
      </c>
      <c r="L15" s="3">
        <f t="shared" ref="L15:L18" si="10">H15-K15</f>
        <v>9.2999999999987537E-4</v>
      </c>
      <c r="P15" s="21">
        <f t="shared" si="8"/>
        <v>92</v>
      </c>
      <c r="Q15" s="27" t="s">
        <v>229</v>
      </c>
      <c r="R15" s="37">
        <v>9.9990000000000023E-2</v>
      </c>
    </row>
    <row r="16" spans="1:18" ht="15.75" customHeight="1">
      <c r="A16" s="12">
        <v>2</v>
      </c>
      <c r="B16" s="12">
        <v>412</v>
      </c>
      <c r="C16" s="67" t="s">
        <v>231</v>
      </c>
      <c r="D16" s="1">
        <f>VLOOKUP(B16,'Журнал наблюдений'!D:G,4,0)</f>
        <v>1.3519699999999999</v>
      </c>
      <c r="F16" s="3">
        <f t="shared" si="1"/>
        <v>0.10012000000000021</v>
      </c>
      <c r="G16" s="3">
        <f t="shared" si="2"/>
        <v>0.10012000000000021</v>
      </c>
      <c r="H16" s="3">
        <f t="shared" si="3"/>
        <v>0.10012000000000021</v>
      </c>
      <c r="I16" s="1" t="str">
        <f t="shared" si="0"/>
        <v/>
      </c>
      <c r="J16" s="1"/>
      <c r="K16" s="3">
        <f t="shared" si="9"/>
        <v>9.8709999999999964E-2</v>
      </c>
      <c r="L16" s="3">
        <f t="shared" si="10"/>
        <v>1.4100000000002444E-3</v>
      </c>
      <c r="P16" s="21">
        <f t="shared" si="8"/>
        <v>93</v>
      </c>
      <c r="Q16" s="27" t="s">
        <v>36</v>
      </c>
      <c r="R16" s="37">
        <v>0.10020999999999991</v>
      </c>
    </row>
    <row r="17" spans="1:18" ht="15.75" customHeight="1">
      <c r="A17" s="12">
        <v>2</v>
      </c>
      <c r="B17" s="12">
        <v>413</v>
      </c>
      <c r="C17" s="67" t="s">
        <v>232</v>
      </c>
      <c r="D17" s="1">
        <f>VLOOKUP(B17,'Журнал наблюдений'!D:G,4,0)</f>
        <v>1.2287999999999999</v>
      </c>
      <c r="F17" s="3">
        <f t="shared" si="1"/>
        <v>0.12317</v>
      </c>
      <c r="G17" s="3">
        <f t="shared" si="2"/>
        <v>0.12317</v>
      </c>
      <c r="H17" s="3">
        <f t="shared" si="3"/>
        <v>0.12317</v>
      </c>
      <c r="I17" s="1" t="str">
        <f t="shared" si="0"/>
        <v/>
      </c>
      <c r="J17" s="1"/>
      <c r="K17" s="3">
        <f t="shared" si="9"/>
        <v>0.12426000000000004</v>
      </c>
      <c r="L17" s="3">
        <f t="shared" si="10"/>
        <v>-1.0900000000000354E-3</v>
      </c>
      <c r="P17" s="21">
        <f t="shared" si="8"/>
        <v>94</v>
      </c>
      <c r="Q17" s="27" t="s">
        <v>230</v>
      </c>
      <c r="R17" s="28">
        <v>9.8880000000000079E-2</v>
      </c>
    </row>
    <row r="18" spans="1:18" ht="15.75" customHeight="1">
      <c r="A18" s="12">
        <v>2</v>
      </c>
      <c r="B18" s="12">
        <v>414</v>
      </c>
      <c r="C18" s="67" t="s">
        <v>233</v>
      </c>
      <c r="D18" s="1">
        <f>VLOOKUP(B18,'Журнал наблюдений'!D:G,4,0)</f>
        <v>1.1150500000000001</v>
      </c>
      <c r="F18" s="3">
        <f t="shared" si="1"/>
        <v>0.1137499999999998</v>
      </c>
      <c r="G18" s="3">
        <f t="shared" si="2"/>
        <v>0.1137499999999998</v>
      </c>
      <c r="H18" s="3">
        <f t="shared" si="3"/>
        <v>0.1137499999999998</v>
      </c>
      <c r="I18" s="1">
        <f t="shared" si="0"/>
        <v>1</v>
      </c>
      <c r="J18" s="1"/>
      <c r="K18" s="3">
        <f t="shared" si="9"/>
        <v>0.11463000000000001</v>
      </c>
      <c r="L18" s="3">
        <f t="shared" si="10"/>
        <v>-8.8000000000021394E-4</v>
      </c>
      <c r="P18" s="21">
        <f t="shared" si="8"/>
        <v>95</v>
      </c>
      <c r="Q18" s="27" t="s">
        <v>231</v>
      </c>
      <c r="R18" s="28">
        <v>9.8709999999999964E-2</v>
      </c>
    </row>
    <row r="19" spans="1:18" ht="15.75" customHeight="1">
      <c r="A19" s="12">
        <v>2</v>
      </c>
      <c r="B19" s="12">
        <v>415</v>
      </c>
      <c r="C19" s="67" t="s">
        <v>233</v>
      </c>
      <c r="D19" s="1">
        <f>VLOOKUP(B19,'Журнал наблюдений'!D:G,4,0)</f>
        <v>1.5752200000000001</v>
      </c>
      <c r="F19" s="3" t="str">
        <f t="shared" si="1"/>
        <v/>
      </c>
      <c r="G19" s="3" t="str">
        <f t="shared" si="2"/>
        <v/>
      </c>
      <c r="H19" s="3" t="str">
        <f t="shared" si="3"/>
        <v/>
      </c>
      <c r="I19" s="1" t="str">
        <f t="shared" si="0"/>
        <v/>
      </c>
      <c r="J19" s="1"/>
      <c r="K19" s="12"/>
      <c r="L19" s="1"/>
      <c r="P19" s="21">
        <f t="shared" si="8"/>
        <v>96</v>
      </c>
      <c r="Q19" s="27" t="s">
        <v>232</v>
      </c>
      <c r="R19" s="28">
        <v>0.12426000000000004</v>
      </c>
    </row>
    <row r="20" spans="1:18" ht="15.75" customHeight="1">
      <c r="A20" s="12">
        <v>2</v>
      </c>
      <c r="B20" s="12">
        <v>416</v>
      </c>
      <c r="C20" s="67" t="s">
        <v>12</v>
      </c>
      <c r="D20" s="1">
        <f>VLOOKUP(B20,'Журнал наблюдений'!D:G,4,0)</f>
        <v>1.4757100000000001</v>
      </c>
      <c r="F20" s="3">
        <f t="shared" si="1"/>
        <v>9.9509999999999987E-2</v>
      </c>
      <c r="G20" s="3">
        <f t="shared" si="2"/>
        <v>9.9509999999999987E-2</v>
      </c>
      <c r="H20" s="3">
        <f t="shared" si="3"/>
        <v>9.9509999999999987E-2</v>
      </c>
      <c r="I20" s="1" t="str">
        <f t="shared" si="0"/>
        <v/>
      </c>
      <c r="J20" s="1"/>
      <c r="K20" s="3">
        <f t="shared" ref="K20:K23" si="11">VLOOKUP(C20,Q:R,2,0)</f>
        <v>0.10027999999999992</v>
      </c>
      <c r="L20" s="3">
        <f t="shared" ref="L20:L23" si="12">H20-K20</f>
        <v>-7.699999999999374E-4</v>
      </c>
      <c r="P20" s="21">
        <f t="shared" si="8"/>
        <v>97</v>
      </c>
      <c r="Q20" s="27" t="s">
        <v>233</v>
      </c>
      <c r="R20" s="28">
        <v>0.11463000000000001</v>
      </c>
    </row>
    <row r="21" spans="1:18" ht="15.75" customHeight="1">
      <c r="A21" s="12">
        <v>2</v>
      </c>
      <c r="B21" s="12">
        <v>417</v>
      </c>
      <c r="C21" s="67" t="s">
        <v>234</v>
      </c>
      <c r="D21" s="1">
        <f>VLOOKUP(B21,'Журнал наблюдений'!D:G,4,0)</f>
        <v>1.37486</v>
      </c>
      <c r="F21" s="3">
        <f t="shared" si="1"/>
        <v>0.10085000000000011</v>
      </c>
      <c r="G21" s="3">
        <f t="shared" si="2"/>
        <v>0.10085000000000011</v>
      </c>
      <c r="H21" s="3">
        <f t="shared" si="3"/>
        <v>0.10085000000000011</v>
      </c>
      <c r="I21" s="1" t="str">
        <f t="shared" si="0"/>
        <v/>
      </c>
      <c r="J21" s="1"/>
      <c r="K21" s="3">
        <f t="shared" si="11"/>
        <v>0.10174999999999999</v>
      </c>
      <c r="L21" s="3">
        <f t="shared" si="12"/>
        <v>-8.99999999999887E-4</v>
      </c>
      <c r="P21" s="21">
        <f t="shared" si="8"/>
        <v>98</v>
      </c>
      <c r="Q21" s="27" t="s">
        <v>12</v>
      </c>
      <c r="R21" s="28">
        <v>0.10027999999999992</v>
      </c>
    </row>
    <row r="22" spans="1:18" ht="15.75" customHeight="1">
      <c r="A22" s="12">
        <v>2</v>
      </c>
      <c r="B22" s="12">
        <v>418</v>
      </c>
      <c r="C22" s="67" t="s">
        <v>235</v>
      </c>
      <c r="D22" s="1">
        <f>VLOOKUP(B22,'Журнал наблюдений'!D:G,4,0)</f>
        <v>1.2613000000000001</v>
      </c>
      <c r="F22" s="3">
        <f t="shared" si="1"/>
        <v>0.11355999999999988</v>
      </c>
      <c r="G22" s="3">
        <f t="shared" si="2"/>
        <v>0.11355999999999988</v>
      </c>
      <c r="H22" s="3">
        <f t="shared" si="3"/>
        <v>0.11355999999999988</v>
      </c>
      <c r="I22" s="1" t="str">
        <f t="shared" si="0"/>
        <v/>
      </c>
      <c r="J22" s="1"/>
      <c r="K22" s="3">
        <f t="shared" si="11"/>
        <v>0.11271000000000009</v>
      </c>
      <c r="L22" s="3">
        <f t="shared" si="12"/>
        <v>8.4999999999979536E-4</v>
      </c>
      <c r="P22" s="21">
        <f t="shared" si="8"/>
        <v>99</v>
      </c>
      <c r="Q22" s="27" t="s">
        <v>234</v>
      </c>
      <c r="R22" s="42">
        <v>0.10174999999999999</v>
      </c>
    </row>
    <row r="23" spans="1:18" ht="15.75" customHeight="1">
      <c r="A23" s="12">
        <v>2</v>
      </c>
      <c r="B23" s="12">
        <v>419</v>
      </c>
      <c r="C23" s="67" t="s">
        <v>236</v>
      </c>
      <c r="D23" s="1">
        <f>VLOOKUP(B23,'Журнал наблюдений'!D:G,4,0)</f>
        <v>1.15167</v>
      </c>
      <c r="F23" s="3">
        <f t="shared" si="1"/>
        <v>0.10963000000000012</v>
      </c>
      <c r="G23" s="3">
        <f t="shared" si="2"/>
        <v>0.10963000000000012</v>
      </c>
      <c r="H23" s="3">
        <f t="shared" si="3"/>
        <v>0.10963000000000012</v>
      </c>
      <c r="I23" s="1">
        <f>IF(C23=C24,1,"")</f>
        <v>1</v>
      </c>
      <c r="J23" s="1"/>
      <c r="K23" s="3">
        <f t="shared" si="11"/>
        <v>0.12026000000000003</v>
      </c>
      <c r="L23" s="3">
        <f t="shared" si="12"/>
        <v>-1.0629999999999917E-2</v>
      </c>
      <c r="P23" s="21">
        <f t="shared" si="8"/>
        <v>100</v>
      </c>
      <c r="Q23" s="27" t="s">
        <v>235</v>
      </c>
      <c r="R23" s="28">
        <v>0.11271000000000009</v>
      </c>
    </row>
    <row r="24" spans="1:18" ht="15.75" customHeight="1">
      <c r="A24" s="12">
        <v>2</v>
      </c>
      <c r="B24" s="12">
        <v>420</v>
      </c>
      <c r="C24" s="67" t="s">
        <v>236</v>
      </c>
      <c r="D24" s="1">
        <f>VLOOKUP(B24,'Журнал наблюдений'!D:G,4,0)</f>
        <v>1.8434299999999999</v>
      </c>
      <c r="F24" s="3" t="str">
        <f t="shared" si="1"/>
        <v/>
      </c>
      <c r="G24" s="3" t="str">
        <f t="shared" si="2"/>
        <v/>
      </c>
      <c r="H24" s="3" t="str">
        <f t="shared" si="3"/>
        <v/>
      </c>
      <c r="I24" s="1" t="str">
        <f t="shared" ref="I24:I87" si="13">IF(C24=C25,1,"")</f>
        <v/>
      </c>
      <c r="J24" s="1"/>
      <c r="K24" s="12"/>
      <c r="L24" s="1"/>
      <c r="M24" s="96">
        <f>L23+L25</f>
        <v>2.3100000000000342E-3</v>
      </c>
      <c r="P24" s="21">
        <f t="shared" si="8"/>
        <v>101</v>
      </c>
      <c r="Q24" s="30" t="s">
        <v>236</v>
      </c>
      <c r="R24" s="37">
        <v>0.12026000000000003</v>
      </c>
    </row>
    <row r="25" spans="1:18" ht="15.75" customHeight="1">
      <c r="A25" s="12">
        <v>2</v>
      </c>
      <c r="B25" s="12">
        <v>421</v>
      </c>
      <c r="C25" s="67" t="s">
        <v>237</v>
      </c>
      <c r="D25" s="1">
        <f>VLOOKUP(B25,'Журнал наблюдений'!D:G,4,0)</f>
        <v>1.59975</v>
      </c>
      <c r="F25" s="3">
        <f t="shared" si="1"/>
        <v>0.2436799999999999</v>
      </c>
      <c r="G25" s="3">
        <f t="shared" si="2"/>
        <v>0.2436799999999999</v>
      </c>
      <c r="H25" s="3">
        <f t="shared" si="3"/>
        <v>0.2436799999999999</v>
      </c>
      <c r="I25" s="1" t="str">
        <f t="shared" si="13"/>
        <v/>
      </c>
      <c r="J25" s="3">
        <f>SUM(H4:H25)</f>
        <v>1.9162399999999999</v>
      </c>
      <c r="K25" s="3">
        <f t="shared" ref="K25:K28" si="14">VLOOKUP(C25,Q:R,2,0)</f>
        <v>0.23073999999999995</v>
      </c>
      <c r="L25" s="3">
        <f t="shared" ref="L25:L28" si="15">H25-K25</f>
        <v>1.2939999999999952E-2</v>
      </c>
      <c r="P25" s="21">
        <f t="shared" si="8"/>
        <v>102</v>
      </c>
      <c r="Q25" s="25" t="s">
        <v>237</v>
      </c>
      <c r="R25" s="37">
        <v>0.23073999999999995</v>
      </c>
    </row>
    <row r="26" spans="1:18" ht="15.75" customHeight="1">
      <c r="A26" s="12">
        <v>2</v>
      </c>
      <c r="B26" s="12">
        <v>423</v>
      </c>
      <c r="C26" s="67" t="s">
        <v>44</v>
      </c>
      <c r="D26" s="1">
        <f>VLOOKUP(B26,'Журнал наблюдений'!D:G,4,0)</f>
        <v>1.18875</v>
      </c>
      <c r="F26" s="3">
        <f t="shared" si="1"/>
        <v>0.41100000000000003</v>
      </c>
      <c r="G26" s="3">
        <f t="shared" si="2"/>
        <v>0.41100000000000003</v>
      </c>
      <c r="H26" s="3">
        <f t="shared" si="3"/>
        <v>0.41100000000000003</v>
      </c>
      <c r="I26" s="1" t="str">
        <f t="shared" si="13"/>
        <v/>
      </c>
      <c r="J26" s="1"/>
      <c r="K26" s="3">
        <f t="shared" si="14"/>
        <v>0.41191</v>
      </c>
      <c r="L26" s="3">
        <f t="shared" si="15"/>
        <v>-9.0999999999996639E-4</v>
      </c>
      <c r="P26" s="21">
        <f t="shared" si="8"/>
        <v>103</v>
      </c>
      <c r="Q26" s="27" t="s">
        <v>44</v>
      </c>
      <c r="R26" s="28">
        <v>0.41191</v>
      </c>
    </row>
    <row r="27" spans="1:18" ht="15.75" customHeight="1">
      <c r="A27" s="12">
        <v>2</v>
      </c>
      <c r="B27" s="12">
        <v>424</v>
      </c>
      <c r="C27" s="67" t="s">
        <v>238</v>
      </c>
      <c r="D27" s="1">
        <f>VLOOKUP(B27,'Журнал наблюдений'!D:G,4,0)</f>
        <v>0.63885999999999998</v>
      </c>
      <c r="F27" s="3">
        <f t="shared" si="1"/>
        <v>0.54988999999999999</v>
      </c>
      <c r="G27" s="3">
        <f t="shared" si="2"/>
        <v>0.54988999999999999</v>
      </c>
      <c r="H27" s="3">
        <f t="shared" si="3"/>
        <v>0.54988999999999999</v>
      </c>
      <c r="I27" s="1" t="str">
        <f t="shared" si="13"/>
        <v/>
      </c>
      <c r="J27" s="1"/>
      <c r="K27" s="3">
        <f t="shared" si="14"/>
        <v>0.54976000000000014</v>
      </c>
      <c r="L27" s="3">
        <f t="shared" si="15"/>
        <v>1.2999999999985246E-4</v>
      </c>
      <c r="P27" s="21">
        <f t="shared" si="8"/>
        <v>104</v>
      </c>
      <c r="Q27" s="27" t="s">
        <v>238</v>
      </c>
      <c r="R27" s="28">
        <v>0.54976000000000014</v>
      </c>
    </row>
    <row r="28" spans="1:18" ht="15.75" customHeight="1">
      <c r="A28" s="12">
        <v>2</v>
      </c>
      <c r="B28" s="12">
        <v>425</v>
      </c>
      <c r="C28" s="67" t="s">
        <v>239</v>
      </c>
      <c r="D28" s="1">
        <f>VLOOKUP(B28,'Журнал наблюдений'!D:G,4,0)</f>
        <v>0.11791</v>
      </c>
      <c r="F28" s="3">
        <f t="shared" si="1"/>
        <v>0.52095000000000002</v>
      </c>
      <c r="G28" s="3">
        <f t="shared" si="2"/>
        <v>0.52095000000000002</v>
      </c>
      <c r="H28" s="3">
        <f t="shared" si="3"/>
        <v>0.52095000000000002</v>
      </c>
      <c r="I28" s="1">
        <f t="shared" si="13"/>
        <v>1</v>
      </c>
      <c r="J28" s="1"/>
      <c r="K28" s="3">
        <f t="shared" si="14"/>
        <v>0.52037999999999995</v>
      </c>
      <c r="L28" s="3">
        <f t="shared" si="15"/>
        <v>5.7000000000007045E-4</v>
      </c>
      <c r="P28" s="21">
        <f t="shared" si="8"/>
        <v>105</v>
      </c>
      <c r="Q28" s="27" t="s">
        <v>239</v>
      </c>
      <c r="R28" s="28">
        <v>0.52037999999999995</v>
      </c>
    </row>
    <row r="29" spans="1:18" ht="15.75" customHeight="1">
      <c r="A29" s="12">
        <v>2</v>
      </c>
      <c r="B29" s="12">
        <v>426</v>
      </c>
      <c r="C29" s="67" t="s">
        <v>239</v>
      </c>
      <c r="D29" s="1">
        <f>VLOOKUP(B29,'Журнал наблюдений'!D:G,4,0)</f>
        <v>1.82996</v>
      </c>
      <c r="F29" s="3" t="str">
        <f t="shared" si="1"/>
        <v/>
      </c>
      <c r="G29" s="3" t="str">
        <f t="shared" si="2"/>
        <v/>
      </c>
      <c r="H29" s="3" t="str">
        <f t="shared" si="3"/>
        <v/>
      </c>
      <c r="I29" s="1" t="str">
        <f t="shared" si="13"/>
        <v/>
      </c>
      <c r="J29" s="1"/>
      <c r="K29" s="12"/>
      <c r="L29" s="1"/>
      <c r="P29" s="21">
        <f t="shared" si="8"/>
        <v>106</v>
      </c>
      <c r="Q29" s="27" t="s">
        <v>240</v>
      </c>
      <c r="R29" s="28">
        <v>0.71150999999999998</v>
      </c>
    </row>
    <row r="30" spans="1:18" ht="15.75" customHeight="1">
      <c r="A30" s="12">
        <v>2</v>
      </c>
      <c r="B30" s="12">
        <v>427</v>
      </c>
      <c r="C30" s="67" t="s">
        <v>240</v>
      </c>
      <c r="D30" s="1">
        <f>VLOOKUP(B30,'Журнал наблюдений'!D:G,4,0)</f>
        <v>1.1182000000000001</v>
      </c>
      <c r="F30" s="3">
        <f t="shared" si="1"/>
        <v>0.71175999999999995</v>
      </c>
      <c r="G30" s="3">
        <f t="shared" si="2"/>
        <v>0.71175999999999995</v>
      </c>
      <c r="H30" s="3">
        <f t="shared" si="3"/>
        <v>0.71175999999999995</v>
      </c>
      <c r="I30" s="1" t="str">
        <f t="shared" si="13"/>
        <v/>
      </c>
      <c r="J30" s="1"/>
      <c r="K30" s="3">
        <f>VLOOKUP(C30,Q:R,2,0)</f>
        <v>0.71150999999999998</v>
      </c>
      <c r="L30" s="3">
        <f>H30-K30</f>
        <v>2.4999999999997247E-4</v>
      </c>
      <c r="P30" s="21">
        <f t="shared" si="8"/>
        <v>107</v>
      </c>
      <c r="Q30" s="27" t="s">
        <v>241</v>
      </c>
      <c r="R30" s="28">
        <v>0.47032000000000002</v>
      </c>
    </row>
    <row r="31" spans="1:18" ht="15.75" customHeight="1">
      <c r="A31" s="12">
        <v>2</v>
      </c>
      <c r="B31" s="12">
        <v>428</v>
      </c>
      <c r="C31" s="67" t="s">
        <v>242</v>
      </c>
      <c r="D31" s="1">
        <f>VLOOKUP(B31,'Журнал наблюдений'!D:G,4,0)</f>
        <v>0.82762000000000002</v>
      </c>
      <c r="F31" s="3">
        <f t="shared" si="1"/>
        <v>0.29058000000000006</v>
      </c>
      <c r="G31" s="3">
        <f t="shared" si="2"/>
        <v>0.29058000000000006</v>
      </c>
      <c r="H31" s="3">
        <f t="shared" si="3"/>
        <v>0.29058000000000006</v>
      </c>
      <c r="I31" s="1" t="str">
        <f t="shared" si="13"/>
        <v/>
      </c>
      <c r="J31" s="1"/>
      <c r="K31" s="3"/>
      <c r="L31" s="3"/>
      <c r="P31" s="21">
        <f t="shared" si="8"/>
        <v>108</v>
      </c>
      <c r="Q31" s="27" t="s">
        <v>243</v>
      </c>
      <c r="R31" s="42">
        <v>3.0096111119</v>
      </c>
    </row>
    <row r="32" spans="1:18" ht="15.75" customHeight="1">
      <c r="A32" s="12">
        <v>2</v>
      </c>
      <c r="B32" s="12">
        <v>429</v>
      </c>
      <c r="C32" s="67" t="s">
        <v>241</v>
      </c>
      <c r="D32" s="1">
        <f>VLOOKUP(B32,'Журнал наблюдений'!D:G,4,0)</f>
        <v>0.64742</v>
      </c>
      <c r="E32" s="1">
        <f>VLOOKUP(B32,'Журнал наблюдений'!D:J,7,0)</f>
        <v>18.37</v>
      </c>
      <c r="F32" s="3">
        <f>IF(C31=C32,"",D31-D32)</f>
        <v>0.18020000000000003</v>
      </c>
      <c r="G32" s="3">
        <f>IF(F32="","",IF(COUNTIF(C31,"*бол*"),F32+G30,F32))</f>
        <v>0.18020000000000003</v>
      </c>
      <c r="H32" s="3">
        <f>IF(COUNTIF(C32,"*бол*"),"",G32)</f>
        <v>0.18020000000000003</v>
      </c>
      <c r="I32" s="1" t="str">
        <f t="shared" si="13"/>
        <v/>
      </c>
      <c r="J32" s="1"/>
      <c r="K32" s="3">
        <f>VLOOKUP(C32,Q:R,2,0)</f>
        <v>0.47032000000000002</v>
      </c>
      <c r="L32" s="3">
        <f>H32+H31-K32</f>
        <v>4.6000000000007146E-4</v>
      </c>
      <c r="P32" s="21">
        <f t="shared" si="8"/>
        <v>109</v>
      </c>
      <c r="Q32" s="27" t="s">
        <v>244</v>
      </c>
      <c r="R32" s="28">
        <v>0.69562000000000013</v>
      </c>
    </row>
    <row r="33" spans="1:18" ht="15.75" customHeight="1">
      <c r="A33" s="12">
        <v>2</v>
      </c>
      <c r="B33" s="12">
        <v>430</v>
      </c>
      <c r="C33" s="67" t="s">
        <v>245</v>
      </c>
      <c r="D33" s="1">
        <f>VLOOKUP(B33,'Журнал наблюдений'!D:G,4,0)</f>
        <v>0.28322999999999998</v>
      </c>
      <c r="E33" s="1">
        <f>VLOOKUP(B33,'Журнал наблюдений'!D:J,7,0)</f>
        <v>28.442</v>
      </c>
      <c r="F33" s="3">
        <f t="shared" si="1"/>
        <v>0.36419000000000001</v>
      </c>
      <c r="G33" s="3">
        <f t="shared" si="2"/>
        <v>0.36419000000000001</v>
      </c>
      <c r="H33" s="3">
        <f t="shared" si="3"/>
        <v>0.36419000000000001</v>
      </c>
      <c r="I33" s="1">
        <f t="shared" si="13"/>
        <v>1</v>
      </c>
      <c r="J33" s="1"/>
      <c r="K33" s="3"/>
      <c r="L33" s="3"/>
      <c r="P33" s="21">
        <f t="shared" si="8"/>
        <v>110</v>
      </c>
      <c r="Q33" s="27" t="s">
        <v>54</v>
      </c>
      <c r="R33" s="28">
        <v>0.80762</v>
      </c>
    </row>
    <row r="34" spans="1:18" ht="15.75" customHeight="1">
      <c r="A34" s="12">
        <v>2</v>
      </c>
      <c r="B34" s="12">
        <v>431</v>
      </c>
      <c r="C34" s="67" t="s">
        <v>245</v>
      </c>
      <c r="D34" s="1">
        <f>VLOOKUP(B34,'Журнал наблюдений'!D:G,4,0)</f>
        <v>1.8289</v>
      </c>
      <c r="E34" s="1">
        <f>VLOOKUP(B34,'Журнал наблюдений'!D:J,7,0)</f>
        <v>15.474</v>
      </c>
      <c r="F34" s="3" t="str">
        <f t="shared" si="1"/>
        <v/>
      </c>
      <c r="G34" s="3" t="str">
        <f t="shared" si="2"/>
        <v/>
      </c>
      <c r="H34" s="3" t="str">
        <f t="shared" si="3"/>
        <v/>
      </c>
      <c r="I34" s="1" t="str">
        <f t="shared" si="13"/>
        <v/>
      </c>
      <c r="J34" s="1"/>
      <c r="K34" s="12"/>
      <c r="L34" s="1"/>
      <c r="P34" s="21">
        <f t="shared" si="8"/>
        <v>111</v>
      </c>
      <c r="Q34" s="27" t="s">
        <v>56</v>
      </c>
      <c r="R34" s="28">
        <v>1.2414800000000001</v>
      </c>
    </row>
    <row r="35" spans="1:18" ht="15.75" customHeight="1">
      <c r="A35" s="12">
        <v>2</v>
      </c>
      <c r="B35" s="12">
        <v>432</v>
      </c>
      <c r="C35" s="67" t="s">
        <v>246</v>
      </c>
      <c r="D35" s="1">
        <f>VLOOKUP(B35,'Журнал наблюдений'!D:G,4,0)</f>
        <v>0.18944</v>
      </c>
      <c r="E35" s="1">
        <f>VLOOKUP(B35,'Журнал наблюдений'!D:J,7,0)</f>
        <v>37.637999999999998</v>
      </c>
      <c r="F35" s="3">
        <f t="shared" si="1"/>
        <v>1.6394599999999999</v>
      </c>
      <c r="G35" s="3">
        <f t="shared" si="2"/>
        <v>1.6394599999999999</v>
      </c>
      <c r="H35" s="3" t="str">
        <f t="shared" si="3"/>
        <v/>
      </c>
      <c r="I35" s="1">
        <f>IF(C35=C36,1,"")</f>
        <v>1</v>
      </c>
      <c r="J35" s="1"/>
      <c r="K35" s="12"/>
      <c r="L35" s="1"/>
      <c r="P35" s="21">
        <f t="shared" si="8"/>
        <v>112</v>
      </c>
      <c r="Q35" s="27" t="s">
        <v>57</v>
      </c>
      <c r="R35" s="28">
        <v>0.72456000000000009</v>
      </c>
    </row>
    <row r="36" spans="1:18" ht="15.75" customHeight="1">
      <c r="A36" s="12">
        <v>2</v>
      </c>
      <c r="B36" s="12">
        <v>433</v>
      </c>
      <c r="C36" s="67" t="s">
        <v>246</v>
      </c>
      <c r="D36" s="1">
        <f>VLOOKUP(B36,'Журнал наблюдений'!D:G,4,0)</f>
        <v>1.9018699999999999</v>
      </c>
      <c r="E36" s="1">
        <f>VLOOKUP(B36,'Журнал наблюдений'!D:J,7,0)</f>
        <v>10.24</v>
      </c>
      <c r="F36" s="3" t="str">
        <f t="shared" si="1"/>
        <v/>
      </c>
      <c r="G36" s="3" t="str">
        <f t="shared" si="2"/>
        <v/>
      </c>
      <c r="H36" s="3" t="str">
        <f t="shared" si="3"/>
        <v/>
      </c>
      <c r="I36" s="1" t="str">
        <f t="shared" si="13"/>
        <v/>
      </c>
      <c r="J36" s="1"/>
      <c r="K36" s="12"/>
      <c r="L36" s="1"/>
      <c r="P36" s="21">
        <f t="shared" si="8"/>
        <v>113</v>
      </c>
      <c r="Q36" s="27" t="s">
        <v>58</v>
      </c>
      <c r="R36" s="28">
        <v>0.61638999999999999</v>
      </c>
    </row>
    <row r="37" spans="1:18" ht="15.75" customHeight="1">
      <c r="A37" s="12">
        <v>2</v>
      </c>
      <c r="B37" s="12">
        <v>434</v>
      </c>
      <c r="C37" s="67" t="s">
        <v>243</v>
      </c>
      <c r="D37" s="1">
        <f>VLOOKUP(B37,'Журнал наблюдений'!D:G,4,0)</f>
        <v>0.89563999999999999</v>
      </c>
      <c r="E37" s="1">
        <f>VLOOKUP(B37,'Журнал наблюдений'!D:J,7,0)</f>
        <v>11.536</v>
      </c>
      <c r="F37" s="3">
        <f t="shared" si="1"/>
        <v>1.00623</v>
      </c>
      <c r="G37" s="3">
        <f t="shared" si="2"/>
        <v>2.6456900000000001</v>
      </c>
      <c r="H37" s="3">
        <f t="shared" si="3"/>
        <v>2.6456900000000001</v>
      </c>
      <c r="I37" s="1" t="str">
        <f t="shared" si="13"/>
        <v/>
      </c>
      <c r="J37" s="1"/>
      <c r="K37" s="3">
        <f t="shared" ref="K37:K38" si="16">VLOOKUP(C37,Q:R,2,0)</f>
        <v>3.0096111119</v>
      </c>
      <c r="L37" s="3">
        <f>H37+H33-K37</f>
        <v>2.6888809999991992E-4</v>
      </c>
      <c r="P37" s="21">
        <f t="shared" si="8"/>
        <v>114</v>
      </c>
      <c r="Q37" s="27" t="s">
        <v>60</v>
      </c>
      <c r="R37" s="28">
        <v>1.0017100000000001</v>
      </c>
    </row>
    <row r="38" spans="1:18" ht="15.75" customHeight="1">
      <c r="A38" s="12">
        <v>2</v>
      </c>
      <c r="B38" s="12">
        <v>435</v>
      </c>
      <c r="C38" s="67" t="s">
        <v>244</v>
      </c>
      <c r="D38" s="1">
        <f>VLOOKUP(B38,'Журнал наблюдений'!D:G,4,0)</f>
        <v>0.20244999999999999</v>
      </c>
      <c r="E38" s="1">
        <f>VLOOKUP(B38,'Журнал наблюдений'!D:J,7,0)</f>
        <v>31.571000000000002</v>
      </c>
      <c r="F38" s="3">
        <f t="shared" si="1"/>
        <v>0.69318999999999997</v>
      </c>
      <c r="G38" s="3">
        <f t="shared" si="2"/>
        <v>0.69318999999999997</v>
      </c>
      <c r="H38" s="3">
        <f t="shared" si="3"/>
        <v>0.69318999999999997</v>
      </c>
      <c r="I38" s="1">
        <f>IF(C38=C39,1,"")</f>
        <v>1</v>
      </c>
      <c r="J38" s="1"/>
      <c r="K38" s="3">
        <f t="shared" si="16"/>
        <v>0.69562000000000013</v>
      </c>
      <c r="L38" s="3">
        <f>H38-K38</f>
        <v>-2.4300000000001543E-3</v>
      </c>
      <c r="P38" s="21">
        <f t="shared" si="8"/>
        <v>115</v>
      </c>
      <c r="Q38" s="27" t="s">
        <v>61</v>
      </c>
      <c r="R38" s="28">
        <v>0.38596000000000008</v>
      </c>
    </row>
    <row r="39" spans="1:18" ht="15.75" customHeight="1">
      <c r="A39" s="12">
        <v>2</v>
      </c>
      <c r="B39" s="58">
        <v>436</v>
      </c>
      <c r="C39" s="68" t="s">
        <v>244</v>
      </c>
      <c r="D39" s="1">
        <f>VLOOKUP(B39,'Журнал наблюдений'!D:G,4,0)</f>
        <v>1.8765499999999999</v>
      </c>
      <c r="E39" s="1">
        <f>VLOOKUP(B39,'Журнал наблюдений'!D:J,7,0)</f>
        <v>17.43</v>
      </c>
      <c r="F39" s="3" t="str">
        <f t="shared" si="1"/>
        <v/>
      </c>
      <c r="G39" s="3" t="str">
        <f t="shared" si="2"/>
        <v/>
      </c>
      <c r="H39" s="3" t="str">
        <f t="shared" si="3"/>
        <v/>
      </c>
      <c r="I39" s="1" t="str">
        <f t="shared" si="13"/>
        <v/>
      </c>
      <c r="J39" s="1"/>
      <c r="K39" s="58"/>
      <c r="L39" s="1"/>
      <c r="P39" s="21">
        <f t="shared" si="8"/>
        <v>116</v>
      </c>
      <c r="Q39" s="27" t="s">
        <v>62</v>
      </c>
      <c r="R39" s="28">
        <v>0.29831000000000008</v>
      </c>
    </row>
    <row r="40" spans="1:18" ht="15.75" customHeight="1">
      <c r="A40" s="12">
        <v>2</v>
      </c>
      <c r="B40" s="12">
        <v>437</v>
      </c>
      <c r="C40" s="67" t="s">
        <v>54</v>
      </c>
      <c r="D40" s="1">
        <f>VLOOKUP(B40,'Журнал наблюдений'!D:G,4,0)</f>
        <v>1.06874</v>
      </c>
      <c r="E40" s="1">
        <f>VLOOKUP(B40,'Журнал наблюдений'!D:J,7,0)</f>
        <v>6.7610000000000001</v>
      </c>
      <c r="F40" s="3">
        <f t="shared" si="1"/>
        <v>0.80780999999999992</v>
      </c>
      <c r="G40" s="3">
        <f t="shared" si="2"/>
        <v>0.80780999999999992</v>
      </c>
      <c r="H40" s="3">
        <f t="shared" si="3"/>
        <v>0.80780999999999992</v>
      </c>
      <c r="I40" s="1" t="str">
        <f t="shared" si="13"/>
        <v/>
      </c>
      <c r="J40" s="1"/>
      <c r="K40" s="3">
        <f>VLOOKUP(C40,Q:R,2,0)</f>
        <v>0.80762</v>
      </c>
      <c r="L40" s="3">
        <f>H40-K40</f>
        <v>1.8999999999991246E-4</v>
      </c>
      <c r="P40" s="21">
        <f t="shared" si="8"/>
        <v>117</v>
      </c>
      <c r="Q40" s="25" t="s">
        <v>63</v>
      </c>
      <c r="R40" s="28">
        <v>0.23827999999999994</v>
      </c>
    </row>
    <row r="41" spans="1:18" ht="15.75" customHeight="1">
      <c r="A41" s="12">
        <v>2</v>
      </c>
      <c r="B41" s="12">
        <v>438</v>
      </c>
      <c r="C41" s="67" t="s">
        <v>55</v>
      </c>
      <c r="D41" s="1">
        <f>VLOOKUP(B41,'Журнал наблюдений'!D:G,4,0)</f>
        <v>0.51802999999999999</v>
      </c>
      <c r="E41" s="1">
        <f>VLOOKUP(B41,'Журнал наблюдений'!D:J,7,0)</f>
        <v>22.780999999999999</v>
      </c>
      <c r="F41" s="3">
        <f t="shared" si="1"/>
        <v>0.55071000000000003</v>
      </c>
      <c r="G41" s="3">
        <f t="shared" si="2"/>
        <v>0.55071000000000003</v>
      </c>
      <c r="H41" s="3">
        <f t="shared" si="3"/>
        <v>0.55071000000000003</v>
      </c>
      <c r="I41" s="1">
        <f t="shared" si="13"/>
        <v>1</v>
      </c>
      <c r="J41" s="1"/>
      <c r="K41" s="3"/>
      <c r="L41" s="3"/>
      <c r="P41" s="21">
        <f t="shared" si="8"/>
        <v>118</v>
      </c>
      <c r="Q41" s="27" t="s">
        <v>64</v>
      </c>
      <c r="R41" s="29">
        <v>0.17476999999999987</v>
      </c>
    </row>
    <row r="42" spans="1:18" ht="15.75" customHeight="1">
      <c r="A42" s="12">
        <v>2</v>
      </c>
      <c r="B42" s="12">
        <v>439</v>
      </c>
      <c r="C42" s="67" t="s">
        <v>55</v>
      </c>
      <c r="D42" s="1">
        <f>VLOOKUP(B42,'Журнал наблюдений'!D:G,4,0)</f>
        <v>1.8927</v>
      </c>
      <c r="E42" s="1">
        <f>VLOOKUP(B42,'Журнал наблюдений'!D:J,7,0)</f>
        <v>16.831</v>
      </c>
      <c r="F42" s="3" t="str">
        <f t="shared" si="1"/>
        <v/>
      </c>
      <c r="G42" s="3" t="str">
        <f t="shared" si="2"/>
        <v/>
      </c>
      <c r="H42" s="3" t="str">
        <f t="shared" si="3"/>
        <v/>
      </c>
      <c r="I42" s="1" t="str">
        <f t="shared" si="13"/>
        <v/>
      </c>
      <c r="J42" s="1"/>
      <c r="K42" s="12"/>
      <c r="L42" s="1"/>
      <c r="P42" s="21">
        <f t="shared" si="8"/>
        <v>119</v>
      </c>
      <c r="Q42" s="27" t="s">
        <v>65</v>
      </c>
      <c r="R42" s="28">
        <v>6.7680000000000184E-2</v>
      </c>
    </row>
    <row r="43" spans="1:18" ht="15.75" customHeight="1">
      <c r="A43" s="12">
        <v>2</v>
      </c>
      <c r="B43" s="12">
        <v>440</v>
      </c>
      <c r="C43" s="67" t="s">
        <v>56</v>
      </c>
      <c r="D43" s="1">
        <f>VLOOKUP(B43,'Журнал наблюдений'!D:G,4,0)</f>
        <v>1.20183</v>
      </c>
      <c r="E43" s="1">
        <f>VLOOKUP(B43,'Журнал наблюдений'!D:J,7,0)</f>
        <v>3.69</v>
      </c>
      <c r="F43" s="3">
        <f t="shared" si="1"/>
        <v>0.6908700000000001</v>
      </c>
      <c r="G43" s="3">
        <f t="shared" si="2"/>
        <v>0.6908700000000001</v>
      </c>
      <c r="H43" s="3">
        <f t="shared" si="3"/>
        <v>0.6908700000000001</v>
      </c>
      <c r="I43" s="1" t="str">
        <f t="shared" si="13"/>
        <v/>
      </c>
      <c r="J43" s="1"/>
      <c r="K43" s="3">
        <f t="shared" ref="K43:K44" si="17">VLOOKUP(C43,Q:R,2,0)</f>
        <v>1.2414800000000001</v>
      </c>
      <c r="L43" s="3">
        <f>H43+H41-K43</f>
        <v>9.9999999999988987E-5</v>
      </c>
      <c r="P43" s="21">
        <f t="shared" si="8"/>
        <v>120</v>
      </c>
      <c r="Q43" s="27" t="s">
        <v>247</v>
      </c>
      <c r="R43" s="29">
        <v>0.16926999999999981</v>
      </c>
    </row>
    <row r="44" spans="1:18" ht="15.75" customHeight="1">
      <c r="A44" s="12">
        <v>2</v>
      </c>
      <c r="B44" s="12">
        <v>441</v>
      </c>
      <c r="C44" s="67" t="s">
        <v>57</v>
      </c>
      <c r="D44" s="1">
        <f>VLOOKUP(B44,'Журнал наблюдений'!D:G,4,0)</f>
        <v>0.47837000000000002</v>
      </c>
      <c r="E44" s="1">
        <f>VLOOKUP(B44,'Журнал наблюдений'!D:J,7,0)</f>
        <v>24.318000000000001</v>
      </c>
      <c r="F44" s="3">
        <f t="shared" si="1"/>
        <v>0.72345999999999999</v>
      </c>
      <c r="G44" s="3">
        <f t="shared" si="2"/>
        <v>0.72345999999999999</v>
      </c>
      <c r="H44" s="3">
        <f t="shared" si="3"/>
        <v>0.72345999999999999</v>
      </c>
      <c r="I44" s="1">
        <f t="shared" si="13"/>
        <v>1</v>
      </c>
      <c r="J44" s="1"/>
      <c r="K44" s="3">
        <f t="shared" si="17"/>
        <v>0.72456000000000009</v>
      </c>
      <c r="L44" s="3">
        <f>H44-K44</f>
        <v>-1.1000000000001009E-3</v>
      </c>
      <c r="P44" s="21">
        <f t="shared" si="8"/>
        <v>121</v>
      </c>
      <c r="Q44" s="27" t="s">
        <v>248</v>
      </c>
      <c r="R44" s="28">
        <v>0.10430000000000006</v>
      </c>
    </row>
    <row r="45" spans="1:18" ht="15.75" customHeight="1">
      <c r="A45" s="12">
        <v>2</v>
      </c>
      <c r="B45" s="12">
        <v>442</v>
      </c>
      <c r="C45" s="67" t="s">
        <v>57</v>
      </c>
      <c r="D45" s="1">
        <f>VLOOKUP(B45,'Журнал наблюдений'!D:G,4,0)</f>
        <v>1.7851699999999999</v>
      </c>
      <c r="E45" s="1">
        <f>VLOOKUP(B45,'Журнал наблюдений'!D:J,7,0)</f>
        <v>13.98</v>
      </c>
      <c r="F45" s="3" t="str">
        <f t="shared" si="1"/>
        <v/>
      </c>
      <c r="G45" s="3" t="str">
        <f t="shared" si="2"/>
        <v/>
      </c>
      <c r="H45" s="3" t="str">
        <f t="shared" si="3"/>
        <v/>
      </c>
      <c r="I45" s="1" t="str">
        <f t="shared" si="13"/>
        <v/>
      </c>
      <c r="J45" s="1"/>
      <c r="K45" s="12"/>
      <c r="L45" s="1"/>
      <c r="P45" s="21">
        <f t="shared" si="8"/>
        <v>122</v>
      </c>
      <c r="Q45" s="27" t="s">
        <v>249</v>
      </c>
      <c r="R45" s="28">
        <v>9.4339999999999979E-2</v>
      </c>
    </row>
    <row r="46" spans="1:18" ht="15.75" customHeight="1">
      <c r="A46" s="12">
        <v>2</v>
      </c>
      <c r="B46" s="12">
        <v>443</v>
      </c>
      <c r="C46" s="67" t="s">
        <v>58</v>
      </c>
      <c r="D46" s="1">
        <f>VLOOKUP(B46,'Журнал наблюдений'!D:G,4,0)</f>
        <v>1.1681900000000001</v>
      </c>
      <c r="E46" s="1">
        <f>VLOOKUP(B46,'Журнал наблюдений'!D:J,7,0)</f>
        <v>6.3760000000000003</v>
      </c>
      <c r="F46" s="3">
        <f t="shared" si="1"/>
        <v>0.61697999999999986</v>
      </c>
      <c r="G46" s="3">
        <f t="shared" si="2"/>
        <v>0.61697999999999986</v>
      </c>
      <c r="H46" s="3">
        <f t="shared" si="3"/>
        <v>0.61697999999999986</v>
      </c>
      <c r="I46" s="1" t="str">
        <f t="shared" si="13"/>
        <v/>
      </c>
      <c r="J46" s="1"/>
      <c r="K46" s="3">
        <f>VLOOKUP(C46,Q:R,2,0)</f>
        <v>0.61638999999999999</v>
      </c>
      <c r="L46" s="3">
        <f>H46-K46</f>
        <v>5.8999999999986841E-4</v>
      </c>
      <c r="P46" s="21">
        <f t="shared" si="8"/>
        <v>123</v>
      </c>
      <c r="Q46" s="27" t="s">
        <v>69</v>
      </c>
      <c r="R46" s="28">
        <v>8.5980000000000056E-2</v>
      </c>
    </row>
    <row r="47" spans="1:18" ht="15.75" customHeight="1">
      <c r="A47" s="12">
        <v>2</v>
      </c>
      <c r="B47" s="12">
        <v>444</v>
      </c>
      <c r="C47" s="67" t="s">
        <v>130</v>
      </c>
      <c r="D47" s="1">
        <f>VLOOKUP(B47,'Журнал наблюдений'!D:G,4,0)</f>
        <v>0.69559000000000004</v>
      </c>
      <c r="E47" s="1">
        <f>VLOOKUP(B47,'Журнал наблюдений'!D:J,7,0)</f>
        <v>28.934999999999999</v>
      </c>
      <c r="F47" s="3">
        <f t="shared" si="1"/>
        <v>0.47260000000000002</v>
      </c>
      <c r="G47" s="3">
        <f t="shared" si="2"/>
        <v>0.47260000000000002</v>
      </c>
      <c r="H47" s="3" t="str">
        <f t="shared" si="3"/>
        <v/>
      </c>
      <c r="I47" s="1">
        <f t="shared" si="13"/>
        <v>1</v>
      </c>
      <c r="J47" s="1"/>
      <c r="K47" s="12"/>
      <c r="L47" s="1"/>
      <c r="P47" s="21">
        <f t="shared" si="8"/>
        <v>124</v>
      </c>
      <c r="Q47" s="27" t="s">
        <v>250</v>
      </c>
      <c r="R47" s="29">
        <v>6.4509999999999956E-2</v>
      </c>
    </row>
    <row r="48" spans="1:18" ht="15.75" customHeight="1">
      <c r="A48" s="12">
        <v>2</v>
      </c>
      <c r="B48" s="12">
        <v>445</v>
      </c>
      <c r="C48" s="67" t="s">
        <v>130</v>
      </c>
      <c r="D48" s="1">
        <f>VLOOKUP(B48,'Журнал наблюдений'!D:G,4,0)</f>
        <v>1.78976</v>
      </c>
      <c r="E48" s="1">
        <f>VLOOKUP(B48,'Журнал наблюдений'!D:J,7,0)</f>
        <v>15.590999999999999</v>
      </c>
      <c r="F48" s="3" t="str">
        <f t="shared" si="1"/>
        <v/>
      </c>
      <c r="G48" s="3" t="str">
        <f t="shared" si="2"/>
        <v/>
      </c>
      <c r="H48" s="3" t="str">
        <f t="shared" si="3"/>
        <v/>
      </c>
      <c r="I48" s="1" t="str">
        <f t="shared" si="13"/>
        <v/>
      </c>
      <c r="J48" s="1"/>
      <c r="K48" s="12"/>
      <c r="L48" s="1"/>
      <c r="P48" s="21">
        <f t="shared" si="8"/>
        <v>125</v>
      </c>
      <c r="Q48" s="27" t="s">
        <v>251</v>
      </c>
      <c r="R48" s="28">
        <v>9.9750000000000005E-2</v>
      </c>
    </row>
    <row r="49" spans="1:18" ht="15.75" customHeight="1">
      <c r="A49" s="12">
        <v>2</v>
      </c>
      <c r="B49" s="12">
        <v>446</v>
      </c>
      <c r="C49" s="67" t="s">
        <v>60</v>
      </c>
      <c r="D49" s="1">
        <f>VLOOKUP(B49,'Журнал наблюдений'!D:G,4,0)</f>
        <v>1.26166</v>
      </c>
      <c r="E49" s="1">
        <f>VLOOKUP(B49,'Журнал наблюдений'!D:J,7,0)</f>
        <v>2.38</v>
      </c>
      <c r="F49" s="3">
        <f t="shared" si="1"/>
        <v>0.52810000000000001</v>
      </c>
      <c r="G49" s="3">
        <f t="shared" si="2"/>
        <v>1.0007000000000001</v>
      </c>
      <c r="H49" s="3">
        <f t="shared" si="3"/>
        <v>1.0007000000000001</v>
      </c>
      <c r="I49" s="1" t="str">
        <f t="shared" si="13"/>
        <v/>
      </c>
      <c r="J49" s="1"/>
      <c r="K49" s="3">
        <f t="shared" ref="K49:K50" si="18">VLOOKUP(C49,Q:R,2,0)</f>
        <v>1.0017100000000001</v>
      </c>
      <c r="L49" s="3">
        <f t="shared" ref="L49:L50" si="19">H49-K49</f>
        <v>-1.0099999999999554E-3</v>
      </c>
      <c r="P49" s="21">
        <f t="shared" si="8"/>
        <v>126</v>
      </c>
      <c r="Q49" s="27" t="s">
        <v>252</v>
      </c>
      <c r="R49" s="28">
        <v>0.10878999999999994</v>
      </c>
    </row>
    <row r="50" spans="1:18" ht="15.75" customHeight="1">
      <c r="A50" s="12">
        <v>2</v>
      </c>
      <c r="B50" s="12">
        <v>447</v>
      </c>
      <c r="C50" s="67" t="s">
        <v>61</v>
      </c>
      <c r="D50" s="1">
        <f>VLOOKUP(B50,'Журнал наблюдений'!D:G,4,0)</f>
        <v>0.87602000000000002</v>
      </c>
      <c r="E50" s="1">
        <f>VLOOKUP(B50,'Журнал наблюдений'!D:J,7,0)</f>
        <v>21.635999999999999</v>
      </c>
      <c r="F50" s="3">
        <f t="shared" si="1"/>
        <v>0.38563999999999998</v>
      </c>
      <c r="G50" s="3">
        <f t="shared" si="2"/>
        <v>0.38563999999999998</v>
      </c>
      <c r="H50" s="3">
        <f t="shared" si="3"/>
        <v>0.38563999999999998</v>
      </c>
      <c r="I50" s="1">
        <f t="shared" si="13"/>
        <v>1</v>
      </c>
      <c r="J50" s="1"/>
      <c r="K50" s="3">
        <f t="shared" si="18"/>
        <v>0.38596000000000008</v>
      </c>
      <c r="L50" s="3">
        <f t="shared" si="19"/>
        <v>-3.2000000000009798E-4</v>
      </c>
      <c r="P50" s="21">
        <f t="shared" si="8"/>
        <v>127</v>
      </c>
      <c r="Q50" s="27" t="s">
        <v>253</v>
      </c>
      <c r="R50" s="28">
        <v>9.8910000000000053E-2</v>
      </c>
    </row>
    <row r="51" spans="1:18" ht="15.75" customHeight="1">
      <c r="A51" s="12">
        <v>2</v>
      </c>
      <c r="B51" s="12">
        <v>448</v>
      </c>
      <c r="C51" s="67" t="s">
        <v>61</v>
      </c>
      <c r="D51" s="1">
        <f>VLOOKUP(B51,'Журнал наблюдений'!D:G,4,0)</f>
        <v>1.5691299999999999</v>
      </c>
      <c r="E51" s="1">
        <f>VLOOKUP(B51,'Журнал наблюдений'!D:J,7,0)</f>
        <v>14.538</v>
      </c>
      <c r="F51" s="3" t="str">
        <f t="shared" si="1"/>
        <v/>
      </c>
      <c r="G51" s="3" t="str">
        <f t="shared" si="2"/>
        <v/>
      </c>
      <c r="H51" s="3" t="str">
        <f t="shared" si="3"/>
        <v/>
      </c>
      <c r="I51" s="1" t="str">
        <f t="shared" si="13"/>
        <v/>
      </c>
      <c r="J51" s="1"/>
      <c r="K51" s="12"/>
      <c r="L51" s="1"/>
      <c r="P51" s="21">
        <f t="shared" si="8"/>
        <v>128</v>
      </c>
      <c r="Q51" s="27" t="s">
        <v>254</v>
      </c>
      <c r="R51" s="28">
        <v>0.12351000000000001</v>
      </c>
    </row>
    <row r="52" spans="1:18" ht="15.75" customHeight="1">
      <c r="A52" s="12">
        <v>2</v>
      </c>
      <c r="B52" s="12">
        <v>449</v>
      </c>
      <c r="C52" s="67" t="s">
        <v>62</v>
      </c>
      <c r="D52" s="1">
        <f>VLOOKUP(B52,'Журнал наблюдений'!D:G,4,0)</f>
        <v>1.27058</v>
      </c>
      <c r="E52" s="1">
        <f>VLOOKUP(B52,'Журнал наблюдений'!D:J,7,0)</f>
        <v>5.8940000000000001</v>
      </c>
      <c r="F52" s="3">
        <f t="shared" si="1"/>
        <v>0.29854999999999987</v>
      </c>
      <c r="G52" s="3">
        <f t="shared" si="2"/>
        <v>0.29854999999999987</v>
      </c>
      <c r="H52" s="3">
        <f t="shared" si="3"/>
        <v>0.29854999999999987</v>
      </c>
      <c r="I52" s="1" t="str">
        <f t="shared" si="13"/>
        <v/>
      </c>
      <c r="J52" s="1"/>
      <c r="K52" s="3">
        <f t="shared" ref="K52:K54" si="20">VLOOKUP(C52,Q:R,2,0)</f>
        <v>0.29831000000000008</v>
      </c>
      <c r="L52" s="3">
        <f t="shared" ref="L52:L54" si="21">H52-K52</f>
        <v>2.3999999999979593E-4</v>
      </c>
      <c r="P52" s="21">
        <f t="shared" si="8"/>
        <v>129</v>
      </c>
      <c r="Q52" s="27" t="s">
        <v>255</v>
      </c>
      <c r="R52" s="28">
        <v>6.9969999999999866E-2</v>
      </c>
    </row>
    <row r="53" spans="1:18" ht="15.75" customHeight="1">
      <c r="A53" s="12">
        <v>2</v>
      </c>
      <c r="B53" s="12">
        <v>450</v>
      </c>
      <c r="C53" s="67" t="s">
        <v>63</v>
      </c>
      <c r="D53" s="1">
        <f>VLOOKUP(B53,'Журнал наблюдений'!D:G,4,0)</f>
        <v>1.0318400000000001</v>
      </c>
      <c r="E53" s="1">
        <f>VLOOKUP(B53,'Журнал наблюдений'!D:J,7,0)</f>
        <v>25.640999999999998</v>
      </c>
      <c r="F53" s="3">
        <f t="shared" si="1"/>
        <v>0.23873999999999995</v>
      </c>
      <c r="G53" s="3">
        <f t="shared" si="2"/>
        <v>0.23873999999999995</v>
      </c>
      <c r="H53" s="3">
        <f t="shared" si="3"/>
        <v>0.23873999999999995</v>
      </c>
      <c r="I53" s="1" t="str">
        <f t="shared" si="13"/>
        <v/>
      </c>
      <c r="J53" s="1"/>
      <c r="K53" s="3">
        <f t="shared" si="20"/>
        <v>0.23827999999999994</v>
      </c>
      <c r="L53" s="3">
        <f t="shared" si="21"/>
        <v>4.6000000000001595E-4</v>
      </c>
      <c r="P53" s="21">
        <f t="shared" si="8"/>
        <v>130</v>
      </c>
      <c r="Q53" s="27" t="s">
        <v>256</v>
      </c>
      <c r="R53" s="28">
        <v>9.7360000000000002E-2</v>
      </c>
    </row>
    <row r="54" spans="1:18" ht="15.75" customHeight="1">
      <c r="A54" s="12">
        <v>2</v>
      </c>
      <c r="B54" s="12">
        <v>451</v>
      </c>
      <c r="C54" s="67" t="s">
        <v>64</v>
      </c>
      <c r="D54" s="1">
        <f>VLOOKUP(B54,'Журнал наблюдений'!D:G,4,0)</f>
        <v>0.85918000000000005</v>
      </c>
      <c r="E54" s="1">
        <f>VLOOKUP(B54,'Журнал наблюдений'!D:J,7,0)</f>
        <v>48.329000000000001</v>
      </c>
      <c r="F54" s="3">
        <f t="shared" si="1"/>
        <v>0.17266000000000004</v>
      </c>
      <c r="G54" s="3">
        <f t="shared" si="2"/>
        <v>0.17266000000000004</v>
      </c>
      <c r="H54" s="3">
        <f t="shared" si="3"/>
        <v>0.17266000000000004</v>
      </c>
      <c r="I54" s="1">
        <f t="shared" si="13"/>
        <v>1</v>
      </c>
      <c r="J54" s="1"/>
      <c r="K54" s="3">
        <f t="shared" si="20"/>
        <v>0.17476999999999987</v>
      </c>
      <c r="L54" s="3">
        <f t="shared" si="21"/>
        <v>-2.1099999999998342E-3</v>
      </c>
      <c r="P54" s="21">
        <f t="shared" si="8"/>
        <v>131</v>
      </c>
      <c r="Q54" s="27" t="s">
        <v>257</v>
      </c>
      <c r="R54" s="34">
        <v>0.14531999999999989</v>
      </c>
    </row>
    <row r="55" spans="1:18" ht="15.75" customHeight="1">
      <c r="A55" s="12">
        <v>2</v>
      </c>
      <c r="B55" s="12">
        <v>452</v>
      </c>
      <c r="C55" s="67" t="s">
        <v>64</v>
      </c>
      <c r="D55" s="1">
        <f>VLOOKUP(B55,'Журнал наблюдений'!D:G,4,0)</f>
        <v>1.5242100000000001</v>
      </c>
      <c r="E55" s="1">
        <f>VLOOKUP(B55,'Журнал наблюдений'!D:J,7,0)</f>
        <v>46.051000000000002</v>
      </c>
      <c r="F55" s="3" t="str">
        <f t="shared" si="1"/>
        <v/>
      </c>
      <c r="G55" s="3" t="str">
        <f t="shared" si="2"/>
        <v/>
      </c>
      <c r="H55" s="3" t="str">
        <f t="shared" si="3"/>
        <v/>
      </c>
      <c r="I55" s="1" t="str">
        <f t="shared" si="13"/>
        <v/>
      </c>
      <c r="J55" s="1"/>
      <c r="K55" s="12"/>
      <c r="L55" s="1"/>
      <c r="P55" s="21">
        <f t="shared" si="8"/>
        <v>132</v>
      </c>
      <c r="Q55" s="27" t="s">
        <v>258</v>
      </c>
      <c r="R55" s="28">
        <v>0.22618000000000005</v>
      </c>
    </row>
    <row r="56" spans="1:18" ht="15.75" customHeight="1">
      <c r="A56" s="12">
        <v>2</v>
      </c>
      <c r="B56" s="12">
        <v>453</v>
      </c>
      <c r="C56" s="67" t="s">
        <v>65</v>
      </c>
      <c r="D56" s="1">
        <f>VLOOKUP(B56,'Журнал наблюдений'!D:G,4,0)</f>
        <v>1.4579299999999999</v>
      </c>
      <c r="E56" s="1">
        <f>VLOOKUP(B56,'Журнал наблюдений'!D:J,7,0)</f>
        <v>32.418999999999997</v>
      </c>
      <c r="F56" s="3">
        <f t="shared" si="1"/>
        <v>6.6280000000000117E-2</v>
      </c>
      <c r="G56" s="3">
        <f t="shared" si="2"/>
        <v>6.6280000000000117E-2</v>
      </c>
      <c r="H56" s="3">
        <f t="shared" si="3"/>
        <v>6.6280000000000117E-2</v>
      </c>
      <c r="I56" s="1" t="str">
        <f t="shared" si="13"/>
        <v/>
      </c>
      <c r="J56" s="1"/>
      <c r="K56" s="3">
        <f t="shared" ref="K56:K60" si="22">VLOOKUP(C56,Q:R,2,0)</f>
        <v>6.7680000000000184E-2</v>
      </c>
      <c r="L56" s="3">
        <f t="shared" ref="L56:L60" si="23">H56-K56</f>
        <v>-1.4000000000000679E-3</v>
      </c>
      <c r="P56" s="21">
        <f t="shared" si="8"/>
        <v>133</v>
      </c>
      <c r="Q56" s="27" t="s">
        <v>259</v>
      </c>
      <c r="R56" s="35">
        <v>0.79618000000000022</v>
      </c>
    </row>
    <row r="57" spans="1:18" ht="15.75" customHeight="1">
      <c r="A57" s="12">
        <v>2</v>
      </c>
      <c r="B57" s="12">
        <v>454</v>
      </c>
      <c r="C57" s="67" t="s">
        <v>247</v>
      </c>
      <c r="D57" s="1">
        <f>VLOOKUP(B57,'Журнал наблюдений'!D:G,4,0)</f>
        <v>1.2884500000000001</v>
      </c>
      <c r="E57" s="1">
        <f>VLOOKUP(B57,'Журнал наблюдений'!D:J,7,0)</f>
        <v>3.085</v>
      </c>
      <c r="F57" s="3">
        <f t="shared" si="1"/>
        <v>0.16947999999999985</v>
      </c>
      <c r="G57" s="3">
        <f t="shared" si="2"/>
        <v>0.16947999999999985</v>
      </c>
      <c r="H57" s="3">
        <f t="shared" si="3"/>
        <v>0.16947999999999985</v>
      </c>
      <c r="I57" s="1" t="str">
        <f t="shared" si="13"/>
        <v/>
      </c>
      <c r="J57" s="1"/>
      <c r="K57" s="3">
        <f t="shared" si="22"/>
        <v>0.16926999999999981</v>
      </c>
      <c r="L57" s="3">
        <f t="shared" si="23"/>
        <v>2.1000000000004349E-4</v>
      </c>
      <c r="P57" s="21">
        <f t="shared" si="8"/>
        <v>134</v>
      </c>
      <c r="Q57" s="27" t="s">
        <v>84</v>
      </c>
      <c r="R57" s="28">
        <v>0.18109999999999982</v>
      </c>
    </row>
    <row r="58" spans="1:18" ht="15.75" customHeight="1">
      <c r="A58" s="12">
        <v>2</v>
      </c>
      <c r="B58" s="12">
        <v>455</v>
      </c>
      <c r="C58" s="67" t="s">
        <v>248</v>
      </c>
      <c r="D58" s="1">
        <f>VLOOKUP(B58,'Журнал наблюдений'!D:G,4,0)</f>
        <v>1.1838500000000001</v>
      </c>
      <c r="E58" s="1">
        <f>VLOOKUP(B58,'Журнал наблюдений'!D:J,7,0)</f>
        <v>17.529</v>
      </c>
      <c r="F58" s="3">
        <f t="shared" si="1"/>
        <v>0.10460000000000003</v>
      </c>
      <c r="G58" s="3">
        <f t="shared" si="2"/>
        <v>0.10460000000000003</v>
      </c>
      <c r="H58" s="3">
        <f t="shared" si="3"/>
        <v>0.10460000000000003</v>
      </c>
      <c r="I58" s="1" t="str">
        <f t="shared" si="13"/>
        <v/>
      </c>
      <c r="J58" s="1"/>
      <c r="K58" s="3">
        <f t="shared" si="22"/>
        <v>0.10430000000000006</v>
      </c>
      <c r="L58" s="3">
        <f t="shared" si="23"/>
        <v>2.9999999999996696E-4</v>
      </c>
      <c r="P58" s="21">
        <f t="shared" si="8"/>
        <v>135</v>
      </c>
      <c r="Q58" s="27" t="s">
        <v>85</v>
      </c>
      <c r="R58" s="28">
        <v>0.14195000000000013</v>
      </c>
    </row>
    <row r="59" spans="1:18" ht="15.75" customHeight="1">
      <c r="A59" s="12">
        <v>2</v>
      </c>
      <c r="B59" s="12">
        <v>456</v>
      </c>
      <c r="C59" s="67" t="s">
        <v>249</v>
      </c>
      <c r="D59" s="1">
        <f>VLOOKUP(B59,'Журнал наблюдений'!D:G,4,0)</f>
        <v>1.0894999999999999</v>
      </c>
      <c r="E59" s="1">
        <f>VLOOKUP(B59,'Журнал наблюдений'!D:J,7,0)</f>
        <v>37.456000000000003</v>
      </c>
      <c r="F59" s="3">
        <f t="shared" si="1"/>
        <v>9.4350000000000156E-2</v>
      </c>
      <c r="G59" s="3">
        <f t="shared" si="2"/>
        <v>9.4350000000000156E-2</v>
      </c>
      <c r="H59" s="3">
        <f t="shared" si="3"/>
        <v>9.4350000000000156E-2</v>
      </c>
      <c r="I59" s="1" t="str">
        <f t="shared" si="13"/>
        <v/>
      </c>
      <c r="J59" s="1"/>
      <c r="K59" s="3">
        <f t="shared" si="22"/>
        <v>9.4339999999999979E-2</v>
      </c>
      <c r="L59" s="3">
        <f t="shared" si="23"/>
        <v>1.0000000000176534E-5</v>
      </c>
      <c r="P59" s="21">
        <f t="shared" si="8"/>
        <v>136</v>
      </c>
      <c r="Q59" s="27" t="s">
        <v>131</v>
      </c>
      <c r="R59" s="28">
        <v>0.12620999999999993</v>
      </c>
    </row>
    <row r="60" spans="1:18" ht="15.75" customHeight="1">
      <c r="A60" s="12">
        <v>2</v>
      </c>
      <c r="B60" s="12">
        <v>457</v>
      </c>
      <c r="C60" s="67" t="s">
        <v>69</v>
      </c>
      <c r="D60" s="1">
        <f>VLOOKUP(B60,'Журнал наблюдений'!D:G,4,0)</f>
        <v>1.00301</v>
      </c>
      <c r="E60" s="1">
        <f>VLOOKUP(B60,'Журнал наблюдений'!D:J,7,0)</f>
        <v>53.637</v>
      </c>
      <c r="F60" s="3">
        <f t="shared" si="1"/>
        <v>8.6489999999999956E-2</v>
      </c>
      <c r="G60" s="3">
        <f t="shared" si="2"/>
        <v>8.6489999999999956E-2</v>
      </c>
      <c r="H60" s="3">
        <f t="shared" si="3"/>
        <v>8.6489999999999956E-2</v>
      </c>
      <c r="I60" s="1">
        <f t="shared" si="13"/>
        <v>1</v>
      </c>
      <c r="J60" s="1"/>
      <c r="K60" s="3">
        <f t="shared" si="22"/>
        <v>8.5980000000000056E-2</v>
      </c>
      <c r="L60" s="3">
        <f t="shared" si="23"/>
        <v>5.0999999999989942E-4</v>
      </c>
      <c r="P60" s="21">
        <f t="shared" si="8"/>
        <v>137</v>
      </c>
      <c r="Q60" s="27" t="s">
        <v>87</v>
      </c>
      <c r="R60" s="37">
        <v>0.18552000000000002</v>
      </c>
    </row>
    <row r="61" spans="1:18" ht="15.75" customHeight="1">
      <c r="A61" s="12">
        <v>2</v>
      </c>
      <c r="B61" s="12">
        <v>458</v>
      </c>
      <c r="C61" s="67" t="s">
        <v>69</v>
      </c>
      <c r="D61" s="1">
        <f>VLOOKUP(B61,'Журнал наблюдений'!D:G,4,0)</f>
        <v>1.5149900000000001</v>
      </c>
      <c r="E61" s="1">
        <f>VLOOKUP(B61,'Журнал наблюдений'!D:J,7,0)</f>
        <v>46.968000000000004</v>
      </c>
      <c r="F61" s="3" t="str">
        <f t="shared" si="1"/>
        <v/>
      </c>
      <c r="G61" s="3" t="str">
        <f t="shared" si="2"/>
        <v/>
      </c>
      <c r="H61" s="3" t="str">
        <f t="shared" si="3"/>
        <v/>
      </c>
      <c r="I61" s="1" t="str">
        <f t="shared" si="13"/>
        <v/>
      </c>
      <c r="J61" s="1"/>
      <c r="K61" s="12"/>
      <c r="L61" s="1"/>
      <c r="P61" s="21">
        <f t="shared" si="8"/>
        <v>138</v>
      </c>
      <c r="Q61" s="27" t="s">
        <v>88</v>
      </c>
      <c r="R61" s="28">
        <v>0.19959000000000016</v>
      </c>
    </row>
    <row r="62" spans="1:18" ht="15.75" customHeight="1">
      <c r="A62" s="12">
        <v>2</v>
      </c>
      <c r="B62" s="12">
        <v>459</v>
      </c>
      <c r="C62" s="67" t="s">
        <v>250</v>
      </c>
      <c r="D62" s="1">
        <f>VLOOKUP(B62,'Журнал наблюдений'!D:G,4,0)</f>
        <v>1.44983</v>
      </c>
      <c r="E62" s="1">
        <f>VLOOKUP(B62,'Журнал наблюдений'!D:J,7,0)</f>
        <v>33.287999999999997</v>
      </c>
      <c r="F62" s="3">
        <f t="shared" si="1"/>
        <v>6.5160000000000107E-2</v>
      </c>
      <c r="G62" s="3">
        <f t="shared" si="2"/>
        <v>6.5160000000000107E-2</v>
      </c>
      <c r="H62" s="3">
        <f t="shared" si="3"/>
        <v>6.5160000000000107E-2</v>
      </c>
      <c r="I62" s="1" t="str">
        <f t="shared" si="13"/>
        <v/>
      </c>
      <c r="J62" s="1"/>
      <c r="K62" s="3">
        <f t="shared" ref="K62:K66" si="24">VLOOKUP(C62,Q:R,2,0)</f>
        <v>6.4509999999999956E-2</v>
      </c>
      <c r="L62" s="3">
        <f t="shared" ref="L62:L66" si="25">H62-K62</f>
        <v>6.5000000000015046E-4</v>
      </c>
      <c r="O62" s="96">
        <f>SUM(R26:R62)</f>
        <v>15.506531111899998</v>
      </c>
      <c r="P62" s="21">
        <f t="shared" si="8"/>
        <v>139</v>
      </c>
      <c r="Q62" s="25" t="s">
        <v>89</v>
      </c>
      <c r="R62" s="28">
        <v>0.46191999999999989</v>
      </c>
    </row>
    <row r="63" spans="1:18" ht="15.75" customHeight="1">
      <c r="A63" s="12">
        <v>2</v>
      </c>
      <c r="B63" s="12">
        <v>460</v>
      </c>
      <c r="C63" s="67" t="s">
        <v>251</v>
      </c>
      <c r="D63" s="1">
        <f>VLOOKUP(B63,'Журнал наблюдений'!D:G,4,0)</f>
        <v>1.3502799999999999</v>
      </c>
      <c r="E63" s="1">
        <f>VLOOKUP(B63,'Журнал наблюдений'!D:J,7,0)</f>
        <v>13.448</v>
      </c>
      <c r="F63" s="3">
        <f t="shared" si="1"/>
        <v>9.9550000000000027E-2</v>
      </c>
      <c r="G63" s="3">
        <f t="shared" si="2"/>
        <v>9.9550000000000027E-2</v>
      </c>
      <c r="H63" s="3">
        <f t="shared" si="3"/>
        <v>9.9550000000000027E-2</v>
      </c>
      <c r="I63" s="1" t="str">
        <f t="shared" si="13"/>
        <v/>
      </c>
      <c r="J63" s="1"/>
      <c r="K63" s="3">
        <f t="shared" si="24"/>
        <v>9.9750000000000005E-2</v>
      </c>
      <c r="L63" s="3">
        <f t="shared" si="25"/>
        <v>-1.9999999999997797E-4</v>
      </c>
      <c r="P63" s="21">
        <f t="shared" si="8"/>
        <v>140</v>
      </c>
      <c r="Q63" s="27" t="s">
        <v>90</v>
      </c>
      <c r="R63" s="28">
        <v>0.49704000000000004</v>
      </c>
    </row>
    <row r="64" spans="1:18" ht="15.75" customHeight="1">
      <c r="A64" s="12">
        <v>2</v>
      </c>
      <c r="B64" s="12">
        <v>461</v>
      </c>
      <c r="C64" s="67" t="s">
        <v>252</v>
      </c>
      <c r="D64" s="1">
        <f>VLOOKUP(B64,'Журнал наблюдений'!D:G,4,0)</f>
        <v>1.24163</v>
      </c>
      <c r="E64" s="1">
        <f>VLOOKUP(B64,'Журнал наблюдений'!D:J,7,0)</f>
        <v>6.8680000000000003</v>
      </c>
      <c r="F64" s="3">
        <f t="shared" si="1"/>
        <v>0.10864999999999991</v>
      </c>
      <c r="G64" s="3">
        <f t="shared" si="2"/>
        <v>0.10864999999999991</v>
      </c>
      <c r="H64" s="3">
        <f t="shared" si="3"/>
        <v>0.10864999999999991</v>
      </c>
      <c r="I64" s="1" t="str">
        <f t="shared" si="13"/>
        <v/>
      </c>
      <c r="J64" s="1"/>
      <c r="K64" s="3">
        <f t="shared" si="24"/>
        <v>0.10878999999999994</v>
      </c>
      <c r="L64" s="3">
        <f t="shared" si="25"/>
        <v>-1.4000000000002899E-4</v>
      </c>
      <c r="P64" s="21">
        <f t="shared" si="8"/>
        <v>141</v>
      </c>
      <c r="Q64" s="27" t="s">
        <v>91</v>
      </c>
      <c r="R64" s="28">
        <v>0.50543000000000005</v>
      </c>
    </row>
    <row r="65" spans="1:18" ht="15.75" customHeight="1">
      <c r="A65" s="12">
        <v>2</v>
      </c>
      <c r="B65" s="12">
        <v>462</v>
      </c>
      <c r="C65" s="67" t="s">
        <v>253</v>
      </c>
      <c r="D65" s="1">
        <f>VLOOKUP(B65,'Журнал наблюдений'!D:G,4,0)</f>
        <v>1.1440999999999999</v>
      </c>
      <c r="E65" s="1">
        <f>VLOOKUP(B65,'Журнал наблюдений'!D:J,7,0)</f>
        <v>26.574999999999999</v>
      </c>
      <c r="F65" s="3">
        <f t="shared" si="1"/>
        <v>9.7530000000000117E-2</v>
      </c>
      <c r="G65" s="3">
        <f t="shared" si="2"/>
        <v>9.7530000000000117E-2</v>
      </c>
      <c r="H65" s="3">
        <f t="shared" si="3"/>
        <v>9.7530000000000117E-2</v>
      </c>
      <c r="I65" s="1" t="str">
        <f t="shared" si="13"/>
        <v/>
      </c>
      <c r="J65" s="1"/>
      <c r="K65" s="3">
        <f t="shared" si="24"/>
        <v>9.8910000000000053E-2</v>
      </c>
      <c r="L65" s="3">
        <f t="shared" si="25"/>
        <v>-1.3799999999999368E-3</v>
      </c>
      <c r="P65" s="21">
        <f t="shared" si="8"/>
        <v>142</v>
      </c>
      <c r="Q65" s="27" t="s">
        <v>92</v>
      </c>
      <c r="R65" s="28">
        <v>0.12991999999999992</v>
      </c>
    </row>
    <row r="66" spans="1:18" ht="15.75" customHeight="1">
      <c r="A66" s="12">
        <v>2</v>
      </c>
      <c r="B66" s="12">
        <v>463</v>
      </c>
      <c r="C66" s="67" t="s">
        <v>254</v>
      </c>
      <c r="D66" s="1">
        <f>VLOOKUP(B66,'Журнал наблюдений'!D:G,4,0)</f>
        <v>1.0203500000000001</v>
      </c>
      <c r="E66" s="1">
        <f>VLOOKUP(B66,'Журнал наблюдений'!D:J,7,0)</f>
        <v>52.606999999999999</v>
      </c>
      <c r="F66" s="3">
        <f t="shared" si="1"/>
        <v>0.1237499999999998</v>
      </c>
      <c r="G66" s="3">
        <f t="shared" si="2"/>
        <v>0.1237499999999998</v>
      </c>
      <c r="H66" s="3">
        <f t="shared" si="3"/>
        <v>0.1237499999999998</v>
      </c>
      <c r="I66" s="1">
        <f t="shared" si="13"/>
        <v>1</v>
      </c>
      <c r="J66" s="1"/>
      <c r="K66" s="3">
        <f t="shared" si="24"/>
        <v>0.12351000000000001</v>
      </c>
      <c r="L66" s="3">
        <f t="shared" si="25"/>
        <v>2.3999999999979593E-4</v>
      </c>
      <c r="P66" s="21">
        <f t="shared" si="8"/>
        <v>143</v>
      </c>
      <c r="Q66" s="27" t="s">
        <v>93</v>
      </c>
      <c r="R66" s="28">
        <v>0.24637000000000009</v>
      </c>
    </row>
    <row r="67" spans="1:18" ht="15.75" customHeight="1">
      <c r="A67" s="12">
        <v>2</v>
      </c>
      <c r="B67" s="12">
        <v>464</v>
      </c>
      <c r="C67" s="67" t="s">
        <v>254</v>
      </c>
      <c r="D67" s="1">
        <f>VLOOKUP(B67,'Журнал наблюдений'!D:G,4,0)</f>
        <v>1.54305</v>
      </c>
      <c r="E67" s="1">
        <f>VLOOKUP(B67,'Журнал наблюдений'!D:J,7,0)</f>
        <v>49.328000000000003</v>
      </c>
      <c r="F67" s="3" t="str">
        <f t="shared" si="1"/>
        <v/>
      </c>
      <c r="G67" s="3" t="str">
        <f t="shared" si="2"/>
        <v/>
      </c>
      <c r="H67" s="3" t="str">
        <f t="shared" si="3"/>
        <v/>
      </c>
      <c r="I67" s="1" t="str">
        <f t="shared" si="13"/>
        <v/>
      </c>
      <c r="J67" s="1"/>
      <c r="K67" s="12"/>
      <c r="L67" s="1"/>
      <c r="P67" s="21">
        <f t="shared" si="8"/>
        <v>144</v>
      </c>
      <c r="Q67" s="27" t="s">
        <v>96</v>
      </c>
      <c r="R67" s="28">
        <v>0.1609799999999999</v>
      </c>
    </row>
    <row r="68" spans="1:18" ht="15.75" customHeight="1">
      <c r="A68" s="12">
        <v>2</v>
      </c>
      <c r="B68" s="12">
        <v>465</v>
      </c>
      <c r="C68" s="67" t="s">
        <v>255</v>
      </c>
      <c r="D68" s="1">
        <f>VLOOKUP(B68,'Журнал наблюдений'!D:G,4,0)</f>
        <v>1.4724600000000001</v>
      </c>
      <c r="E68" s="1">
        <f>VLOOKUP(B68,'Журнал наблюдений'!D:J,7,0)</f>
        <v>35.668999999999997</v>
      </c>
      <c r="F68" s="3">
        <f t="shared" si="1"/>
        <v>7.0589999999999931E-2</v>
      </c>
      <c r="G68" s="3">
        <f t="shared" si="2"/>
        <v>7.0589999999999931E-2</v>
      </c>
      <c r="H68" s="3">
        <f t="shared" si="3"/>
        <v>7.0589999999999931E-2</v>
      </c>
      <c r="I68" s="1" t="str">
        <f t="shared" si="13"/>
        <v/>
      </c>
      <c r="J68" s="1"/>
      <c r="K68" s="3">
        <f t="shared" ref="K68:K71" si="26">VLOOKUP(C68,Q:R,2,0)</f>
        <v>6.9969999999999866E-2</v>
      </c>
      <c r="L68" s="3">
        <f t="shared" ref="L68:L71" si="27">H68-K68</f>
        <v>6.2000000000006494E-4</v>
      </c>
      <c r="P68" s="21">
        <f t="shared" si="8"/>
        <v>145</v>
      </c>
      <c r="Q68" s="27" t="s">
        <v>97</v>
      </c>
      <c r="R68" s="28">
        <v>0.27970000000000006</v>
      </c>
    </row>
    <row r="69" spans="1:18" ht="15.75" customHeight="1">
      <c r="A69" s="12">
        <v>2</v>
      </c>
      <c r="B69" s="12">
        <v>466</v>
      </c>
      <c r="C69" s="67" t="s">
        <v>256</v>
      </c>
      <c r="D69" s="1">
        <f>VLOOKUP(B69,'Журнал наблюдений'!D:G,4,0)</f>
        <v>1.3745499999999999</v>
      </c>
      <c r="E69" s="1">
        <f>VLOOKUP(B69,'Журнал наблюдений'!D:J,7,0)</f>
        <v>15.728</v>
      </c>
      <c r="F69" s="3">
        <f t="shared" si="1"/>
        <v>9.7910000000000164E-2</v>
      </c>
      <c r="G69" s="3">
        <f t="shared" si="2"/>
        <v>9.7910000000000164E-2</v>
      </c>
      <c r="H69" s="3">
        <f t="shared" si="3"/>
        <v>9.7910000000000164E-2</v>
      </c>
      <c r="I69" s="1" t="str">
        <f t="shared" si="13"/>
        <v/>
      </c>
      <c r="J69" s="1"/>
      <c r="K69" s="3">
        <f t="shared" si="26"/>
        <v>9.7360000000000002E-2</v>
      </c>
      <c r="L69" s="3">
        <f t="shared" si="27"/>
        <v>5.5000000000016147E-4</v>
      </c>
      <c r="P69" s="21">
        <f t="shared" si="8"/>
        <v>146</v>
      </c>
      <c r="Q69" s="27" t="s">
        <v>260</v>
      </c>
      <c r="R69" s="28">
        <v>0.24202999999999997</v>
      </c>
    </row>
    <row r="70" spans="1:18" ht="15.75" customHeight="1">
      <c r="A70" s="12">
        <v>2</v>
      </c>
      <c r="B70" s="12">
        <v>467</v>
      </c>
      <c r="C70" s="67" t="s">
        <v>257</v>
      </c>
      <c r="D70" s="1">
        <f>VLOOKUP(B70,'Журнал наблюдений'!D:G,4,0)</f>
        <v>1.2292700000000001</v>
      </c>
      <c r="E70" s="1">
        <f>VLOOKUP(B70,'Журнал наблюдений'!D:J,7,0)</f>
        <v>10.589</v>
      </c>
      <c r="F70" s="3">
        <f t="shared" si="1"/>
        <v>0.14527999999999985</v>
      </c>
      <c r="G70" s="3">
        <f t="shared" si="2"/>
        <v>0.14527999999999985</v>
      </c>
      <c r="H70" s="3">
        <f t="shared" si="3"/>
        <v>0.14527999999999985</v>
      </c>
      <c r="I70" s="1" t="str">
        <f t="shared" si="13"/>
        <v/>
      </c>
      <c r="J70" s="1"/>
      <c r="K70" s="3">
        <f t="shared" si="26"/>
        <v>0.14531999999999989</v>
      </c>
      <c r="L70" s="3">
        <f t="shared" si="27"/>
        <v>-4.0000000000040004E-5</v>
      </c>
      <c r="P70" s="21">
        <f t="shared" si="8"/>
        <v>147</v>
      </c>
      <c r="Q70" s="27" t="s">
        <v>261</v>
      </c>
      <c r="R70" s="28">
        <v>0.19930999999999999</v>
      </c>
    </row>
    <row r="71" spans="1:18" ht="15.75" customHeight="1">
      <c r="A71" s="12">
        <v>2</v>
      </c>
      <c r="B71" s="12">
        <v>468</v>
      </c>
      <c r="C71" s="67" t="s">
        <v>258</v>
      </c>
      <c r="D71" s="1">
        <f>VLOOKUP(B71,'Журнал наблюдений'!D:G,4,0)</f>
        <v>1.00413</v>
      </c>
      <c r="E71" s="1">
        <f>VLOOKUP(B71,'Журнал наблюдений'!D:J,7,0)</f>
        <v>34.198999999999998</v>
      </c>
      <c r="F71" s="3">
        <f t="shared" si="1"/>
        <v>0.22514000000000012</v>
      </c>
      <c r="G71" s="3">
        <f t="shared" si="2"/>
        <v>0.22514000000000012</v>
      </c>
      <c r="H71" s="3">
        <f t="shared" si="3"/>
        <v>0.22514000000000012</v>
      </c>
      <c r="I71" s="1" t="str">
        <f t="shared" si="13"/>
        <v/>
      </c>
      <c r="J71" s="1"/>
      <c r="K71" s="3">
        <f t="shared" si="26"/>
        <v>0.22618000000000005</v>
      </c>
      <c r="L71" s="3">
        <f t="shared" si="27"/>
        <v>-1.0399999999999299E-3</v>
      </c>
      <c r="P71" s="21">
        <f t="shared" si="8"/>
        <v>148</v>
      </c>
      <c r="Q71" s="27" t="s">
        <v>262</v>
      </c>
      <c r="R71" s="28">
        <v>0.15622000000000003</v>
      </c>
    </row>
    <row r="72" spans="1:18" ht="15.75" customHeight="1">
      <c r="A72" s="12">
        <v>2</v>
      </c>
      <c r="B72" s="12">
        <v>469</v>
      </c>
      <c r="C72" s="67" t="s">
        <v>263</v>
      </c>
      <c r="D72" s="1">
        <f>VLOOKUP(B72,'Журнал наблюдений'!D:G,4,0)</f>
        <v>0.84509000000000001</v>
      </c>
      <c r="E72" s="1">
        <f>VLOOKUP(B72,'Журнал наблюдений'!D:J,7,0)</f>
        <v>50.338000000000001</v>
      </c>
      <c r="F72" s="3">
        <f t="shared" si="1"/>
        <v>0.15903999999999996</v>
      </c>
      <c r="G72" s="3">
        <f t="shared" si="2"/>
        <v>0.15903999999999996</v>
      </c>
      <c r="H72" s="3">
        <f t="shared" si="3"/>
        <v>0.15903999999999996</v>
      </c>
      <c r="I72" s="1">
        <f t="shared" si="13"/>
        <v>1</v>
      </c>
      <c r="J72" s="1"/>
      <c r="K72" s="3"/>
      <c r="L72" s="3"/>
      <c r="P72" s="21">
        <f t="shared" si="8"/>
        <v>149</v>
      </c>
      <c r="Q72" s="27" t="s">
        <v>264</v>
      </c>
      <c r="R72" s="28">
        <v>0.19729000000000008</v>
      </c>
    </row>
    <row r="73" spans="1:18" ht="15.75" customHeight="1">
      <c r="A73" s="12">
        <v>2</v>
      </c>
      <c r="B73" s="12">
        <v>670</v>
      </c>
      <c r="C73" s="67" t="s">
        <v>263</v>
      </c>
      <c r="D73" s="1">
        <f>VLOOKUP(B73,Журнал2!D:G,4,0)</f>
        <v>1.49339</v>
      </c>
      <c r="E73" s="1">
        <f>VLOOKUP(B73,Журнал2!D:J,7,0)</f>
        <v>30.212</v>
      </c>
      <c r="F73" s="3" t="str">
        <f t="shared" si="1"/>
        <v/>
      </c>
      <c r="G73" s="3" t="str">
        <f t="shared" si="2"/>
        <v/>
      </c>
      <c r="H73" s="3" t="str">
        <f t="shared" si="3"/>
        <v/>
      </c>
      <c r="I73" s="1" t="str">
        <f t="shared" si="13"/>
        <v/>
      </c>
      <c r="J73" s="1"/>
      <c r="K73" s="12"/>
      <c r="L73" s="1"/>
      <c r="M73" s="96">
        <f>SUM(H26:H73)</f>
        <v>13.56737</v>
      </c>
      <c r="P73" s="21">
        <f t="shared" si="8"/>
        <v>150</v>
      </c>
      <c r="Q73" s="27" t="s">
        <v>265</v>
      </c>
      <c r="R73" s="28">
        <v>0.20196999999999998</v>
      </c>
    </row>
    <row r="74" spans="1:18" ht="15.75" customHeight="1">
      <c r="A74" s="12">
        <v>2</v>
      </c>
      <c r="B74" s="12">
        <v>671</v>
      </c>
      <c r="C74" s="67" t="s">
        <v>266</v>
      </c>
      <c r="D74" s="1">
        <f>VLOOKUP(B74,Журнал2!D:G,4,0)</f>
        <v>1.3552500000000001</v>
      </c>
      <c r="E74" s="1">
        <f>VLOOKUP(B74,Журнал2!D:J,7,0)</f>
        <v>16.645</v>
      </c>
      <c r="F74" s="3">
        <f t="shared" si="1"/>
        <v>0.13813999999999993</v>
      </c>
      <c r="G74" s="3">
        <f t="shared" si="2"/>
        <v>0.13813999999999993</v>
      </c>
      <c r="H74" s="3">
        <f t="shared" si="3"/>
        <v>0.13813999999999993</v>
      </c>
      <c r="I74" s="1" t="str">
        <f t="shared" si="13"/>
        <v/>
      </c>
      <c r="J74" s="1"/>
      <c r="K74" s="3"/>
      <c r="L74" s="3"/>
      <c r="P74" s="21">
        <f t="shared" si="8"/>
        <v>151</v>
      </c>
      <c r="Q74" s="27" t="s">
        <v>267</v>
      </c>
      <c r="R74" s="28">
        <v>0.25916000000000006</v>
      </c>
    </row>
    <row r="75" spans="1:18" ht="15.75" customHeight="1">
      <c r="A75" s="12">
        <v>2</v>
      </c>
      <c r="B75" s="12">
        <v>672</v>
      </c>
      <c r="C75" s="67" t="s">
        <v>268</v>
      </c>
      <c r="D75" s="1">
        <f>VLOOKUP(B75,Журнал2!D:G,4,0)</f>
        <v>1.1543099999999999</v>
      </c>
      <c r="E75" s="1">
        <f>VLOOKUP(B75,Журнал2!D:J,7,0)</f>
        <v>4.9489999999999998</v>
      </c>
      <c r="F75" s="3">
        <f t="shared" si="1"/>
        <v>0.20094000000000012</v>
      </c>
      <c r="G75" s="3">
        <f t="shared" si="2"/>
        <v>0.20094000000000012</v>
      </c>
      <c r="H75" s="3">
        <f t="shared" si="3"/>
        <v>0.20094000000000012</v>
      </c>
      <c r="I75" s="1" t="str">
        <f t="shared" si="13"/>
        <v/>
      </c>
      <c r="J75" s="1"/>
      <c r="K75" s="3"/>
      <c r="L75" s="3"/>
      <c r="P75" s="21">
        <f t="shared" si="8"/>
        <v>152</v>
      </c>
      <c r="Q75" s="27" t="s">
        <v>269</v>
      </c>
      <c r="R75" s="28">
        <v>0.14315999999999995</v>
      </c>
    </row>
    <row r="76" spans="1:18" ht="15.75" customHeight="1">
      <c r="A76" s="12">
        <v>2</v>
      </c>
      <c r="B76" s="12">
        <v>673</v>
      </c>
      <c r="C76" s="67" t="s">
        <v>259</v>
      </c>
      <c r="D76" s="1">
        <f>VLOOKUP(B76,Журнал2!D:G,4,0)</f>
        <v>0.85741000000000001</v>
      </c>
      <c r="E76" s="1">
        <f>VLOOKUP(B76,Журнал2!D:J,7,0)</f>
        <v>33.616999999999997</v>
      </c>
      <c r="F76" s="3">
        <f t="shared" si="1"/>
        <v>0.29689999999999994</v>
      </c>
      <c r="G76" s="3">
        <f t="shared" si="2"/>
        <v>0.29689999999999994</v>
      </c>
      <c r="H76" s="3">
        <f t="shared" si="3"/>
        <v>0.29689999999999994</v>
      </c>
      <c r="I76" s="1" t="str">
        <f t="shared" si="13"/>
        <v/>
      </c>
      <c r="J76" s="1"/>
      <c r="K76" s="3">
        <f t="shared" ref="K76:K77" si="28">VLOOKUP(C76,Q:R,2,0)</f>
        <v>0.79618000000000022</v>
      </c>
      <c r="L76" s="3">
        <f>H76+H75+H74+H72-K76</f>
        <v>-1.1600000000002719E-3</v>
      </c>
      <c r="P76" s="21">
        <f t="shared" si="8"/>
        <v>153</v>
      </c>
      <c r="Q76" s="27" t="s">
        <v>270</v>
      </c>
      <c r="R76" s="28">
        <v>0.19718999999999998</v>
      </c>
    </row>
    <row r="77" spans="1:18" ht="15.75" customHeight="1">
      <c r="A77" s="12">
        <v>2</v>
      </c>
      <c r="B77" s="12">
        <v>674</v>
      </c>
      <c r="C77" s="67" t="s">
        <v>84</v>
      </c>
      <c r="D77" s="1">
        <f>VLOOKUP(B77,Журнал2!D:G,4,0)</f>
        <v>0.67776999999999998</v>
      </c>
      <c r="E77" s="1">
        <f>VLOOKUP(B77,Журнал2!D:J,7,0)</f>
        <v>53.61</v>
      </c>
      <c r="F77" s="3">
        <f t="shared" si="1"/>
        <v>0.17964000000000002</v>
      </c>
      <c r="G77" s="3">
        <f t="shared" si="2"/>
        <v>0.17964000000000002</v>
      </c>
      <c r="H77" s="3">
        <f t="shared" si="3"/>
        <v>0.17964000000000002</v>
      </c>
      <c r="I77" s="1">
        <f t="shared" si="13"/>
        <v>1</v>
      </c>
      <c r="J77" s="1"/>
      <c r="K77" s="3">
        <f t="shared" si="28"/>
        <v>0.18109999999999982</v>
      </c>
      <c r="L77" s="3">
        <f>H77-K77</f>
        <v>-1.4599999999997948E-3</v>
      </c>
      <c r="P77" s="21">
        <f t="shared" si="8"/>
        <v>154</v>
      </c>
      <c r="Q77" s="27" t="s">
        <v>271</v>
      </c>
      <c r="R77" s="28">
        <v>0.20284000000000002</v>
      </c>
    </row>
    <row r="78" spans="1:18" ht="15.75" customHeight="1">
      <c r="A78" s="12">
        <v>2</v>
      </c>
      <c r="B78" s="12">
        <v>675</v>
      </c>
      <c r="C78" s="67" t="s">
        <v>84</v>
      </c>
      <c r="D78" s="1">
        <f>VLOOKUP(B78,Журнал2!D:G,4,0)</f>
        <v>1.75177</v>
      </c>
      <c r="E78" s="1">
        <f>VLOOKUP(B78,Журнал2!D:J,7,0)</f>
        <v>47.165999999999997</v>
      </c>
      <c r="F78" s="3" t="str">
        <f t="shared" si="1"/>
        <v/>
      </c>
      <c r="G78" s="3" t="str">
        <f t="shared" si="2"/>
        <v/>
      </c>
      <c r="H78" s="3" t="str">
        <f t="shared" si="3"/>
        <v/>
      </c>
      <c r="I78" s="1" t="str">
        <f t="shared" si="13"/>
        <v/>
      </c>
      <c r="J78" s="1"/>
      <c r="K78" s="12"/>
      <c r="L78" s="1"/>
      <c r="P78" s="21">
        <f t="shared" si="8"/>
        <v>155</v>
      </c>
      <c r="Q78" s="27" t="s">
        <v>272</v>
      </c>
      <c r="R78" s="28">
        <v>0.19509999999999994</v>
      </c>
    </row>
    <row r="79" spans="1:18" ht="15.75" customHeight="1">
      <c r="A79" s="12">
        <v>2</v>
      </c>
      <c r="B79" s="12">
        <v>676</v>
      </c>
      <c r="C79" s="67" t="s">
        <v>85</v>
      </c>
      <c r="D79" s="1">
        <f>VLOOKUP(B79,Журнал2!D:G,4,0)</f>
        <v>1.60839</v>
      </c>
      <c r="E79" s="1">
        <f>VLOOKUP(B79,Журнал2!D:J,7,0)</f>
        <v>30.946999999999999</v>
      </c>
      <c r="F79" s="3">
        <f t="shared" si="1"/>
        <v>0.14338000000000006</v>
      </c>
      <c r="G79" s="3">
        <f t="shared" si="2"/>
        <v>0.14338000000000006</v>
      </c>
      <c r="H79" s="3">
        <f t="shared" si="3"/>
        <v>0.14338000000000006</v>
      </c>
      <c r="I79" s="1" t="str">
        <f t="shared" si="13"/>
        <v/>
      </c>
      <c r="J79" s="1"/>
      <c r="K79" s="3">
        <f t="shared" ref="K79:K82" si="29">VLOOKUP(C79,Q:R,2,0)</f>
        <v>0.14195000000000013</v>
      </c>
      <c r="L79" s="3">
        <f t="shared" ref="L79:L82" si="30">H79-K79</f>
        <v>1.4299999999999313E-3</v>
      </c>
      <c r="P79" s="21">
        <f t="shared" si="8"/>
        <v>156</v>
      </c>
      <c r="Q79" s="27" t="s">
        <v>273</v>
      </c>
      <c r="R79" s="28">
        <v>0.26914000000000016</v>
      </c>
    </row>
    <row r="80" spans="1:18" ht="15.75" customHeight="1">
      <c r="A80" s="12">
        <v>2</v>
      </c>
      <c r="B80" s="12">
        <v>677</v>
      </c>
      <c r="C80" s="67" t="s">
        <v>131</v>
      </c>
      <c r="D80" s="1">
        <f>VLOOKUP(B80,Журнал2!D:G,4,0)</f>
        <v>1.48099</v>
      </c>
      <c r="E80" s="1">
        <f>VLOOKUP(B80,Журнал2!D:J,7,0)</f>
        <v>17.241</v>
      </c>
      <c r="F80" s="3">
        <f t="shared" si="1"/>
        <v>0.12739999999999996</v>
      </c>
      <c r="G80" s="3">
        <f t="shared" si="2"/>
        <v>0.12739999999999996</v>
      </c>
      <c r="H80" s="3">
        <f t="shared" si="3"/>
        <v>0.12739999999999996</v>
      </c>
      <c r="I80" s="1" t="str">
        <f t="shared" si="13"/>
        <v/>
      </c>
      <c r="J80" s="1"/>
      <c r="K80" s="3">
        <f t="shared" si="29"/>
        <v>0.12620999999999993</v>
      </c>
      <c r="L80" s="3">
        <f t="shared" si="30"/>
        <v>1.1900000000000244E-3</v>
      </c>
      <c r="P80" s="21">
        <f t="shared" si="8"/>
        <v>157</v>
      </c>
      <c r="Q80" s="27" t="s">
        <v>274</v>
      </c>
      <c r="R80" s="28">
        <v>0.18184999999999985</v>
      </c>
    </row>
    <row r="81" spans="1:19" ht="15.75" customHeight="1">
      <c r="A81" s="12">
        <v>2</v>
      </c>
      <c r="B81" s="12">
        <v>678</v>
      </c>
      <c r="C81" s="67" t="s">
        <v>87</v>
      </c>
      <c r="D81" s="1">
        <f>VLOOKUP(B81,Журнал2!D:G,4,0)</f>
        <v>1.2928200000000001</v>
      </c>
      <c r="E81" s="1">
        <f>VLOOKUP(B81,Журнал2!D:J,7,0)</f>
        <v>3.35</v>
      </c>
      <c r="F81" s="3">
        <f t="shared" si="1"/>
        <v>0.18816999999999995</v>
      </c>
      <c r="G81" s="3">
        <f t="shared" si="2"/>
        <v>0.18816999999999995</v>
      </c>
      <c r="H81" s="3">
        <f t="shared" si="3"/>
        <v>0.18816999999999995</v>
      </c>
      <c r="I81" s="1" t="str">
        <f t="shared" si="13"/>
        <v/>
      </c>
      <c r="J81" s="1"/>
      <c r="K81" s="3">
        <f t="shared" si="29"/>
        <v>0.18552000000000002</v>
      </c>
      <c r="L81" s="3">
        <f t="shared" si="30"/>
        <v>2.6499999999999302E-3</v>
      </c>
      <c r="P81" s="21">
        <f t="shared" si="8"/>
        <v>158</v>
      </c>
      <c r="Q81" s="27" t="s">
        <v>275</v>
      </c>
      <c r="R81" s="28">
        <v>0.4448700000000001</v>
      </c>
    </row>
    <row r="82" spans="1:19" ht="15.75" customHeight="1">
      <c r="A82" s="12">
        <v>2</v>
      </c>
      <c r="B82" s="12">
        <v>679</v>
      </c>
      <c r="C82" s="67" t="s">
        <v>88</v>
      </c>
      <c r="D82" s="1">
        <f>VLOOKUP(B82,Журнал2!D:G,4,0)</f>
        <v>1.09535</v>
      </c>
      <c r="E82" s="1">
        <f>VLOOKUP(B82,Журнал2!D:J,7,0)</f>
        <v>22.882000000000001</v>
      </c>
      <c r="F82" s="3">
        <f t="shared" si="1"/>
        <v>0.19747000000000003</v>
      </c>
      <c r="G82" s="3">
        <f t="shared" si="2"/>
        <v>0.19747000000000003</v>
      </c>
      <c r="H82" s="3">
        <f t="shared" si="3"/>
        <v>0.19747000000000003</v>
      </c>
      <c r="I82" s="1" t="str">
        <f t="shared" si="13"/>
        <v/>
      </c>
      <c r="J82" s="1"/>
      <c r="K82" s="3">
        <f t="shared" si="29"/>
        <v>0.19959000000000016</v>
      </c>
      <c r="L82" s="3">
        <f t="shared" si="30"/>
        <v>-2.1200000000001218E-3</v>
      </c>
      <c r="P82" s="21">
        <f t="shared" si="8"/>
        <v>159</v>
      </c>
      <c r="Q82" s="27" t="s">
        <v>276</v>
      </c>
      <c r="R82" s="28">
        <v>0.44370999999999999</v>
      </c>
    </row>
    <row r="83" spans="1:19" ht="15.75" customHeight="1">
      <c r="A83" s="12">
        <v>2</v>
      </c>
      <c r="B83" s="12">
        <v>680</v>
      </c>
      <c r="C83" s="67" t="s">
        <v>130</v>
      </c>
      <c r="D83" s="1">
        <f>VLOOKUP(B83,Журнал2!D:G,4,0)</f>
        <v>1.0415399999999999</v>
      </c>
      <c r="E83" s="1">
        <f>VLOOKUP(B83,Журнал2!D:J,7,0)</f>
        <v>41.756999999999998</v>
      </c>
      <c r="F83" s="3">
        <f t="shared" si="1"/>
        <v>5.3810000000000136E-2</v>
      </c>
      <c r="G83" s="3">
        <f t="shared" si="2"/>
        <v>5.3810000000000136E-2</v>
      </c>
      <c r="H83" s="3" t="str">
        <f t="shared" si="3"/>
        <v/>
      </c>
      <c r="I83" s="1">
        <f t="shared" si="13"/>
        <v>1</v>
      </c>
      <c r="J83" s="1"/>
      <c r="K83" s="12"/>
      <c r="L83" s="1"/>
      <c r="P83" s="21">
        <f t="shared" si="8"/>
        <v>160</v>
      </c>
      <c r="Q83" s="27" t="s">
        <v>277</v>
      </c>
      <c r="R83" s="28">
        <v>0.63319000000000014</v>
      </c>
    </row>
    <row r="84" spans="1:19" ht="15.75" customHeight="1">
      <c r="A84" s="12">
        <v>2</v>
      </c>
      <c r="B84" s="12">
        <v>681</v>
      </c>
      <c r="C84" s="67" t="s">
        <v>130</v>
      </c>
      <c r="D84" s="1">
        <f>VLOOKUP(B84,Журнал2!D:G,4,0)</f>
        <v>1.81724</v>
      </c>
      <c r="E84" s="1">
        <f>VLOOKUP(B84,Журнал2!D:J,7,0)</f>
        <v>31.318000000000001</v>
      </c>
      <c r="F84" s="3" t="str">
        <f t="shared" si="1"/>
        <v/>
      </c>
      <c r="G84" s="3" t="str">
        <f t="shared" si="2"/>
        <v/>
      </c>
      <c r="H84" s="3" t="str">
        <f t="shared" si="3"/>
        <v/>
      </c>
      <c r="I84" s="1" t="str">
        <f t="shared" si="13"/>
        <v/>
      </c>
      <c r="J84" s="1"/>
      <c r="K84" s="12"/>
      <c r="L84" s="1"/>
      <c r="P84" s="21">
        <f t="shared" si="8"/>
        <v>161</v>
      </c>
      <c r="Q84" s="27" t="s">
        <v>278</v>
      </c>
      <c r="R84" s="28">
        <v>0.80703999999999998</v>
      </c>
    </row>
    <row r="85" spans="1:19" ht="15.75" customHeight="1">
      <c r="A85" s="12">
        <v>2</v>
      </c>
      <c r="B85" s="12">
        <v>682</v>
      </c>
      <c r="C85" s="67" t="s">
        <v>89</v>
      </c>
      <c r="D85" s="1">
        <f>VLOOKUP(B85,Журнал2!D:G,4,0)</f>
        <v>1.4093</v>
      </c>
      <c r="E85" s="1">
        <f>VLOOKUP(B85,Журнал2!D:J,7,0)</f>
        <v>5.1859999999999999</v>
      </c>
      <c r="F85" s="3">
        <f t="shared" si="1"/>
        <v>0.40793999999999997</v>
      </c>
      <c r="G85" s="3">
        <f t="shared" si="2"/>
        <v>0.4617500000000001</v>
      </c>
      <c r="H85" s="3">
        <f t="shared" si="3"/>
        <v>0.4617500000000001</v>
      </c>
      <c r="I85" s="1" t="str">
        <f t="shared" si="13"/>
        <v/>
      </c>
      <c r="J85" s="3">
        <f>SUM(H26:H85)</f>
        <v>15.50116</v>
      </c>
      <c r="K85" s="3">
        <f t="shared" ref="K85:K86" si="31">VLOOKUP(C85,Q:R,2,0)</f>
        <v>0.46191999999999989</v>
      </c>
      <c r="L85" s="3">
        <f t="shared" ref="L85:L86" si="32">H85-K85</f>
        <v>-1.6999999999978144E-4</v>
      </c>
      <c r="N85" s="96">
        <f>SUM(H75:H85)</f>
        <v>1.7956500000000002</v>
      </c>
      <c r="P85" s="21">
        <f t="shared" si="8"/>
        <v>162</v>
      </c>
      <c r="Q85" s="27" t="s">
        <v>279</v>
      </c>
      <c r="R85" s="28">
        <v>0.82019000000000009</v>
      </c>
    </row>
    <row r="86" spans="1:19" ht="15.75" customHeight="1">
      <c r="A86" s="12">
        <v>2</v>
      </c>
      <c r="B86" s="12">
        <v>683</v>
      </c>
      <c r="C86" s="67" t="s">
        <v>90</v>
      </c>
      <c r="D86" s="1">
        <f>VLOOKUP(B86,Журнал2!D:G,4,0)</f>
        <v>0.91354000000000002</v>
      </c>
      <c r="E86" s="1">
        <f>VLOOKUP(B86,Журнал2!D:J,7,0)</f>
        <v>46.167000000000002</v>
      </c>
      <c r="F86" s="3">
        <f t="shared" si="1"/>
        <v>0.49575999999999998</v>
      </c>
      <c r="G86" s="3">
        <f t="shared" si="2"/>
        <v>0.49575999999999998</v>
      </c>
      <c r="H86" s="3">
        <f t="shared" si="3"/>
        <v>0.49575999999999998</v>
      </c>
      <c r="I86" s="1">
        <f t="shared" si="13"/>
        <v>1</v>
      </c>
      <c r="J86" s="1"/>
      <c r="K86" s="3">
        <f t="shared" si="31"/>
        <v>0.49704000000000004</v>
      </c>
      <c r="L86" s="3">
        <f t="shared" si="32"/>
        <v>-1.2800000000000589E-3</v>
      </c>
      <c r="P86" s="21">
        <f t="shared" si="8"/>
        <v>163</v>
      </c>
      <c r="Q86" s="30" t="s">
        <v>280</v>
      </c>
      <c r="R86" s="28">
        <v>0.69874999999999998</v>
      </c>
    </row>
    <row r="87" spans="1:19" ht="15.75" customHeight="1">
      <c r="A87" s="12">
        <v>2</v>
      </c>
      <c r="B87" s="12">
        <v>684</v>
      </c>
      <c r="C87" s="67" t="s">
        <v>90</v>
      </c>
      <c r="D87" s="1">
        <f>VLOOKUP(B87,Журнал2!D:G,4,0)</f>
        <v>1.85063</v>
      </c>
      <c r="E87" s="1">
        <f>VLOOKUP(B87,Журнал2!D:J,7,0)</f>
        <v>49.235999999999997</v>
      </c>
      <c r="F87" s="3" t="str">
        <f t="shared" si="1"/>
        <v/>
      </c>
      <c r="G87" s="3" t="str">
        <f t="shared" si="2"/>
        <v/>
      </c>
      <c r="H87" s="3" t="str">
        <f t="shared" si="3"/>
        <v/>
      </c>
      <c r="I87" s="1" t="str">
        <f t="shared" si="13"/>
        <v/>
      </c>
      <c r="J87" s="1"/>
      <c r="K87" s="12"/>
      <c r="L87" s="1"/>
      <c r="P87" s="21">
        <f t="shared" si="8"/>
        <v>164</v>
      </c>
      <c r="Q87" s="30" t="s">
        <v>122</v>
      </c>
      <c r="R87" s="28">
        <v>1.19451</v>
      </c>
    </row>
    <row r="88" spans="1:19" ht="15.75" customHeight="1">
      <c r="A88" s="12">
        <v>2</v>
      </c>
      <c r="B88" s="12">
        <v>685</v>
      </c>
      <c r="C88" s="67" t="s">
        <v>91</v>
      </c>
      <c r="D88" s="1">
        <f>VLOOKUP(B88,Журнал2!D:G,4,0)</f>
        <v>1.3428</v>
      </c>
      <c r="E88" s="1">
        <f>VLOOKUP(B88,Журнал2!D:J,7,0)</f>
        <v>3.5449999999999999</v>
      </c>
      <c r="F88" s="3">
        <f t="shared" si="1"/>
        <v>0.50783</v>
      </c>
      <c r="G88" s="3">
        <f t="shared" si="2"/>
        <v>0.50783</v>
      </c>
      <c r="H88" s="3">
        <f t="shared" si="3"/>
        <v>0.50783</v>
      </c>
      <c r="I88" s="1" t="str">
        <f t="shared" ref="I88:I147" si="33">IF(C88=C89,1,"")</f>
        <v/>
      </c>
      <c r="J88" s="1"/>
      <c r="K88" s="3">
        <f t="shared" ref="K88:K90" si="34">VLOOKUP(C88,Q:R,2,0)</f>
        <v>0.50543000000000005</v>
      </c>
      <c r="L88" s="3">
        <f t="shared" ref="L88:L90" si="35">H88-K88</f>
        <v>2.3999999999999577E-3</v>
      </c>
      <c r="P88" s="21">
        <f t="shared" si="8"/>
        <v>165</v>
      </c>
      <c r="Q88" s="30" t="s">
        <v>281</v>
      </c>
      <c r="R88" s="35">
        <v>0.51715999999999984</v>
      </c>
    </row>
    <row r="89" spans="1:19" ht="15.75" customHeight="1">
      <c r="A89" s="12">
        <v>2</v>
      </c>
      <c r="B89" s="12">
        <v>686</v>
      </c>
      <c r="C89" s="67" t="s">
        <v>92</v>
      </c>
      <c r="D89" s="1">
        <f>VLOOKUP(B89,Журнал2!D:G,4,0)</f>
        <v>1.2126699999999999</v>
      </c>
      <c r="E89" s="1">
        <f>VLOOKUP(B89,Журнал2!D:J,7,0)</f>
        <v>14.662000000000001</v>
      </c>
      <c r="F89" s="3">
        <f t="shared" si="1"/>
        <v>0.13013000000000008</v>
      </c>
      <c r="G89" s="3">
        <f t="shared" si="2"/>
        <v>0.13013000000000008</v>
      </c>
      <c r="H89" s="3">
        <f t="shared" si="3"/>
        <v>0.13013000000000008</v>
      </c>
      <c r="I89" s="1" t="str">
        <f t="shared" si="33"/>
        <v/>
      </c>
      <c r="J89" s="1"/>
      <c r="K89" s="3">
        <f t="shared" si="34"/>
        <v>0.12991999999999992</v>
      </c>
      <c r="L89" s="3">
        <f t="shared" si="35"/>
        <v>2.1000000000015451E-4</v>
      </c>
      <c r="P89" s="21">
        <f t="shared" si="8"/>
        <v>166</v>
      </c>
      <c r="Q89" s="30" t="s">
        <v>127</v>
      </c>
      <c r="R89" s="28">
        <v>0.7014800000000001</v>
      </c>
    </row>
    <row r="90" spans="1:19" ht="15.75" customHeight="1">
      <c r="A90" s="12">
        <v>2</v>
      </c>
      <c r="B90" s="12">
        <v>687</v>
      </c>
      <c r="C90" s="67" t="s">
        <v>93</v>
      </c>
      <c r="D90" s="1">
        <f>VLOOKUP(B90,Журнал2!D:G,4,0)</f>
        <v>0.9677</v>
      </c>
      <c r="E90" s="1">
        <f>VLOOKUP(B90,Журнал2!D:J,7,0)</f>
        <v>38.924999999999997</v>
      </c>
      <c r="F90" s="3">
        <f t="shared" si="1"/>
        <v>0.24496999999999991</v>
      </c>
      <c r="G90" s="3">
        <f t="shared" si="2"/>
        <v>0.24496999999999991</v>
      </c>
      <c r="H90" s="3">
        <f t="shared" si="3"/>
        <v>0.24496999999999991</v>
      </c>
      <c r="I90" s="1">
        <f t="shared" si="33"/>
        <v>1</v>
      </c>
      <c r="J90" s="1"/>
      <c r="K90" s="3">
        <f t="shared" si="34"/>
        <v>0.24637000000000009</v>
      </c>
      <c r="L90" s="3">
        <f t="shared" si="35"/>
        <v>-1.4000000000001789E-3</v>
      </c>
      <c r="P90" s="21">
        <f t="shared" si="8"/>
        <v>167</v>
      </c>
      <c r="Q90" s="30" t="s">
        <v>282</v>
      </c>
      <c r="R90" s="42">
        <v>4.9509999999999998E-2</v>
      </c>
    </row>
    <row r="91" spans="1:19" ht="15.75" customHeight="1">
      <c r="A91" s="12">
        <v>2</v>
      </c>
      <c r="B91" s="12">
        <v>688</v>
      </c>
      <c r="C91" s="67" t="s">
        <v>93</v>
      </c>
      <c r="D91" s="1">
        <f>VLOOKUP(B91,Журнал2!D:G,4,0)</f>
        <v>1.8361799999999999</v>
      </c>
      <c r="E91" s="1">
        <f>VLOOKUP(B91,Журнал2!D:J,7,0)</f>
        <v>50.5</v>
      </c>
      <c r="F91" s="3" t="str">
        <f t="shared" si="1"/>
        <v/>
      </c>
      <c r="G91" s="3" t="str">
        <f t="shared" si="2"/>
        <v/>
      </c>
      <c r="H91" s="3" t="str">
        <f t="shared" si="3"/>
        <v/>
      </c>
      <c r="I91" s="1" t="str">
        <f t="shared" si="33"/>
        <v/>
      </c>
      <c r="J91" s="1"/>
      <c r="K91" s="12"/>
      <c r="L91" s="1"/>
      <c r="P91" s="21">
        <f t="shared" si="8"/>
        <v>168</v>
      </c>
      <c r="Q91" s="27" t="s">
        <v>283</v>
      </c>
      <c r="R91" s="42">
        <v>0.41161999999999899</v>
      </c>
    </row>
    <row r="92" spans="1:19" ht="15.75" customHeight="1">
      <c r="A92" s="12">
        <v>2</v>
      </c>
      <c r="B92" s="12">
        <v>689</v>
      </c>
      <c r="C92" s="67" t="s">
        <v>96</v>
      </c>
      <c r="D92" s="1">
        <f>VLOOKUP(B92,Журнал2!D:G,4,0)</f>
        <v>1.6753100000000001</v>
      </c>
      <c r="E92" s="1">
        <f>VLOOKUP(B92,Журнал2!D:J,7,0)</f>
        <v>35.043999999999997</v>
      </c>
      <c r="F92" s="3">
        <f t="shared" si="1"/>
        <v>0.16086999999999985</v>
      </c>
      <c r="G92" s="3">
        <f t="shared" si="2"/>
        <v>0.16086999999999985</v>
      </c>
      <c r="H92" s="3">
        <f t="shared" si="3"/>
        <v>0.16086999999999985</v>
      </c>
      <c r="I92" s="1" t="str">
        <f t="shared" si="33"/>
        <v/>
      </c>
      <c r="J92" s="1"/>
      <c r="K92" s="3">
        <f t="shared" ref="K92:K96" si="36">VLOOKUP(C92,Q:R,2,0)</f>
        <v>0.1609799999999999</v>
      </c>
      <c r="L92" s="3">
        <f t="shared" ref="L92:L96" si="37">H92-K92</f>
        <v>-1.100000000000545E-4</v>
      </c>
      <c r="P92" s="21">
        <f t="shared" si="8"/>
        <v>169</v>
      </c>
      <c r="Q92" s="27" t="s">
        <v>284</v>
      </c>
      <c r="R92" s="42">
        <v>-9.8239999999999994E-2</v>
      </c>
    </row>
    <row r="93" spans="1:19" ht="15.75" customHeight="1">
      <c r="A93" s="12">
        <v>2</v>
      </c>
      <c r="B93" s="12">
        <v>690</v>
      </c>
      <c r="C93" s="67" t="s">
        <v>97</v>
      </c>
      <c r="D93" s="1">
        <f>VLOOKUP(B93,Журнал2!D:G,4,0)</f>
        <v>1.39412</v>
      </c>
      <c r="E93" s="1">
        <f>VLOOKUP(B93,Журнал2!D:J,7,0)</f>
        <v>10.785</v>
      </c>
      <c r="F93" s="3">
        <f t="shared" si="1"/>
        <v>0.28119000000000005</v>
      </c>
      <c r="G93" s="3">
        <f t="shared" si="2"/>
        <v>0.28119000000000005</v>
      </c>
      <c r="H93" s="3">
        <f t="shared" si="3"/>
        <v>0.28119000000000005</v>
      </c>
      <c r="I93" s="1" t="str">
        <f t="shared" si="33"/>
        <v/>
      </c>
      <c r="J93" s="1"/>
      <c r="K93" s="3">
        <f t="shared" si="36"/>
        <v>0.27970000000000006</v>
      </c>
      <c r="L93" s="3">
        <f t="shared" si="37"/>
        <v>1.4899999999999913E-3</v>
      </c>
      <c r="P93" s="21">
        <f t="shared" si="8"/>
        <v>170</v>
      </c>
      <c r="Q93" s="27" t="s">
        <v>285</v>
      </c>
      <c r="R93" s="28">
        <v>-0.23060999999999998</v>
      </c>
    </row>
    <row r="94" spans="1:19" ht="15.75" customHeight="1">
      <c r="A94" s="12">
        <v>2</v>
      </c>
      <c r="B94" s="12">
        <v>691</v>
      </c>
      <c r="C94" s="67" t="s">
        <v>260</v>
      </c>
      <c r="D94" s="1">
        <f>VLOOKUP(B94,Журнал2!D:G,4,0)</f>
        <v>1.1526799999999999</v>
      </c>
      <c r="E94" s="1">
        <f>VLOOKUP(B94,Журнал2!D:J,7,0)</f>
        <v>12.176</v>
      </c>
      <c r="F94" s="3">
        <f t="shared" si="1"/>
        <v>0.2414400000000001</v>
      </c>
      <c r="G94" s="3">
        <f t="shared" si="2"/>
        <v>0.2414400000000001</v>
      </c>
      <c r="H94" s="3">
        <f t="shared" si="3"/>
        <v>0.2414400000000001</v>
      </c>
      <c r="I94" s="1" t="str">
        <f t="shared" si="33"/>
        <v/>
      </c>
      <c r="J94" s="1"/>
      <c r="K94" s="3">
        <f t="shared" si="36"/>
        <v>0.24202999999999997</v>
      </c>
      <c r="L94" s="3">
        <f t="shared" si="37"/>
        <v>-5.8999999999986841E-4</v>
      </c>
      <c r="P94" s="21">
        <f t="shared" si="8"/>
        <v>171</v>
      </c>
      <c r="Q94" s="27" t="s">
        <v>138</v>
      </c>
      <c r="R94" s="35">
        <v>-2.84368</v>
      </c>
    </row>
    <row r="95" spans="1:19" ht="15.75" customHeight="1">
      <c r="A95" s="12">
        <v>2</v>
      </c>
      <c r="B95" s="12">
        <v>692</v>
      </c>
      <c r="C95" s="67" t="s">
        <v>261</v>
      </c>
      <c r="D95" s="1">
        <f>VLOOKUP(B95,Журнал2!D:G,4,0)</f>
        <v>0.95387999999999995</v>
      </c>
      <c r="E95" s="1">
        <f>VLOOKUP(B95,Журнал2!D:J,7,0)</f>
        <v>29.896000000000001</v>
      </c>
      <c r="F95" s="3">
        <f t="shared" si="1"/>
        <v>0.19879999999999998</v>
      </c>
      <c r="G95" s="3">
        <f t="shared" si="2"/>
        <v>0.19879999999999998</v>
      </c>
      <c r="H95" s="3">
        <f t="shared" si="3"/>
        <v>0.19879999999999998</v>
      </c>
      <c r="I95" s="1" t="str">
        <f t="shared" si="33"/>
        <v/>
      </c>
      <c r="J95" s="1"/>
      <c r="K95" s="3">
        <f t="shared" si="36"/>
        <v>0.19930999999999999</v>
      </c>
      <c r="L95" s="3">
        <f t="shared" si="37"/>
        <v>-5.1000000000001044E-4</v>
      </c>
      <c r="P95" s="21">
        <f t="shared" si="8"/>
        <v>172</v>
      </c>
      <c r="Q95" s="27" t="s">
        <v>286</v>
      </c>
      <c r="R95" s="28">
        <v>-0.70085000000000008</v>
      </c>
    </row>
    <row r="96" spans="1:19" ht="15.75" customHeight="1">
      <c r="A96" s="12">
        <v>2</v>
      </c>
      <c r="B96" s="12">
        <v>693</v>
      </c>
      <c r="C96" s="67" t="s">
        <v>262</v>
      </c>
      <c r="D96" s="1">
        <f>VLOOKUP(B96,Журнал2!D:G,4,0)</f>
        <v>0.79810999999999999</v>
      </c>
      <c r="E96" s="1">
        <f>VLOOKUP(B96,Журнал2!D:J,7,0)</f>
        <v>45.344000000000001</v>
      </c>
      <c r="F96" s="3">
        <f t="shared" si="1"/>
        <v>0.15576999999999996</v>
      </c>
      <c r="G96" s="3">
        <f t="shared" si="2"/>
        <v>0.15576999999999996</v>
      </c>
      <c r="H96" s="3">
        <f t="shared" si="3"/>
        <v>0.15576999999999996</v>
      </c>
      <c r="I96" s="1">
        <f t="shared" si="33"/>
        <v>1</v>
      </c>
      <c r="J96" s="1"/>
      <c r="K96" s="3">
        <f t="shared" si="36"/>
        <v>0.15622000000000003</v>
      </c>
      <c r="L96" s="3">
        <f t="shared" si="37"/>
        <v>-4.5000000000006146E-4</v>
      </c>
      <c r="P96" s="21">
        <f t="shared" si="8"/>
        <v>173</v>
      </c>
      <c r="Q96" s="25" t="s">
        <v>140</v>
      </c>
      <c r="R96" s="28">
        <v>-0.66389999999999993</v>
      </c>
      <c r="S96" s="96">
        <f>SUM(R63:R96)</f>
        <v>6.4494499999999988</v>
      </c>
    </row>
    <row r="97" spans="1:13" ht="15.75" customHeight="1">
      <c r="A97" s="12">
        <v>2</v>
      </c>
      <c r="B97" s="12">
        <v>694</v>
      </c>
      <c r="C97" s="67" t="s">
        <v>262</v>
      </c>
      <c r="D97" s="1">
        <f>VLOOKUP(B97,Журнал2!D:G,4,0)</f>
        <v>1.8057300000000001</v>
      </c>
      <c r="E97" s="1">
        <f>VLOOKUP(B97,Журнал2!D:J,7,0)</f>
        <v>50.618000000000002</v>
      </c>
      <c r="F97" s="3" t="str">
        <f t="shared" si="1"/>
        <v/>
      </c>
      <c r="G97" s="3" t="str">
        <f t="shared" si="2"/>
        <v/>
      </c>
      <c r="H97" s="3" t="str">
        <f t="shared" si="3"/>
        <v/>
      </c>
      <c r="I97" s="1" t="str">
        <f t="shared" si="33"/>
        <v/>
      </c>
      <c r="J97" s="1"/>
      <c r="K97" s="12"/>
      <c r="L97" s="1"/>
    </row>
    <row r="98" spans="1:13" ht="15.75" customHeight="1">
      <c r="A98" s="12">
        <v>2</v>
      </c>
      <c r="B98" s="12">
        <v>695</v>
      </c>
      <c r="C98" s="67" t="s">
        <v>264</v>
      </c>
      <c r="D98" s="1">
        <f>VLOOKUP(B98,Журнал2!D:G,4,0)</f>
        <v>1.6065700000000001</v>
      </c>
      <c r="E98" s="1">
        <f>VLOOKUP(B98,Журнал2!D:J,7,0)</f>
        <v>30.568999999999999</v>
      </c>
      <c r="F98" s="3">
        <f t="shared" si="1"/>
        <v>0.19916</v>
      </c>
      <c r="G98" s="3">
        <f t="shared" si="2"/>
        <v>0.19916</v>
      </c>
      <c r="H98" s="3">
        <f t="shared" si="3"/>
        <v>0.19916</v>
      </c>
      <c r="I98" s="1" t="str">
        <f t="shared" si="33"/>
        <v/>
      </c>
      <c r="J98" s="1"/>
      <c r="K98" s="3">
        <f t="shared" ref="K98:K101" si="38">VLOOKUP(C98,Q:R,2,0)</f>
        <v>0.19729000000000008</v>
      </c>
      <c r="L98" s="3">
        <f t="shared" ref="L98:L101" si="39">H98-K98</f>
        <v>1.8699999999999273E-3</v>
      </c>
    </row>
    <row r="99" spans="1:13" ht="15.75" customHeight="1">
      <c r="A99" s="12">
        <v>2</v>
      </c>
      <c r="B99" s="12">
        <v>696</v>
      </c>
      <c r="C99" s="67" t="s">
        <v>265</v>
      </c>
      <c r="D99" s="1">
        <f>VLOOKUP(B99,Журнал2!D:G,4,0)</f>
        <v>1.40432</v>
      </c>
      <c r="E99" s="1">
        <f>VLOOKUP(B99,Журнал2!D:J,7,0)</f>
        <v>10.858000000000001</v>
      </c>
      <c r="F99" s="3">
        <f t="shared" si="1"/>
        <v>0.20225000000000004</v>
      </c>
      <c r="G99" s="3">
        <f t="shared" si="2"/>
        <v>0.20225000000000004</v>
      </c>
      <c r="H99" s="3">
        <f t="shared" si="3"/>
        <v>0.20225000000000004</v>
      </c>
      <c r="I99" s="1" t="str">
        <f t="shared" si="33"/>
        <v/>
      </c>
      <c r="J99" s="1"/>
      <c r="K99" s="3">
        <f t="shared" si="38"/>
        <v>0.20196999999999998</v>
      </c>
      <c r="L99" s="3">
        <f t="shared" si="39"/>
        <v>2.8000000000005798E-4</v>
      </c>
    </row>
    <row r="100" spans="1:13" ht="15.75" customHeight="1">
      <c r="A100" s="12">
        <v>2</v>
      </c>
      <c r="B100" s="12">
        <v>697</v>
      </c>
      <c r="C100" s="67" t="s">
        <v>267</v>
      </c>
      <c r="D100" s="1">
        <f>VLOOKUP(B100,Журнал2!D:G,4,0)</f>
        <v>1.1466099999999999</v>
      </c>
      <c r="E100" s="1">
        <f>VLOOKUP(B100,Журнал2!D:J,7,0)</f>
        <v>16.77</v>
      </c>
      <c r="F100" s="3">
        <f t="shared" si="1"/>
        <v>0.25771000000000011</v>
      </c>
      <c r="G100" s="3">
        <f t="shared" si="2"/>
        <v>0.25771000000000011</v>
      </c>
      <c r="H100" s="3">
        <f t="shared" si="3"/>
        <v>0.25771000000000011</v>
      </c>
      <c r="I100" s="1" t="str">
        <f t="shared" si="33"/>
        <v/>
      </c>
      <c r="J100" s="1"/>
      <c r="K100" s="3">
        <f t="shared" si="38"/>
        <v>0.25916000000000006</v>
      </c>
      <c r="L100" s="3">
        <f t="shared" si="39"/>
        <v>-1.4499999999999513E-3</v>
      </c>
    </row>
    <row r="101" spans="1:13" ht="15.75" customHeight="1">
      <c r="A101" s="58">
        <v>2</v>
      </c>
      <c r="B101" s="58">
        <v>698</v>
      </c>
      <c r="C101" s="68" t="s">
        <v>269</v>
      </c>
      <c r="D101" s="59">
        <f>VLOOKUP(B101,Журнал2!D:G,4,0)</f>
        <v>0.90822999999999998</v>
      </c>
      <c r="E101" s="59">
        <f>VLOOKUP(B101,Журнал2!D:J,7,0)</f>
        <v>40.034999999999997</v>
      </c>
      <c r="F101" s="60">
        <f t="shared" si="1"/>
        <v>0.23837999999999993</v>
      </c>
      <c r="G101" s="60">
        <f t="shared" si="2"/>
        <v>0.23837999999999993</v>
      </c>
      <c r="H101" s="60">
        <f t="shared" si="3"/>
        <v>0.23837999999999993</v>
      </c>
      <c r="I101" s="1">
        <f t="shared" si="33"/>
        <v>1</v>
      </c>
      <c r="J101" s="59"/>
      <c r="K101" s="60">
        <f t="shared" si="38"/>
        <v>0.14315999999999995</v>
      </c>
      <c r="L101" s="60">
        <f t="shared" si="39"/>
        <v>9.5219999999999971E-2</v>
      </c>
    </row>
    <row r="102" spans="1:13" ht="15.75" customHeight="1">
      <c r="A102" s="58">
        <v>2</v>
      </c>
      <c r="B102" s="58">
        <v>699</v>
      </c>
      <c r="C102" s="68" t="s">
        <v>269</v>
      </c>
      <c r="D102" s="59">
        <f>VLOOKUP(B102,Журнал2!D:G,4,0)</f>
        <v>1.9047000000000001</v>
      </c>
      <c r="E102" s="59">
        <f>VLOOKUP(B102,Журнал2!D:J,7,0)</f>
        <v>55.170999999999999</v>
      </c>
      <c r="F102" s="60" t="str">
        <f t="shared" si="1"/>
        <v/>
      </c>
      <c r="G102" s="60" t="str">
        <f t="shared" si="2"/>
        <v/>
      </c>
      <c r="H102" s="60" t="str">
        <f t="shared" si="3"/>
        <v/>
      </c>
      <c r="I102" s="1" t="str">
        <f t="shared" si="33"/>
        <v/>
      </c>
      <c r="J102" s="59"/>
      <c r="K102" s="58"/>
      <c r="L102" s="59"/>
      <c r="M102" s="3">
        <f>SUM(L98:L106)</f>
        <v>1.2900000000000134E-3</v>
      </c>
    </row>
    <row r="103" spans="1:13" ht="15.75" customHeight="1">
      <c r="A103" s="58">
        <v>2</v>
      </c>
      <c r="B103" s="61">
        <v>700</v>
      </c>
      <c r="C103" s="69" t="s">
        <v>270</v>
      </c>
      <c r="D103" s="62">
        <f>VLOOKUP(B103,Журнал2!D:G,4,0)</f>
        <v>1.7014499999999999</v>
      </c>
      <c r="E103" s="62">
        <f>VLOOKUP(B103,Журнал2!D:J,7,0)</f>
        <v>35.122</v>
      </c>
      <c r="F103" s="63">
        <f t="shared" si="1"/>
        <v>0.20325000000000015</v>
      </c>
      <c r="G103" s="63">
        <f t="shared" si="2"/>
        <v>0.20325000000000015</v>
      </c>
      <c r="H103" s="63">
        <f t="shared" si="3"/>
        <v>0.20325000000000015</v>
      </c>
      <c r="I103" s="1" t="str">
        <f t="shared" si="33"/>
        <v/>
      </c>
      <c r="J103" s="62"/>
      <c r="K103" s="63">
        <f t="shared" ref="K103:K106" si="40">VLOOKUP(C103,Q:R,2,0)</f>
        <v>0.19718999999999998</v>
      </c>
      <c r="L103" s="63">
        <f t="shared" ref="L103:L106" si="41">H103-K103</f>
        <v>6.0600000000001764E-3</v>
      </c>
    </row>
    <row r="104" spans="1:13" ht="15.75" customHeight="1">
      <c r="A104" s="58">
        <v>2</v>
      </c>
      <c r="B104" s="58">
        <v>701</v>
      </c>
      <c r="C104" s="68" t="s">
        <v>271</v>
      </c>
      <c r="D104" s="59">
        <f>VLOOKUP(B104,Журнал2!D:G,4,0)</f>
        <v>1.59833</v>
      </c>
      <c r="E104" s="59">
        <f>VLOOKUP(B104,Журнал2!D:J,7,0)</f>
        <v>25.15</v>
      </c>
      <c r="F104" s="60">
        <f t="shared" si="1"/>
        <v>0.10311999999999988</v>
      </c>
      <c r="G104" s="60">
        <f t="shared" si="2"/>
        <v>0.10311999999999988</v>
      </c>
      <c r="H104" s="60">
        <f t="shared" si="3"/>
        <v>0.10311999999999988</v>
      </c>
      <c r="I104" s="1" t="str">
        <f t="shared" si="33"/>
        <v/>
      </c>
      <c r="J104" s="59"/>
      <c r="K104" s="60">
        <f t="shared" si="40"/>
        <v>0.20284000000000002</v>
      </c>
      <c r="L104" s="60">
        <f t="shared" si="41"/>
        <v>-9.9720000000000142E-2</v>
      </c>
    </row>
    <row r="105" spans="1:13" ht="15.75" customHeight="1">
      <c r="A105" s="12">
        <v>2</v>
      </c>
      <c r="B105" s="12">
        <v>702</v>
      </c>
      <c r="C105" s="67" t="s">
        <v>272</v>
      </c>
      <c r="D105" s="1">
        <f>VLOOKUP(B105,Журнал2!D:G,4,0)</f>
        <v>1.4029100000000001</v>
      </c>
      <c r="E105" s="1">
        <f>VLOOKUP(B105,Журнал2!D:J,7,0)</f>
        <v>5.8179999999999996</v>
      </c>
      <c r="F105" s="3">
        <f t="shared" si="1"/>
        <v>0.19541999999999993</v>
      </c>
      <c r="G105" s="3">
        <f t="shared" si="2"/>
        <v>0.19541999999999993</v>
      </c>
      <c r="H105" s="3">
        <f t="shared" si="3"/>
        <v>0.19541999999999993</v>
      </c>
      <c r="I105" s="1" t="str">
        <f t="shared" si="33"/>
        <v/>
      </c>
      <c r="J105" s="1"/>
      <c r="K105" s="3">
        <f t="shared" si="40"/>
        <v>0.19509999999999994</v>
      </c>
      <c r="L105" s="3">
        <f t="shared" si="41"/>
        <v>3.1999999999998696E-4</v>
      </c>
    </row>
    <row r="106" spans="1:13" ht="15.75" customHeight="1">
      <c r="A106" s="12">
        <v>2</v>
      </c>
      <c r="B106" s="12">
        <v>703</v>
      </c>
      <c r="C106" s="67" t="s">
        <v>273</v>
      </c>
      <c r="D106" s="1">
        <f>VLOOKUP(B106,Журнал2!D:G,4,0)</f>
        <v>1.13506</v>
      </c>
      <c r="E106" s="1">
        <f>VLOOKUP(B106,Журнал2!D:J,7,0)</f>
        <v>22.463000000000001</v>
      </c>
      <c r="F106" s="3">
        <f t="shared" si="1"/>
        <v>0.26785000000000014</v>
      </c>
      <c r="G106" s="3">
        <f t="shared" si="2"/>
        <v>0.26785000000000014</v>
      </c>
      <c r="H106" s="3">
        <f t="shared" si="3"/>
        <v>0.26785000000000014</v>
      </c>
      <c r="I106" s="1" t="str">
        <f t="shared" si="33"/>
        <v/>
      </c>
      <c r="J106" s="1"/>
      <c r="K106" s="3">
        <f t="shared" si="40"/>
        <v>0.26914000000000016</v>
      </c>
      <c r="L106" s="3">
        <f t="shared" si="41"/>
        <v>-1.2900000000000134E-3</v>
      </c>
    </row>
    <row r="107" spans="1:13" ht="15.75" customHeight="1">
      <c r="A107" s="12">
        <v>2</v>
      </c>
      <c r="B107" s="12">
        <v>704</v>
      </c>
      <c r="C107" s="67" t="s">
        <v>287</v>
      </c>
      <c r="D107" s="1">
        <f>VLOOKUP(B107,Журнал2!D:G,4,0)</f>
        <v>0.98219000000000001</v>
      </c>
      <c r="E107" s="1">
        <f>VLOOKUP(B107,Журнал2!D:J,7,0)</f>
        <v>35.436999999999998</v>
      </c>
      <c r="F107" s="3">
        <f t="shared" si="1"/>
        <v>0.15286999999999995</v>
      </c>
      <c r="G107" s="3">
        <f t="shared" si="2"/>
        <v>0.15286999999999995</v>
      </c>
      <c r="H107" s="3">
        <f t="shared" si="3"/>
        <v>0.15286999999999995</v>
      </c>
      <c r="I107" s="1" t="str">
        <f t="shared" si="33"/>
        <v/>
      </c>
      <c r="J107" s="1"/>
      <c r="K107" s="3"/>
      <c r="L107" s="3"/>
    </row>
    <row r="108" spans="1:13" ht="15.75" customHeight="1">
      <c r="A108" s="12">
        <v>2</v>
      </c>
      <c r="B108" s="12">
        <v>705</v>
      </c>
      <c r="C108" s="67" t="s">
        <v>274</v>
      </c>
      <c r="D108" s="1">
        <f>VLOOKUP(B108,Журнал2!D:G,4,0)</f>
        <v>0.95423999999999998</v>
      </c>
      <c r="E108" s="1">
        <f>VLOOKUP(B108,Журнал2!D:J,7,0)</f>
        <v>37.445999999999998</v>
      </c>
      <c r="F108" s="3">
        <f t="shared" si="1"/>
        <v>2.795000000000003E-2</v>
      </c>
      <c r="G108" s="3">
        <f t="shared" si="2"/>
        <v>2.795000000000003E-2</v>
      </c>
      <c r="H108" s="3">
        <f t="shared" si="3"/>
        <v>2.795000000000003E-2</v>
      </c>
      <c r="I108" s="1" t="str">
        <f t="shared" si="33"/>
        <v/>
      </c>
      <c r="J108" s="1"/>
      <c r="K108" s="3">
        <f t="shared" ref="K108:K109" si="42">VLOOKUP(C108,Q:R,2,0)</f>
        <v>0.18184999999999985</v>
      </c>
      <c r="L108" s="3">
        <f>H108+H107-K108</f>
        <v>-1.0299999999998644E-3</v>
      </c>
    </row>
    <row r="109" spans="1:13" ht="15.75" customHeight="1">
      <c r="A109" s="12">
        <v>2</v>
      </c>
      <c r="B109" s="12">
        <v>706</v>
      </c>
      <c r="C109" s="67" t="s">
        <v>275</v>
      </c>
      <c r="D109" s="1">
        <f>VLOOKUP(B109,Журнал2!D:G,4,0)</f>
        <v>0.51085000000000003</v>
      </c>
      <c r="E109" s="1">
        <f>VLOOKUP(B109,Журнал2!D:J,7,0)</f>
        <v>61.765999999999998</v>
      </c>
      <c r="F109" s="3">
        <f t="shared" si="1"/>
        <v>0.44338999999999995</v>
      </c>
      <c r="G109" s="3">
        <f t="shared" si="2"/>
        <v>0.44338999999999995</v>
      </c>
      <c r="H109" s="3">
        <f t="shared" si="3"/>
        <v>0.44338999999999995</v>
      </c>
      <c r="I109" s="1">
        <f t="shared" si="33"/>
        <v>1</v>
      </c>
      <c r="J109" s="1"/>
      <c r="K109" s="3">
        <f t="shared" si="42"/>
        <v>0.4448700000000001</v>
      </c>
      <c r="L109" s="3">
        <f>H109-K109</f>
        <v>-1.4800000000001479E-3</v>
      </c>
    </row>
    <row r="110" spans="1:13" ht="15.75" customHeight="1">
      <c r="A110" s="12">
        <v>2</v>
      </c>
      <c r="B110" s="12">
        <v>707</v>
      </c>
      <c r="C110" s="67" t="s">
        <v>275</v>
      </c>
      <c r="D110" s="1">
        <f>VLOOKUP(B110,Журнал2!D:G,4,0)</f>
        <v>1.81948</v>
      </c>
      <c r="E110" s="1">
        <f>VLOOKUP(B110,Журнал2!D:J,7,0)</f>
        <v>18.594000000000001</v>
      </c>
      <c r="F110" s="3" t="str">
        <f t="shared" si="1"/>
        <v/>
      </c>
      <c r="G110" s="3" t="str">
        <f t="shared" si="2"/>
        <v/>
      </c>
      <c r="H110" s="3" t="str">
        <f t="shared" si="3"/>
        <v/>
      </c>
      <c r="I110" s="1" t="str">
        <f t="shared" si="33"/>
        <v/>
      </c>
      <c r="J110" s="1"/>
      <c r="K110" s="12"/>
      <c r="L110" s="1"/>
    </row>
    <row r="111" spans="1:13" ht="15.75" customHeight="1">
      <c r="A111" s="12">
        <v>2</v>
      </c>
      <c r="B111" s="12">
        <v>708</v>
      </c>
      <c r="C111" s="67" t="s">
        <v>276</v>
      </c>
      <c r="D111" s="1">
        <f>VLOOKUP(B111,Журнал2!D:G,4,0)</f>
        <v>1.37493</v>
      </c>
      <c r="E111" s="1">
        <f>VLOOKUP(B111,Журнал2!D:J,7,0)</f>
        <v>3.5270000000000001</v>
      </c>
      <c r="F111" s="3">
        <f t="shared" si="1"/>
        <v>0.44455</v>
      </c>
      <c r="G111" s="3">
        <f t="shared" si="2"/>
        <v>0.44455</v>
      </c>
      <c r="H111" s="3">
        <f t="shared" si="3"/>
        <v>0.44455</v>
      </c>
      <c r="I111" s="1" t="str">
        <f t="shared" si="33"/>
        <v/>
      </c>
      <c r="J111" s="1"/>
      <c r="K111" s="3">
        <f t="shared" ref="K111:K112" si="43">VLOOKUP(C111,Q:R,2,0)</f>
        <v>0.44370999999999999</v>
      </c>
      <c r="L111" s="3">
        <f t="shared" ref="L111:L112" si="44">H111-K111</f>
        <v>8.4000000000000741E-4</v>
      </c>
    </row>
    <row r="112" spans="1:13" ht="15.75" customHeight="1">
      <c r="A112" s="12">
        <v>2</v>
      </c>
      <c r="B112" s="12">
        <v>709</v>
      </c>
      <c r="C112" s="67" t="s">
        <v>277</v>
      </c>
      <c r="D112" s="1">
        <f>VLOOKUP(B112,Журнал2!D:G,4,0)</f>
        <v>0.74294000000000004</v>
      </c>
      <c r="E112" s="1">
        <f>VLOOKUP(B112,Журнал2!D:J,7,0)</f>
        <v>19.539000000000001</v>
      </c>
      <c r="F112" s="3">
        <f t="shared" si="1"/>
        <v>0.63198999999999994</v>
      </c>
      <c r="G112" s="3">
        <f t="shared" si="2"/>
        <v>0.63198999999999994</v>
      </c>
      <c r="H112" s="3">
        <f t="shared" si="3"/>
        <v>0.63198999999999994</v>
      </c>
      <c r="I112" s="1">
        <f t="shared" si="33"/>
        <v>1</v>
      </c>
      <c r="J112" s="1"/>
      <c r="K112" s="3">
        <f t="shared" si="43"/>
        <v>0.63319000000000014</v>
      </c>
      <c r="L112" s="3">
        <f t="shared" si="44"/>
        <v>-1.2000000000002009E-3</v>
      </c>
    </row>
    <row r="113" spans="1:12" ht="15.75" customHeight="1">
      <c r="A113" s="12">
        <v>2</v>
      </c>
      <c r="B113" s="12">
        <v>710</v>
      </c>
      <c r="C113" s="67" t="s">
        <v>277</v>
      </c>
      <c r="D113" s="1">
        <f>VLOOKUP(B113,Журнал2!D:G,4,0)</f>
        <v>1.92154</v>
      </c>
      <c r="E113" s="1">
        <f>VLOOKUP(B113,Журнал2!D:J,7,0)</f>
        <v>15.972</v>
      </c>
      <c r="F113" s="3" t="str">
        <f t="shared" si="1"/>
        <v/>
      </c>
      <c r="G113" s="3" t="str">
        <f t="shared" si="2"/>
        <v/>
      </c>
      <c r="H113" s="3" t="str">
        <f t="shared" si="3"/>
        <v/>
      </c>
      <c r="I113" s="1" t="str">
        <f t="shared" si="33"/>
        <v/>
      </c>
      <c r="J113" s="1"/>
      <c r="K113" s="12"/>
      <c r="L113" s="1"/>
    </row>
    <row r="114" spans="1:12" ht="15.75" customHeight="1">
      <c r="A114" s="12">
        <v>2</v>
      </c>
      <c r="B114" s="12">
        <v>711</v>
      </c>
      <c r="C114" s="67" t="s">
        <v>278</v>
      </c>
      <c r="D114" s="1">
        <f>VLOOKUP(B114,Журнал2!D:G,4,0)</f>
        <v>1.1142700000000001</v>
      </c>
      <c r="E114" s="1">
        <f>VLOOKUP(B114,Журнал2!D:J,7,0)</f>
        <v>8.3070000000000004</v>
      </c>
      <c r="F114" s="3">
        <f t="shared" si="1"/>
        <v>0.80726999999999993</v>
      </c>
      <c r="G114" s="3">
        <f t="shared" si="2"/>
        <v>0.80726999999999993</v>
      </c>
      <c r="H114" s="3">
        <f t="shared" si="3"/>
        <v>0.80726999999999993</v>
      </c>
      <c r="I114" s="1" t="str">
        <f t="shared" si="33"/>
        <v/>
      </c>
      <c r="J114" s="1"/>
      <c r="K114" s="3">
        <f>VLOOKUP(C114,Q:R,2,0)</f>
        <v>0.80703999999999998</v>
      </c>
      <c r="L114" s="3">
        <f>H114-K114</f>
        <v>2.2999999999995246E-4</v>
      </c>
    </row>
    <row r="115" spans="1:12" ht="15.75" customHeight="1">
      <c r="A115" s="12">
        <v>2</v>
      </c>
      <c r="B115" s="12">
        <v>712</v>
      </c>
      <c r="C115" s="67" t="s">
        <v>288</v>
      </c>
      <c r="D115" s="1">
        <f>VLOOKUP(B115,Журнал2!D:G,4,0)</f>
        <v>0.64573000000000003</v>
      </c>
      <c r="E115" s="1">
        <f>VLOOKUP(B115,Журнал2!D:J,7,0)</f>
        <v>21.253</v>
      </c>
      <c r="F115" s="3">
        <f t="shared" si="1"/>
        <v>0.46854000000000007</v>
      </c>
      <c r="G115" s="3">
        <f t="shared" si="2"/>
        <v>0.46854000000000007</v>
      </c>
      <c r="H115" s="3">
        <f t="shared" si="3"/>
        <v>0.46854000000000007</v>
      </c>
      <c r="I115" s="1" t="str">
        <f t="shared" si="33"/>
        <v/>
      </c>
      <c r="J115" s="1"/>
      <c r="K115" s="3"/>
      <c r="L115" s="3"/>
    </row>
    <row r="116" spans="1:12" ht="15.75" customHeight="1">
      <c r="A116" s="12">
        <v>2</v>
      </c>
      <c r="B116" s="12">
        <v>713</v>
      </c>
      <c r="C116" s="67" t="s">
        <v>279</v>
      </c>
      <c r="D116" s="1">
        <f>VLOOKUP(B116,Журнал2!D:G,4,0)</f>
        <v>0.29535</v>
      </c>
      <c r="E116" s="1">
        <f>VLOOKUP(B116,Журнал2!D:J,7,0)</f>
        <v>31.206</v>
      </c>
      <c r="F116" s="3">
        <f t="shared" si="1"/>
        <v>0.35038000000000002</v>
      </c>
      <c r="G116" s="3">
        <f t="shared" si="2"/>
        <v>0.35038000000000002</v>
      </c>
      <c r="H116" s="3">
        <f t="shared" si="3"/>
        <v>0.35038000000000002</v>
      </c>
      <c r="I116" s="1">
        <f t="shared" si="33"/>
        <v>1</v>
      </c>
      <c r="J116" s="3"/>
      <c r="K116" s="3">
        <f>VLOOKUP(C116,Q:R,2,0)</f>
        <v>0.82019000000000009</v>
      </c>
      <c r="L116" s="3">
        <f>H116+H115-K116</f>
        <v>-1.2699999999999934E-3</v>
      </c>
    </row>
    <row r="117" spans="1:12" ht="15.75" customHeight="1">
      <c r="A117" s="12">
        <v>2</v>
      </c>
      <c r="B117" s="12">
        <v>714</v>
      </c>
      <c r="C117" s="67" t="s">
        <v>279</v>
      </c>
      <c r="D117" s="1">
        <f>VLOOKUP(B117,Журнал2!D:G,4,0)</f>
        <v>1.7807999999999999</v>
      </c>
      <c r="E117" s="1">
        <f>VLOOKUP(B117,Журнал2!D:J,7,0)</f>
        <v>13.076000000000001</v>
      </c>
      <c r="F117" s="3" t="str">
        <f t="shared" si="1"/>
        <v/>
      </c>
      <c r="G117" s="3" t="str">
        <f t="shared" si="2"/>
        <v/>
      </c>
      <c r="H117" s="3" t="str">
        <f t="shared" si="3"/>
        <v/>
      </c>
      <c r="I117" s="1" t="str">
        <f t="shared" si="33"/>
        <v/>
      </c>
      <c r="J117" s="1"/>
      <c r="K117" s="12"/>
      <c r="L117" s="1"/>
    </row>
    <row r="118" spans="1:12" ht="15.75" customHeight="1">
      <c r="A118" s="12">
        <v>2</v>
      </c>
      <c r="B118" s="12">
        <v>715</v>
      </c>
      <c r="C118" s="67" t="s">
        <v>280</v>
      </c>
      <c r="D118" s="1">
        <f>VLOOKUP(B118,Журнал2!D:G,4,0)</f>
        <v>1.0814600000000001</v>
      </c>
      <c r="E118" s="1">
        <f>VLOOKUP(B118,Журнал2!D:J,7,0)</f>
        <v>7.9269999999999996</v>
      </c>
      <c r="F118" s="3">
        <f t="shared" si="1"/>
        <v>0.69933999999999985</v>
      </c>
      <c r="G118" s="3">
        <f t="shared" si="2"/>
        <v>0.69933999999999985</v>
      </c>
      <c r="H118" s="3">
        <f t="shared" si="3"/>
        <v>0.69933999999999985</v>
      </c>
      <c r="I118" s="1" t="str">
        <f t="shared" si="33"/>
        <v/>
      </c>
      <c r="J118" s="1"/>
      <c r="K118" s="3">
        <f>VLOOKUP(C118,Q:R,2,0)</f>
        <v>0.69874999999999998</v>
      </c>
      <c r="L118" s="3">
        <f>H118-K118</f>
        <v>5.8999999999986841E-4</v>
      </c>
    </row>
    <row r="119" spans="1:12" ht="15.75" customHeight="1">
      <c r="A119" s="12">
        <v>2</v>
      </c>
      <c r="B119" s="12">
        <v>716</v>
      </c>
      <c r="C119" s="67" t="s">
        <v>130</v>
      </c>
      <c r="D119" s="1">
        <f>VLOOKUP(B119,Журнал2!D:G,4,0)</f>
        <v>0.46726000000000001</v>
      </c>
      <c r="E119" s="1">
        <f>VLOOKUP(B119,Журнал2!D:J,7,0)</f>
        <v>28.443000000000001</v>
      </c>
      <c r="F119" s="3">
        <f t="shared" si="1"/>
        <v>0.61420000000000008</v>
      </c>
      <c r="G119" s="3">
        <f t="shared" si="2"/>
        <v>0.61420000000000008</v>
      </c>
      <c r="H119" s="3" t="str">
        <f t="shared" si="3"/>
        <v/>
      </c>
      <c r="I119" s="1">
        <f t="shared" si="33"/>
        <v>1</v>
      </c>
      <c r="J119" s="1"/>
      <c r="K119" s="12"/>
      <c r="L119" s="1"/>
    </row>
    <row r="120" spans="1:12" ht="15.75" customHeight="1">
      <c r="A120" s="12">
        <v>2</v>
      </c>
      <c r="B120" s="12">
        <v>717</v>
      </c>
      <c r="C120" s="67" t="s">
        <v>130</v>
      </c>
      <c r="D120" s="1">
        <f>VLOOKUP(B120,Журнал2!D:G,4,0)</f>
        <v>1.8953599999999999</v>
      </c>
      <c r="E120" s="1">
        <f>VLOOKUP(B120,Журнал2!D:J,7,0)</f>
        <v>17.556999999999999</v>
      </c>
      <c r="F120" s="3" t="str">
        <f t="shared" si="1"/>
        <v/>
      </c>
      <c r="G120" s="3" t="str">
        <f t="shared" si="2"/>
        <v/>
      </c>
      <c r="H120" s="3" t="str">
        <f t="shared" si="3"/>
        <v/>
      </c>
      <c r="I120" s="1" t="str">
        <f t="shared" si="33"/>
        <v/>
      </c>
      <c r="J120" s="1"/>
      <c r="K120" s="12"/>
      <c r="L120" s="1"/>
    </row>
    <row r="121" spans="1:12" ht="15.75" customHeight="1">
      <c r="A121" s="12">
        <v>2</v>
      </c>
      <c r="B121" s="12">
        <v>718</v>
      </c>
      <c r="C121" s="67" t="s">
        <v>122</v>
      </c>
      <c r="D121" s="1">
        <f>VLOOKUP(B121,Журнал2!D:G,4,0)</f>
        <v>1.3156300000000001</v>
      </c>
      <c r="E121" s="1">
        <f>VLOOKUP(B121,Журнал2!D:J,7,0)</f>
        <v>4.2649999999999997</v>
      </c>
      <c r="F121" s="3">
        <f t="shared" si="1"/>
        <v>0.57972999999999986</v>
      </c>
      <c r="G121" s="3">
        <f t="shared" si="2"/>
        <v>1.1939299999999999</v>
      </c>
      <c r="H121" s="3">
        <f t="shared" si="3"/>
        <v>1.1939299999999999</v>
      </c>
      <c r="I121" s="1" t="str">
        <f t="shared" si="33"/>
        <v/>
      </c>
      <c r="J121" s="1"/>
      <c r="K121" s="3">
        <f t="shared" ref="K121:K122" si="45">VLOOKUP(C121,Q:R,2,0)</f>
        <v>1.19451</v>
      </c>
      <c r="L121" s="3">
        <f t="shared" ref="L121:L122" si="46">H121-K121</f>
        <v>-5.8000000000002494E-4</v>
      </c>
    </row>
    <row r="122" spans="1:12" ht="15.75" customHeight="1">
      <c r="A122" s="12">
        <v>2</v>
      </c>
      <c r="B122" s="12">
        <v>719</v>
      </c>
      <c r="C122" s="67" t="s">
        <v>281</v>
      </c>
      <c r="D122" s="1">
        <f>VLOOKUP(B122,Журнал2!D:G,4,0)</f>
        <v>0.79842999999999997</v>
      </c>
      <c r="E122" s="1">
        <f>VLOOKUP(B122,Журнал2!D:J,7,0)</f>
        <v>17.062000000000001</v>
      </c>
      <c r="F122" s="3">
        <f t="shared" si="1"/>
        <v>0.5172000000000001</v>
      </c>
      <c r="G122" s="3">
        <f t="shared" si="2"/>
        <v>0.5172000000000001</v>
      </c>
      <c r="H122" s="3">
        <f t="shared" si="3"/>
        <v>0.5172000000000001</v>
      </c>
      <c r="I122" s="1" t="str">
        <f t="shared" si="33"/>
        <v/>
      </c>
      <c r="J122" s="1"/>
      <c r="K122" s="3">
        <f t="shared" si="45"/>
        <v>0.51715999999999984</v>
      </c>
      <c r="L122" s="3">
        <f t="shared" si="46"/>
        <v>4.0000000000262048E-5</v>
      </c>
    </row>
    <row r="123" spans="1:12" ht="15.75" customHeight="1">
      <c r="A123" s="12">
        <v>2</v>
      </c>
      <c r="B123" s="12">
        <v>720</v>
      </c>
      <c r="C123" s="67" t="s">
        <v>289</v>
      </c>
      <c r="D123" s="1">
        <f>VLOOKUP(B123,Журнал2!D:G,4,0)</f>
        <v>0.29326999999999998</v>
      </c>
      <c r="E123" s="1">
        <f>VLOOKUP(B123,Журнал2!D:J,7,0)</f>
        <v>46.890999999999998</v>
      </c>
      <c r="F123" s="3">
        <f t="shared" si="1"/>
        <v>0.50516000000000005</v>
      </c>
      <c r="G123" s="3">
        <f t="shared" si="2"/>
        <v>0.50516000000000005</v>
      </c>
      <c r="H123" s="3">
        <f t="shared" si="3"/>
        <v>0.50516000000000005</v>
      </c>
      <c r="I123" s="1">
        <f t="shared" si="33"/>
        <v>1</v>
      </c>
      <c r="J123" s="1"/>
      <c r="K123" s="3"/>
      <c r="L123" s="3"/>
    </row>
    <row r="124" spans="1:12" ht="15.75" customHeight="1">
      <c r="A124" s="12">
        <v>2</v>
      </c>
      <c r="B124" s="12">
        <v>721</v>
      </c>
      <c r="C124" s="67" t="s">
        <v>289</v>
      </c>
      <c r="D124" s="1">
        <f>VLOOKUP(B124,Журнал2!D:G,4,0)</f>
        <v>1.63497</v>
      </c>
      <c r="E124" s="1">
        <f>VLOOKUP(B124,Журнал2!D:J,7,0)</f>
        <v>47.46</v>
      </c>
      <c r="F124" s="3" t="str">
        <f t="shared" si="1"/>
        <v/>
      </c>
      <c r="G124" s="3" t="str">
        <f t="shared" si="2"/>
        <v/>
      </c>
      <c r="H124" s="3" t="str">
        <f t="shared" si="3"/>
        <v/>
      </c>
      <c r="I124" s="1" t="str">
        <f t="shared" si="33"/>
        <v/>
      </c>
      <c r="J124" s="1"/>
      <c r="K124" s="12"/>
      <c r="L124" s="1"/>
    </row>
    <row r="125" spans="1:12" ht="15.75" customHeight="1">
      <c r="A125" s="12">
        <v>2</v>
      </c>
      <c r="B125" s="12">
        <v>722</v>
      </c>
      <c r="C125" s="67" t="s">
        <v>290</v>
      </c>
      <c r="D125" s="1">
        <f>VLOOKUP(B125,Журнал2!D:G,4,0)</f>
        <v>1.5024999999999999</v>
      </c>
      <c r="E125" s="1">
        <f>VLOOKUP(B125,Журнал2!D:J,7,0)</f>
        <v>32.537999999999997</v>
      </c>
      <c r="F125" s="3">
        <f t="shared" si="1"/>
        <v>0.13247000000000009</v>
      </c>
      <c r="G125" s="3">
        <f t="shared" si="2"/>
        <v>0.13247000000000009</v>
      </c>
      <c r="H125" s="3">
        <f t="shared" si="3"/>
        <v>0.13247000000000009</v>
      </c>
      <c r="I125" s="1" t="str">
        <f t="shared" si="33"/>
        <v/>
      </c>
      <c r="J125" s="1"/>
      <c r="K125" s="3"/>
      <c r="L125" s="3"/>
    </row>
    <row r="126" spans="1:12" ht="15.75" customHeight="1">
      <c r="A126" s="12">
        <v>2</v>
      </c>
      <c r="B126" s="12">
        <v>723</v>
      </c>
      <c r="C126" s="67" t="s">
        <v>127</v>
      </c>
      <c r="D126" s="1">
        <f>VLOOKUP(B126,Журнал2!D:G,4,0)</f>
        <v>1.4378599999999999</v>
      </c>
      <c r="E126" s="1">
        <f>VLOOKUP(B126,Журнал2!D:J,7,0)</f>
        <v>17.515999999999998</v>
      </c>
      <c r="F126" s="3">
        <f t="shared" si="1"/>
        <v>6.4640000000000031E-2</v>
      </c>
      <c r="G126" s="3">
        <f t="shared" si="2"/>
        <v>6.4640000000000031E-2</v>
      </c>
      <c r="H126" s="3">
        <f t="shared" si="3"/>
        <v>6.4640000000000031E-2</v>
      </c>
      <c r="I126" s="1" t="str">
        <f t="shared" si="33"/>
        <v/>
      </c>
      <c r="J126" s="1"/>
      <c r="K126" s="3">
        <f t="shared" ref="K126:K127" si="47">VLOOKUP(C126,Q:R,2,0)</f>
        <v>0.7014800000000001</v>
      </c>
      <c r="L126" s="3">
        <f>H126+H125+H123-K126</f>
        <v>7.9000000000006843E-4</v>
      </c>
    </row>
    <row r="127" spans="1:12" ht="15.75" customHeight="1">
      <c r="A127" s="12">
        <v>2</v>
      </c>
      <c r="B127" s="12">
        <v>724</v>
      </c>
      <c r="C127" s="67" t="s">
        <v>282</v>
      </c>
      <c r="D127" s="1">
        <f>VLOOKUP(B127,Журнал2!D:G,4,0)</f>
        <v>1.3871599999999999</v>
      </c>
      <c r="E127" s="1">
        <f>VLOOKUP(B127,Журнал2!D:J,7,0)</f>
        <v>2.6619999999999999</v>
      </c>
      <c r="F127" s="3">
        <f t="shared" si="1"/>
        <v>5.0699999999999967E-2</v>
      </c>
      <c r="G127" s="3">
        <f t="shared" si="2"/>
        <v>5.0699999999999967E-2</v>
      </c>
      <c r="H127" s="3">
        <f t="shared" si="3"/>
        <v>5.0699999999999967E-2</v>
      </c>
      <c r="I127" s="1">
        <f t="shared" si="33"/>
        <v>1</v>
      </c>
      <c r="J127" s="1"/>
      <c r="K127" s="3">
        <f t="shared" si="47"/>
        <v>4.9509999999999998E-2</v>
      </c>
      <c r="L127" s="3">
        <f>H127-K127</f>
        <v>1.1899999999999689E-3</v>
      </c>
    </row>
    <row r="128" spans="1:12" ht="15.75" customHeight="1">
      <c r="A128" s="12">
        <v>2</v>
      </c>
      <c r="B128" s="12">
        <v>800</v>
      </c>
      <c r="C128" s="67" t="s">
        <v>282</v>
      </c>
      <c r="D128" s="1">
        <f>VLOOKUP(B128,'Журнал наблюдений'!D:G,4,0)</f>
        <v>1.4610300000000001</v>
      </c>
      <c r="E128" s="1" t="e">
        <f>VLOOKUP(B128,Журнал2!D:J,7,0)</f>
        <v>#N/A</v>
      </c>
      <c r="F128" s="3" t="str">
        <f t="shared" si="1"/>
        <v/>
      </c>
      <c r="G128" s="3" t="str">
        <f t="shared" si="2"/>
        <v/>
      </c>
      <c r="H128" s="3" t="str">
        <f t="shared" si="3"/>
        <v/>
      </c>
      <c r="I128" s="1" t="str">
        <f t="shared" si="33"/>
        <v/>
      </c>
      <c r="J128" s="1"/>
      <c r="K128" s="3"/>
      <c r="L128" s="3"/>
    </row>
    <row r="129" spans="1:12" ht="15.75" customHeight="1">
      <c r="A129" s="12">
        <v>2</v>
      </c>
      <c r="B129" s="12">
        <v>801</v>
      </c>
      <c r="C129" s="67" t="s">
        <v>128</v>
      </c>
      <c r="D129" s="1">
        <f>VLOOKUP(B129,'Журнал наблюдений'!D:G,4,0)</f>
        <v>1.39219</v>
      </c>
      <c r="E129" s="1" t="e">
        <f>VLOOKUP(B129,Журнал2!D:J,7,0)</f>
        <v>#N/A</v>
      </c>
      <c r="F129" s="3">
        <f t="shared" si="1"/>
        <v>6.8840000000000012E-2</v>
      </c>
      <c r="G129" s="3">
        <f t="shared" si="2"/>
        <v>6.8840000000000012E-2</v>
      </c>
      <c r="H129" s="3">
        <f t="shared" si="3"/>
        <v>6.8840000000000012E-2</v>
      </c>
      <c r="I129" s="1" t="str">
        <f t="shared" si="33"/>
        <v/>
      </c>
      <c r="J129" s="3"/>
      <c r="K129" s="12"/>
      <c r="L129" s="1"/>
    </row>
    <row r="130" spans="1:12" ht="15.75" customHeight="1">
      <c r="A130" s="12">
        <v>2</v>
      </c>
      <c r="B130" s="12">
        <v>802</v>
      </c>
      <c r="C130" s="67" t="s">
        <v>129</v>
      </c>
      <c r="D130" s="1">
        <f>VLOOKUP(B130,'Журнал наблюдений'!D:G,4,0)</f>
        <v>1.2315</v>
      </c>
      <c r="E130" s="1" t="e">
        <f>VLOOKUP(B130,Журнал2!D:J,7,0)</f>
        <v>#N/A</v>
      </c>
      <c r="F130" s="3">
        <f t="shared" si="1"/>
        <v>0.16069</v>
      </c>
      <c r="G130" s="3">
        <f t="shared" si="2"/>
        <v>0.16069</v>
      </c>
      <c r="H130" s="3">
        <f t="shared" si="3"/>
        <v>0.16069</v>
      </c>
      <c r="I130" s="1" t="str">
        <f t="shared" si="33"/>
        <v/>
      </c>
      <c r="J130" s="3">
        <f>SUM(H86:H129)</f>
        <v>10.643120000000001</v>
      </c>
      <c r="K130" s="12"/>
      <c r="L130" s="1"/>
    </row>
    <row r="131" spans="1:12" ht="15.75" customHeight="1">
      <c r="A131" s="12">
        <v>2</v>
      </c>
      <c r="B131" s="12">
        <v>803</v>
      </c>
      <c r="C131" s="67" t="s">
        <v>130</v>
      </c>
      <c r="D131" s="1">
        <f>VLOOKUP(B131,'Журнал наблюдений'!D:G,4,0)</f>
        <v>1.2668200000000001</v>
      </c>
      <c r="E131" s="1" t="e">
        <f>VLOOKUP(B131,Журнал2!D:J,7,0)</f>
        <v>#N/A</v>
      </c>
      <c r="F131" s="3">
        <f t="shared" si="1"/>
        <v>-3.5320000000000018E-2</v>
      </c>
      <c r="G131" s="3">
        <f t="shared" si="2"/>
        <v>-3.5320000000000018E-2</v>
      </c>
      <c r="H131" s="3" t="str">
        <f t="shared" si="3"/>
        <v/>
      </c>
      <c r="I131" s="1">
        <f t="shared" si="33"/>
        <v>1</v>
      </c>
      <c r="J131" s="1"/>
      <c r="K131" s="12"/>
      <c r="L131" s="1"/>
    </row>
    <row r="132" spans="1:12" ht="15.75" customHeight="1">
      <c r="A132" s="12">
        <v>2</v>
      </c>
      <c r="B132" s="12">
        <v>804</v>
      </c>
      <c r="C132" s="67" t="s">
        <v>130</v>
      </c>
      <c r="D132" s="1">
        <f>VLOOKUP(B132,'Журнал наблюдений'!D:G,4,0)</f>
        <v>1.5441800000000001</v>
      </c>
      <c r="E132" s="1" t="e">
        <f>VLOOKUP(B132,Журнал2!D:J,7,0)</f>
        <v>#N/A</v>
      </c>
      <c r="F132" s="3" t="str">
        <f t="shared" si="1"/>
        <v/>
      </c>
      <c r="G132" s="3" t="str">
        <f t="shared" si="2"/>
        <v/>
      </c>
      <c r="H132" s="3" t="str">
        <f t="shared" si="3"/>
        <v/>
      </c>
      <c r="I132" s="1" t="str">
        <f t="shared" si="33"/>
        <v/>
      </c>
      <c r="J132" s="1"/>
      <c r="K132" s="12"/>
      <c r="L132" s="1"/>
    </row>
    <row r="133" spans="1:12" ht="15.75" customHeight="1">
      <c r="A133" s="12">
        <v>2</v>
      </c>
      <c r="B133" s="12">
        <v>805</v>
      </c>
      <c r="C133" s="67" t="s">
        <v>283</v>
      </c>
      <c r="D133" s="1">
        <f>VLOOKUP(B133,'Журнал наблюдений'!D:G,4,0)</f>
        <v>1.3258000000000001</v>
      </c>
      <c r="E133" s="1" t="e">
        <f>VLOOKUP(B133,Журнал2!D:J,7,0)</f>
        <v>#N/A</v>
      </c>
      <c r="F133" s="3">
        <f t="shared" si="1"/>
        <v>0.21838000000000002</v>
      </c>
      <c r="G133" s="3">
        <f t="shared" si="2"/>
        <v>0.18306</v>
      </c>
      <c r="H133" s="3">
        <f t="shared" si="3"/>
        <v>0.18306</v>
      </c>
      <c r="I133" s="1" t="str">
        <f t="shared" si="33"/>
        <v/>
      </c>
      <c r="J133" s="1"/>
      <c r="K133" s="3">
        <f t="shared" ref="K133:K135" si="48">VLOOKUP(C133,Q:R,2,0)</f>
        <v>0.41161999999999899</v>
      </c>
      <c r="L133" s="3">
        <f>H133+H130+H129-K133</f>
        <v>9.700000000010256E-4</v>
      </c>
    </row>
    <row r="134" spans="1:12" ht="15.75" customHeight="1">
      <c r="A134" s="12">
        <v>2</v>
      </c>
      <c r="B134" s="12">
        <v>806</v>
      </c>
      <c r="C134" s="67" t="s">
        <v>284</v>
      </c>
      <c r="D134" s="1">
        <f>VLOOKUP(B134,'Журнал наблюдений'!D:G,4,0)</f>
        <v>1.4242900000000001</v>
      </c>
      <c r="E134" s="1" t="e">
        <f>VLOOKUP(B134,Журнал2!D:J,7,0)</f>
        <v>#N/A</v>
      </c>
      <c r="F134" s="3">
        <f t="shared" si="1"/>
        <v>-9.8489999999999966E-2</v>
      </c>
      <c r="G134" s="3">
        <f t="shared" si="2"/>
        <v>-9.8489999999999966E-2</v>
      </c>
      <c r="H134" s="3">
        <f t="shared" si="3"/>
        <v>-9.8489999999999966E-2</v>
      </c>
      <c r="I134" s="1" t="str">
        <f t="shared" si="33"/>
        <v/>
      </c>
      <c r="J134" s="1"/>
      <c r="K134" s="3">
        <f t="shared" si="48"/>
        <v>-9.8239999999999994E-2</v>
      </c>
      <c r="L134" s="3">
        <f t="shared" ref="L134:L135" si="49">H134-K134</f>
        <v>-2.4999999999997247E-4</v>
      </c>
    </row>
    <row r="135" spans="1:12" ht="15.75" customHeight="1">
      <c r="A135" s="12">
        <v>2</v>
      </c>
      <c r="B135" s="12">
        <v>807</v>
      </c>
      <c r="C135" s="67" t="s">
        <v>285</v>
      </c>
      <c r="D135" s="1">
        <f>VLOOKUP(B135,'Журнал наблюдений'!D:G,4,0)</f>
        <v>1.6554500000000001</v>
      </c>
      <c r="E135" s="1" t="e">
        <f>VLOOKUP(B135,Журнал2!D:J,7,0)</f>
        <v>#N/A</v>
      </c>
      <c r="F135" s="3">
        <f t="shared" si="1"/>
        <v>-0.23116000000000003</v>
      </c>
      <c r="G135" s="3">
        <f t="shared" si="2"/>
        <v>-0.23116000000000003</v>
      </c>
      <c r="H135" s="3">
        <f t="shared" si="3"/>
        <v>-0.23116000000000003</v>
      </c>
      <c r="I135" s="1">
        <f t="shared" si="33"/>
        <v>1</v>
      </c>
      <c r="J135" s="3">
        <f>SUM(H129:H135)</f>
        <v>8.2940000000000014E-2</v>
      </c>
      <c r="K135" s="3">
        <f t="shared" si="48"/>
        <v>-0.23060999999999998</v>
      </c>
      <c r="L135" s="3">
        <f t="shared" si="49"/>
        <v>-5.5000000000005045E-4</v>
      </c>
    </row>
    <row r="136" spans="1:12" ht="15.75" customHeight="1">
      <c r="A136" s="12">
        <v>2</v>
      </c>
      <c r="B136" s="12">
        <v>808</v>
      </c>
      <c r="C136" s="67" t="s">
        <v>285</v>
      </c>
      <c r="D136" s="1">
        <f>VLOOKUP(B136,'Журнал наблюдений'!D:G,4,0)</f>
        <v>0.42874000000000001</v>
      </c>
      <c r="E136" s="1" t="e">
        <f>VLOOKUP(B136,Журнал2!D:J,7,0)</f>
        <v>#N/A</v>
      </c>
      <c r="F136" s="3" t="str">
        <f t="shared" si="1"/>
        <v/>
      </c>
      <c r="G136" s="3" t="str">
        <f t="shared" si="2"/>
        <v/>
      </c>
      <c r="H136" s="3" t="str">
        <f t="shared" si="3"/>
        <v/>
      </c>
      <c r="I136" s="1" t="str">
        <f t="shared" si="33"/>
        <v/>
      </c>
      <c r="J136" s="1"/>
      <c r="K136" s="12"/>
      <c r="L136" s="1"/>
    </row>
    <row r="137" spans="1:12" ht="15.75" customHeight="1">
      <c r="A137" s="12">
        <v>2</v>
      </c>
      <c r="B137" s="12">
        <v>809</v>
      </c>
      <c r="C137" s="67" t="s">
        <v>291</v>
      </c>
      <c r="D137" s="1">
        <f>VLOOKUP(B137,'Журнал наблюдений'!D:G,4,0)</f>
        <v>0.78486999999999996</v>
      </c>
      <c r="E137" s="1" t="e">
        <f>VLOOKUP(B137,Журнал2!D:J,7,0)</f>
        <v>#N/A</v>
      </c>
      <c r="F137" s="3">
        <f t="shared" si="1"/>
        <v>-0.35612999999999995</v>
      </c>
      <c r="G137" s="3">
        <f t="shared" si="2"/>
        <v>-0.35612999999999995</v>
      </c>
      <c r="H137" s="3">
        <f t="shared" si="3"/>
        <v>-0.35612999999999995</v>
      </c>
      <c r="I137" s="1" t="str">
        <f t="shared" si="33"/>
        <v/>
      </c>
      <c r="J137" s="1"/>
      <c r="K137" s="3"/>
      <c r="L137" s="3"/>
    </row>
    <row r="138" spans="1:12" ht="15.75" customHeight="1">
      <c r="A138" s="12">
        <v>2</v>
      </c>
      <c r="B138" s="12">
        <v>810</v>
      </c>
      <c r="C138" s="67" t="s">
        <v>136</v>
      </c>
      <c r="D138" s="1">
        <f>VLOOKUP(B138,'Журнал наблюдений'!D:G,4,0)</f>
        <v>1.2682500000000001</v>
      </c>
      <c r="E138" s="1" t="e">
        <f>VLOOKUP(B138,Журнал2!D:J,7,0)</f>
        <v>#N/A</v>
      </c>
      <c r="F138" s="3">
        <f t="shared" si="1"/>
        <v>-0.48338000000000014</v>
      </c>
      <c r="G138" s="3">
        <f t="shared" si="2"/>
        <v>-0.48338000000000014</v>
      </c>
      <c r="H138" s="3">
        <f t="shared" si="3"/>
        <v>-0.48338000000000014</v>
      </c>
      <c r="I138" s="1" t="str">
        <f t="shared" si="33"/>
        <v/>
      </c>
      <c r="J138" s="1"/>
      <c r="K138" s="3"/>
      <c r="L138" s="3"/>
    </row>
    <row r="139" spans="1:12" ht="15.75" customHeight="1">
      <c r="A139" s="12">
        <v>2</v>
      </c>
      <c r="B139" s="12">
        <v>811</v>
      </c>
      <c r="C139" s="67" t="s">
        <v>292</v>
      </c>
      <c r="D139" s="1">
        <f>VLOOKUP(B139,'Журнал наблюдений'!D:G,4,0)</f>
        <v>1.9189700000000001</v>
      </c>
      <c r="E139" s="1" t="e">
        <f>VLOOKUP(B139,Журнал2!D:J,7,0)</f>
        <v>#N/A</v>
      </c>
      <c r="F139" s="3">
        <f t="shared" si="1"/>
        <v>-0.65071999999999997</v>
      </c>
      <c r="G139" s="3">
        <f t="shared" si="2"/>
        <v>-0.65071999999999997</v>
      </c>
      <c r="H139" s="3">
        <f t="shared" si="3"/>
        <v>-0.65071999999999997</v>
      </c>
      <c r="I139" s="1">
        <f t="shared" si="33"/>
        <v>1</v>
      </c>
      <c r="J139" s="1"/>
      <c r="K139" s="3"/>
      <c r="L139" s="3"/>
    </row>
    <row r="140" spans="1:12" ht="15.75" customHeight="1">
      <c r="A140" s="12">
        <v>2</v>
      </c>
      <c r="B140" s="12">
        <v>812</v>
      </c>
      <c r="C140" s="67" t="s">
        <v>292</v>
      </c>
      <c r="D140" s="1">
        <f>VLOOKUP(B140,'Журнал наблюдений'!D:G,4,0)</f>
        <v>1.1613100000000001</v>
      </c>
      <c r="E140" s="1" t="e">
        <f>VLOOKUP(B140,Журнал2!D:J,7,0)</f>
        <v>#N/A</v>
      </c>
      <c r="F140" s="3" t="str">
        <f t="shared" si="1"/>
        <v/>
      </c>
      <c r="G140" s="3" t="str">
        <f t="shared" si="2"/>
        <v/>
      </c>
      <c r="H140" s="3" t="str">
        <f t="shared" si="3"/>
        <v/>
      </c>
      <c r="I140" s="1" t="str">
        <f t="shared" si="33"/>
        <v/>
      </c>
      <c r="J140" s="1"/>
      <c r="K140" s="12"/>
      <c r="L140" s="1"/>
    </row>
    <row r="141" spans="1:12" ht="15.75" customHeight="1">
      <c r="A141" s="12">
        <v>2</v>
      </c>
      <c r="B141" s="12">
        <v>813</v>
      </c>
      <c r="C141" s="67" t="s">
        <v>293</v>
      </c>
      <c r="D141" s="1">
        <f>VLOOKUP(B141,'Журнал наблюдений'!D:G,4,0)</f>
        <v>1.9144099999999999</v>
      </c>
      <c r="E141" s="1" t="e">
        <f>VLOOKUP(B141,Журнал2!D:J,7,0)</f>
        <v>#N/A</v>
      </c>
      <c r="F141" s="3">
        <f t="shared" si="1"/>
        <v>-0.75309999999999988</v>
      </c>
      <c r="G141" s="3">
        <f t="shared" si="2"/>
        <v>-0.75309999999999988</v>
      </c>
      <c r="H141" s="3">
        <f t="shared" si="3"/>
        <v>-0.75309999999999988</v>
      </c>
      <c r="I141" s="1">
        <f t="shared" si="33"/>
        <v>1</v>
      </c>
      <c r="J141" s="1"/>
      <c r="K141" s="12"/>
      <c r="L141" s="1"/>
    </row>
    <row r="142" spans="1:12" ht="15.75" customHeight="1">
      <c r="A142" s="12">
        <v>2</v>
      </c>
      <c r="B142" s="12">
        <v>814</v>
      </c>
      <c r="C142" s="67" t="s">
        <v>293</v>
      </c>
      <c r="D142" s="1">
        <f>VLOOKUP(B142,'Журнал наблюдений'!D:G,4,0)</f>
        <v>5.1400000000000001E-2</v>
      </c>
      <c r="E142" s="1" t="e">
        <f>VLOOKUP(B142,Журнал2!D:J,7,0)</f>
        <v>#N/A</v>
      </c>
      <c r="F142" s="3" t="str">
        <f t="shared" si="1"/>
        <v/>
      </c>
      <c r="G142" s="3" t="str">
        <f t="shared" si="2"/>
        <v/>
      </c>
      <c r="H142" s="3" t="str">
        <f t="shared" si="3"/>
        <v/>
      </c>
      <c r="I142" s="1" t="str">
        <f t="shared" si="33"/>
        <v/>
      </c>
      <c r="J142" s="1"/>
      <c r="K142" s="12"/>
      <c r="L142" s="1"/>
    </row>
    <row r="143" spans="1:12" ht="15.75" customHeight="1">
      <c r="A143" s="12">
        <v>2</v>
      </c>
      <c r="B143" s="12">
        <v>815</v>
      </c>
      <c r="C143" s="67" t="s">
        <v>138</v>
      </c>
      <c r="D143" s="1">
        <f>VLOOKUP(B143,'Журнал наблюдений'!D:G,4,0)</f>
        <v>0.65195000000000003</v>
      </c>
      <c r="E143" s="1" t="e">
        <f>VLOOKUP(B143,Журнал2!D:J,7,0)</f>
        <v>#N/A</v>
      </c>
      <c r="F143" s="3">
        <f t="shared" si="1"/>
        <v>-0.60055000000000003</v>
      </c>
      <c r="G143" s="3">
        <f t="shared" si="2"/>
        <v>-0.60055000000000003</v>
      </c>
      <c r="H143" s="3">
        <f t="shared" si="3"/>
        <v>-0.60055000000000003</v>
      </c>
      <c r="I143" s="1" t="str">
        <f t="shared" si="33"/>
        <v/>
      </c>
      <c r="J143" s="1"/>
      <c r="K143" s="3">
        <f t="shared" ref="K143:K144" si="50">VLOOKUP(C143,Q:R,2,0)</f>
        <v>-2.84368</v>
      </c>
      <c r="L143" s="3">
        <f>H143+H141+H139+H138+H137-K143</f>
        <v>-1.9999999999997797E-4</v>
      </c>
    </row>
    <row r="144" spans="1:12" ht="15.75" customHeight="1">
      <c r="A144" s="12">
        <v>2</v>
      </c>
      <c r="B144" s="12">
        <v>816</v>
      </c>
      <c r="C144" s="67" t="s">
        <v>286</v>
      </c>
      <c r="D144" s="1">
        <f>VLOOKUP(B144,'Журнал наблюдений'!D:G,4,0)</f>
        <v>1.3511299999999999</v>
      </c>
      <c r="E144" s="1" t="e">
        <f>VLOOKUP(B144,Журнал2!D:J,7,0)</f>
        <v>#N/A</v>
      </c>
      <c r="F144" s="3">
        <f t="shared" si="1"/>
        <v>-0.69917999999999991</v>
      </c>
      <c r="G144" s="3">
        <f t="shared" si="2"/>
        <v>-0.69917999999999991</v>
      </c>
      <c r="H144" s="3">
        <f t="shared" si="3"/>
        <v>-0.69917999999999991</v>
      </c>
      <c r="I144" s="1" t="str">
        <f t="shared" si="33"/>
        <v/>
      </c>
      <c r="J144" s="1"/>
      <c r="K144" s="3">
        <f t="shared" si="50"/>
        <v>-0.70085000000000008</v>
      </c>
      <c r="L144" s="3">
        <f>H144-K144</f>
        <v>1.6700000000001713E-3</v>
      </c>
    </row>
    <row r="145" spans="1:12" ht="15.75" customHeight="1">
      <c r="A145" s="12">
        <v>2</v>
      </c>
      <c r="B145" s="12">
        <v>817</v>
      </c>
      <c r="C145" s="67" t="s">
        <v>130</v>
      </c>
      <c r="D145" s="1">
        <f>VLOOKUP(B145,'Журнал наблюдений'!D:G,4,0)</f>
        <v>1.8682399999999999</v>
      </c>
      <c r="E145" s="1" t="e">
        <f>VLOOKUP(B145,Журнал2!D:J,7,0)</f>
        <v>#N/A</v>
      </c>
      <c r="F145" s="3">
        <f t="shared" si="1"/>
        <v>-0.51710999999999996</v>
      </c>
      <c r="G145" s="3">
        <f t="shared" si="2"/>
        <v>-0.51710999999999996</v>
      </c>
      <c r="H145" s="3" t="str">
        <f t="shared" si="3"/>
        <v/>
      </c>
      <c r="I145" s="1">
        <f t="shared" si="33"/>
        <v>1</v>
      </c>
      <c r="J145" s="1"/>
      <c r="K145" s="3"/>
      <c r="L145" s="3"/>
    </row>
    <row r="146" spans="1:12" ht="15.75" customHeight="1">
      <c r="A146" s="12">
        <v>2</v>
      </c>
      <c r="B146" s="12">
        <v>818</v>
      </c>
      <c r="C146" s="67" t="s">
        <v>130</v>
      </c>
      <c r="D146" s="1">
        <f>VLOOKUP(B146,'Журнал наблюдений'!D:G,4,0)</f>
        <v>0.45698</v>
      </c>
      <c r="E146" s="1" t="e">
        <f>VLOOKUP(B146,Журнал2!D:J,7,0)</f>
        <v>#N/A</v>
      </c>
      <c r="F146" s="3" t="str">
        <f t="shared" si="1"/>
        <v/>
      </c>
      <c r="G146" s="3" t="str">
        <f t="shared" si="2"/>
        <v/>
      </c>
      <c r="H146" s="3" t="str">
        <f t="shared" si="3"/>
        <v/>
      </c>
      <c r="I146" s="1" t="str">
        <f t="shared" si="33"/>
        <v/>
      </c>
      <c r="J146" s="1">
        <v>6.4592999999999998</v>
      </c>
      <c r="K146" s="12"/>
      <c r="L146" s="1"/>
    </row>
    <row r="147" spans="1:12" ht="15.75" customHeight="1">
      <c r="A147" s="12">
        <v>2</v>
      </c>
      <c r="B147" s="12">
        <v>819</v>
      </c>
      <c r="C147" s="67" t="s">
        <v>140</v>
      </c>
      <c r="D147" s="1">
        <f>VLOOKUP(B147,'Журнал наблюдений'!D:G,4,0)</f>
        <v>0.60560999999999998</v>
      </c>
      <c r="E147" s="1" t="e">
        <f>VLOOKUP(B147,Журнал2!D:J,7,0)</f>
        <v>#N/A</v>
      </c>
      <c r="F147" s="3">
        <f t="shared" si="1"/>
        <v>-0.14862999999999998</v>
      </c>
      <c r="G147" s="3">
        <f t="shared" si="2"/>
        <v>-0.66574</v>
      </c>
      <c r="H147" s="3">
        <f t="shared" si="3"/>
        <v>-0.66574</v>
      </c>
      <c r="I147" s="1" t="str">
        <f t="shared" si="33"/>
        <v/>
      </c>
      <c r="J147" s="3">
        <f>SUM(H86:H147)</f>
        <v>6.4484200000000023</v>
      </c>
      <c r="K147" s="3">
        <f>VLOOKUP(C147,Q:R,2,0)</f>
        <v>-0.66389999999999993</v>
      </c>
      <c r="L147" s="3">
        <f>H147-K147</f>
        <v>-1.8400000000000638E-3</v>
      </c>
    </row>
    <row r="148" spans="1:12" ht="15.75" customHeight="1">
      <c r="A148" s="1"/>
      <c r="B148" s="1"/>
      <c r="C148" s="70"/>
      <c r="D148" s="1"/>
      <c r="F148" s="1"/>
      <c r="G148" s="1"/>
      <c r="H148" s="1"/>
      <c r="I148" s="1"/>
      <c r="J148" s="3">
        <f>SUM(H5:H147)</f>
        <v>23.865820000000003</v>
      </c>
      <c r="K148" s="1"/>
      <c r="L148" s="1"/>
    </row>
    <row r="149" spans="1:12" ht="15.75" customHeight="1">
      <c r="A149" s="1"/>
      <c r="B149" s="1"/>
      <c r="C149" s="70"/>
      <c r="D149" s="1"/>
      <c r="F149" s="1"/>
      <c r="G149" s="1"/>
      <c r="H149" s="1"/>
      <c r="I149" s="1"/>
      <c r="J149" s="1"/>
      <c r="K149" s="1"/>
      <c r="L149" s="3">
        <f>J147-'1й путь'!R142</f>
        <v>-3.5299999999978127E-3</v>
      </c>
    </row>
    <row r="150" spans="1:12" ht="15.75" customHeight="1">
      <c r="A150" s="1"/>
      <c r="B150" s="1"/>
      <c r="C150" s="70"/>
      <c r="D150" s="1"/>
      <c r="F150" s="1"/>
      <c r="G150" s="1"/>
      <c r="H150" s="1"/>
      <c r="I150" s="1"/>
      <c r="J150" s="1"/>
      <c r="K150" s="1"/>
      <c r="L150" s="1"/>
    </row>
    <row r="151" spans="1:12" ht="15.75" customHeight="1">
      <c r="A151" s="1"/>
      <c r="B151" s="1"/>
      <c r="C151" s="70"/>
      <c r="D151" s="1"/>
      <c r="F151" s="1"/>
      <c r="G151" s="1"/>
      <c r="H151" s="1"/>
      <c r="I151" s="1"/>
      <c r="J151" s="1"/>
      <c r="K151" s="1"/>
      <c r="L151" s="1"/>
    </row>
    <row r="152" spans="1:12" ht="15.75" customHeight="1">
      <c r="A152" s="1"/>
      <c r="B152" s="1"/>
      <c r="C152" s="70"/>
      <c r="D152" s="1"/>
      <c r="F152" s="1"/>
      <c r="G152" s="1"/>
      <c r="H152" s="1"/>
      <c r="I152" s="1"/>
      <c r="J152" s="1"/>
      <c r="K152" s="1"/>
      <c r="L152" s="1"/>
    </row>
    <row r="153" spans="1:12" ht="15.75" customHeight="1">
      <c r="A153" s="1"/>
      <c r="B153" s="1"/>
      <c r="C153" s="70"/>
      <c r="D153" s="1"/>
      <c r="F153" s="1"/>
      <c r="G153" s="1"/>
      <c r="H153" s="1"/>
      <c r="I153" s="1"/>
      <c r="J153" s="1"/>
      <c r="K153" s="1"/>
      <c r="L153" s="1"/>
    </row>
    <row r="154" spans="1:12" ht="15.75" customHeight="1">
      <c r="A154" s="1"/>
      <c r="B154" s="1"/>
      <c r="C154" s="70"/>
      <c r="D154" s="1"/>
      <c r="F154" s="1"/>
      <c r="G154" s="1"/>
      <c r="H154" s="1"/>
      <c r="I154" s="1"/>
      <c r="J154" s="1"/>
      <c r="K154" s="1"/>
      <c r="L154" s="1"/>
    </row>
    <row r="155" spans="1:12" ht="15.75" customHeight="1">
      <c r="A155" s="1"/>
      <c r="B155" s="1"/>
      <c r="C155" s="70"/>
      <c r="D155" s="1"/>
      <c r="F155" s="1"/>
      <c r="G155" s="1"/>
      <c r="H155" s="1"/>
      <c r="I155" s="1"/>
      <c r="J155" s="1"/>
      <c r="K155" s="1"/>
      <c r="L155" s="1"/>
    </row>
    <row r="156" spans="1:12" ht="15.75" customHeight="1">
      <c r="A156" s="1"/>
      <c r="B156" s="1"/>
      <c r="C156" s="70"/>
      <c r="D156" s="1"/>
      <c r="F156" s="1"/>
      <c r="G156" s="1"/>
      <c r="H156" s="1"/>
      <c r="I156" s="1"/>
      <c r="J156" s="1"/>
      <c r="K156" s="1"/>
      <c r="L156" s="1"/>
    </row>
    <row r="157" spans="1:12" ht="15.75" customHeight="1">
      <c r="A157" s="1"/>
      <c r="B157" s="1"/>
      <c r="C157" s="70"/>
      <c r="D157" s="1"/>
      <c r="F157" s="1"/>
      <c r="G157" s="1"/>
      <c r="H157" s="1"/>
      <c r="I157" s="1"/>
      <c r="J157" s="1"/>
      <c r="K157" s="1"/>
      <c r="L157" s="1"/>
    </row>
    <row r="158" spans="1:12" ht="15.75" customHeight="1">
      <c r="A158" s="1"/>
      <c r="B158" s="1"/>
      <c r="C158" s="70"/>
      <c r="D158" s="1"/>
      <c r="F158" s="1"/>
      <c r="G158" s="1"/>
      <c r="H158" s="1"/>
      <c r="I158" s="1"/>
      <c r="J158" s="1"/>
      <c r="K158" s="1"/>
      <c r="L158" s="1"/>
    </row>
    <row r="159" spans="1:12" ht="15.75" customHeight="1">
      <c r="A159" s="1"/>
      <c r="B159" s="1"/>
      <c r="C159" s="70"/>
      <c r="D159" s="1"/>
      <c r="F159" s="1"/>
      <c r="G159" s="1"/>
      <c r="H159" s="1"/>
      <c r="I159" s="1"/>
      <c r="J159" s="1"/>
      <c r="K159" s="1"/>
      <c r="L159" s="1"/>
    </row>
    <row r="160" spans="1:12" ht="15.75" customHeight="1">
      <c r="A160" s="1"/>
      <c r="B160" s="1"/>
      <c r="C160" s="70"/>
      <c r="D160" s="1"/>
      <c r="F160" s="1"/>
      <c r="G160" s="1"/>
      <c r="H160" s="1"/>
      <c r="I160" s="1"/>
      <c r="J160" s="1"/>
      <c r="K160" s="1"/>
      <c r="L160" s="1"/>
    </row>
    <row r="161" spans="1:18" ht="15.75" customHeight="1">
      <c r="A161" s="1"/>
      <c r="B161" s="1"/>
      <c r="C161" s="70"/>
      <c r="D161" s="1"/>
      <c r="F161" s="1"/>
      <c r="G161" s="1"/>
      <c r="H161" s="1"/>
      <c r="I161" s="1"/>
      <c r="J161" s="1"/>
      <c r="K161" s="1"/>
      <c r="L161" s="1"/>
    </row>
    <row r="162" spans="1:18" ht="15.75" customHeight="1">
      <c r="A162" s="1"/>
      <c r="B162" s="1"/>
      <c r="C162" s="70"/>
      <c r="D162" s="1"/>
      <c r="F162" s="1"/>
      <c r="G162" s="1"/>
      <c r="H162" s="1"/>
      <c r="I162" s="1"/>
      <c r="J162" s="1"/>
      <c r="K162" s="1"/>
      <c r="L162" s="1"/>
      <c r="P162" s="21">
        <f>P96+1</f>
        <v>174</v>
      </c>
      <c r="Q162" s="1"/>
      <c r="R162" s="35"/>
    </row>
    <row r="163" spans="1:18" ht="15.75" customHeight="1">
      <c r="A163" s="1"/>
      <c r="B163" s="1"/>
      <c r="C163" s="70"/>
      <c r="D163" s="1"/>
      <c r="F163" s="1"/>
      <c r="G163" s="1"/>
      <c r="H163" s="1"/>
      <c r="I163" s="1"/>
      <c r="J163" s="1"/>
      <c r="K163" s="1"/>
      <c r="L163" s="1"/>
      <c r="P163" s="21">
        <f>P162+1</f>
        <v>175</v>
      </c>
      <c r="Q163" s="1"/>
      <c r="R163" s="35"/>
    </row>
    <row r="164" spans="1:18" ht="15.75" customHeight="1">
      <c r="A164" s="1"/>
      <c r="B164" s="1"/>
      <c r="C164" s="70"/>
      <c r="D164" s="1"/>
      <c r="F164" s="1"/>
      <c r="G164" s="1"/>
      <c r="H164" s="1"/>
      <c r="I164" s="1"/>
      <c r="J164" s="1"/>
      <c r="K164" s="1"/>
      <c r="L164" s="1"/>
      <c r="P164" s="1"/>
      <c r="Q164" s="22" t="s">
        <v>141</v>
      </c>
      <c r="R164" s="35"/>
    </row>
    <row r="165" spans="1:18" ht="15.75" customHeight="1">
      <c r="A165" s="1"/>
      <c r="B165" s="1"/>
      <c r="C165" s="70"/>
      <c r="D165" s="1"/>
      <c r="F165" s="1"/>
      <c r="G165" s="1"/>
      <c r="H165" s="1"/>
      <c r="I165" s="1"/>
      <c r="J165" s="1"/>
      <c r="K165" s="1"/>
      <c r="L165" s="1"/>
      <c r="P165" s="21"/>
      <c r="Q165" s="1"/>
      <c r="R165" s="35"/>
    </row>
    <row r="166" spans="1:18" ht="15.75" customHeight="1">
      <c r="A166" s="1"/>
      <c r="B166" s="1"/>
      <c r="C166" s="70"/>
      <c r="D166" s="1"/>
      <c r="F166" s="1"/>
      <c r="G166" s="1"/>
      <c r="H166" s="1"/>
      <c r="I166" s="1"/>
      <c r="J166" s="1"/>
      <c r="K166" s="1"/>
      <c r="L166" s="1"/>
      <c r="P166" s="21"/>
      <c r="Q166" s="45"/>
      <c r="R166" s="23"/>
    </row>
    <row r="167" spans="1:18" ht="15.75" customHeight="1">
      <c r="A167" s="1"/>
      <c r="B167" s="1"/>
      <c r="C167" s="70"/>
      <c r="D167" s="1"/>
      <c r="F167" s="1"/>
      <c r="G167" s="1"/>
      <c r="H167" s="1"/>
      <c r="I167" s="1"/>
      <c r="J167" s="1"/>
      <c r="K167" s="1"/>
      <c r="L167" s="1"/>
      <c r="P167" s="21">
        <v>169</v>
      </c>
      <c r="Q167" s="44" t="s">
        <v>140</v>
      </c>
      <c r="R167" s="35"/>
    </row>
    <row r="168" spans="1:18" ht="15.75" customHeight="1">
      <c r="A168" s="1"/>
      <c r="B168" s="1"/>
      <c r="C168" s="70"/>
      <c r="D168" s="1"/>
      <c r="F168" s="1"/>
      <c r="G168" s="1"/>
      <c r="H168" s="1"/>
      <c r="I168" s="1"/>
      <c r="J168" s="1"/>
      <c r="K168" s="1"/>
      <c r="L168" s="1"/>
      <c r="P168" s="21">
        <f t="shared" ref="P168:P246" si="51">P167+1</f>
        <v>170</v>
      </c>
      <c r="Q168" s="45" t="s">
        <v>294</v>
      </c>
      <c r="R168" s="28">
        <v>-0.74687999999999999</v>
      </c>
    </row>
    <row r="169" spans="1:18" ht="15.75" customHeight="1">
      <c r="A169" s="1"/>
      <c r="B169" s="1"/>
      <c r="C169" s="70"/>
      <c r="D169" s="1"/>
      <c r="F169" s="1"/>
      <c r="G169" s="1"/>
      <c r="H169" s="1"/>
      <c r="I169" s="1"/>
      <c r="J169" s="1"/>
      <c r="K169" s="1"/>
      <c r="L169" s="1"/>
      <c r="P169" s="21">
        <f t="shared" si="51"/>
        <v>171</v>
      </c>
      <c r="Q169" s="45" t="s">
        <v>295</v>
      </c>
      <c r="R169" s="28">
        <v>-0.73269999999999991</v>
      </c>
    </row>
    <row r="170" spans="1:18" ht="15.75" customHeight="1">
      <c r="A170" s="1"/>
      <c r="B170" s="1"/>
      <c r="C170" s="70"/>
      <c r="D170" s="1"/>
      <c r="F170" s="1"/>
      <c r="G170" s="1"/>
      <c r="H170" s="1"/>
      <c r="I170" s="1"/>
      <c r="J170" s="1"/>
      <c r="K170" s="1"/>
      <c r="L170" s="1"/>
      <c r="P170" s="21">
        <f t="shared" si="51"/>
        <v>172</v>
      </c>
      <c r="Q170" s="45" t="s">
        <v>296</v>
      </c>
      <c r="R170" s="28">
        <v>-0.69599</v>
      </c>
    </row>
    <row r="171" spans="1:18" ht="15.75" customHeight="1">
      <c r="A171" s="1"/>
      <c r="B171" s="1"/>
      <c r="C171" s="70"/>
      <c r="D171" s="1"/>
      <c r="F171" s="1"/>
      <c r="G171" s="1"/>
      <c r="H171" s="1"/>
      <c r="I171" s="1"/>
      <c r="J171" s="1"/>
      <c r="K171" s="1"/>
      <c r="L171" s="1"/>
      <c r="P171" s="21">
        <f t="shared" si="51"/>
        <v>173</v>
      </c>
      <c r="Q171" s="45" t="s">
        <v>297</v>
      </c>
      <c r="R171" s="28">
        <v>-0.5726500000000001</v>
      </c>
    </row>
    <row r="172" spans="1:18" ht="15.75" customHeight="1">
      <c r="A172" s="1"/>
      <c r="B172" s="1"/>
      <c r="C172" s="70"/>
      <c r="D172" s="1"/>
      <c r="F172" s="1"/>
      <c r="G172" s="1"/>
      <c r="H172" s="1"/>
      <c r="I172" s="1"/>
      <c r="J172" s="1"/>
      <c r="K172" s="1"/>
      <c r="L172" s="1"/>
      <c r="P172" s="21">
        <f t="shared" si="51"/>
        <v>174</v>
      </c>
      <c r="Q172" s="45" t="s">
        <v>147</v>
      </c>
      <c r="R172" s="35">
        <v>-2.2234999999999996</v>
      </c>
    </row>
    <row r="173" spans="1:18" ht="15.75" customHeight="1">
      <c r="A173" s="1"/>
      <c r="B173" s="1"/>
      <c r="C173" s="70"/>
      <c r="D173" s="1"/>
      <c r="F173" s="1"/>
      <c r="G173" s="1"/>
      <c r="H173" s="1"/>
      <c r="I173" s="1"/>
      <c r="J173" s="1"/>
      <c r="K173" s="1"/>
      <c r="L173" s="1"/>
      <c r="P173" s="21">
        <f t="shared" si="51"/>
        <v>175</v>
      </c>
      <c r="Q173" s="45" t="s">
        <v>298</v>
      </c>
      <c r="R173" s="35">
        <v>-0.23594000000000026</v>
      </c>
    </row>
    <row r="174" spans="1:18" ht="15.75" customHeight="1">
      <c r="A174" s="1"/>
      <c r="B174" s="1"/>
      <c r="C174" s="70"/>
      <c r="D174" s="1"/>
      <c r="F174" s="1"/>
      <c r="G174" s="1"/>
      <c r="H174" s="1"/>
      <c r="I174" s="1"/>
      <c r="J174" s="1"/>
      <c r="K174" s="1"/>
      <c r="L174" s="1"/>
      <c r="P174" s="21">
        <f t="shared" si="51"/>
        <v>176</v>
      </c>
      <c r="Q174" s="45" t="s">
        <v>149</v>
      </c>
      <c r="R174" s="28">
        <v>-0.15240999999999993</v>
      </c>
    </row>
    <row r="175" spans="1:18" ht="15.75" customHeight="1">
      <c r="A175" s="1"/>
      <c r="B175" s="1"/>
      <c r="C175" s="70"/>
      <c r="D175" s="1"/>
      <c r="F175" s="1"/>
      <c r="G175" s="1"/>
      <c r="H175" s="1"/>
      <c r="I175" s="1"/>
      <c r="J175" s="1"/>
      <c r="K175" s="1"/>
      <c r="L175" s="1"/>
      <c r="P175" s="21">
        <f t="shared" si="51"/>
        <v>177</v>
      </c>
      <c r="Q175" s="32" t="s">
        <v>150</v>
      </c>
      <c r="R175" s="28">
        <v>-0.11513000000000018</v>
      </c>
    </row>
    <row r="176" spans="1:18" ht="15.75" customHeight="1">
      <c r="A176" s="1"/>
      <c r="B176" s="1"/>
      <c r="C176" s="70"/>
      <c r="D176" s="1"/>
      <c r="F176" s="1"/>
      <c r="G176" s="1"/>
      <c r="H176" s="1"/>
      <c r="I176" s="1"/>
      <c r="J176" s="1"/>
      <c r="K176" s="1"/>
      <c r="L176" s="1"/>
      <c r="P176" s="21">
        <f t="shared" si="51"/>
        <v>178</v>
      </c>
      <c r="Q176" s="45" t="s">
        <v>299</v>
      </c>
      <c r="R176" s="28">
        <v>-0.43957000000000002</v>
      </c>
    </row>
    <row r="177" spans="1:18" ht="15.75" customHeight="1">
      <c r="A177" s="1"/>
      <c r="B177" s="1"/>
      <c r="C177" s="70"/>
      <c r="D177" s="1"/>
      <c r="F177" s="1"/>
      <c r="G177" s="1"/>
      <c r="H177" s="1"/>
      <c r="I177" s="1"/>
      <c r="J177" s="1"/>
      <c r="K177" s="1"/>
      <c r="L177" s="1"/>
      <c r="P177" s="21">
        <f t="shared" si="51"/>
        <v>179</v>
      </c>
      <c r="Q177" s="45" t="s">
        <v>300</v>
      </c>
      <c r="R177" s="28">
        <v>-0.52510999999999997</v>
      </c>
    </row>
    <row r="178" spans="1:18" ht="15.75" customHeight="1">
      <c r="A178" s="1"/>
      <c r="B178" s="1"/>
      <c r="C178" s="70"/>
      <c r="D178" s="1"/>
      <c r="F178" s="1"/>
      <c r="G178" s="1"/>
      <c r="H178" s="1"/>
      <c r="I178" s="1"/>
      <c r="J178" s="1"/>
      <c r="K178" s="1"/>
      <c r="L178" s="1"/>
      <c r="P178" s="21">
        <f t="shared" si="51"/>
        <v>180</v>
      </c>
      <c r="Q178" s="45" t="s">
        <v>301</v>
      </c>
      <c r="R178" s="28">
        <v>-0.66504000000000008</v>
      </c>
    </row>
    <row r="179" spans="1:18" ht="15.75" customHeight="1">
      <c r="A179" s="1"/>
      <c r="B179" s="1"/>
      <c r="C179" s="70"/>
      <c r="D179" s="1"/>
      <c r="F179" s="1"/>
      <c r="G179" s="1"/>
      <c r="H179" s="1"/>
      <c r="I179" s="1"/>
      <c r="J179" s="1"/>
      <c r="K179" s="1"/>
      <c r="L179" s="1"/>
      <c r="P179" s="21">
        <f t="shared" si="51"/>
        <v>181</v>
      </c>
      <c r="Q179" s="45" t="s">
        <v>302</v>
      </c>
      <c r="R179" s="28">
        <v>-0.68757000000000001</v>
      </c>
    </row>
    <row r="180" spans="1:18" ht="15.75" customHeight="1">
      <c r="A180" s="1"/>
      <c r="B180" s="1"/>
      <c r="C180" s="70"/>
      <c r="D180" s="1"/>
      <c r="F180" s="1"/>
      <c r="G180" s="1"/>
      <c r="H180" s="1"/>
      <c r="I180" s="1"/>
      <c r="J180" s="1"/>
      <c r="K180" s="1"/>
      <c r="L180" s="1"/>
      <c r="P180" s="21">
        <f t="shared" si="51"/>
        <v>182</v>
      </c>
      <c r="Q180" s="45" t="s">
        <v>303</v>
      </c>
      <c r="R180" s="28">
        <v>-0.72215000000000007</v>
      </c>
    </row>
    <row r="181" spans="1:18" ht="15.75" customHeight="1">
      <c r="A181" s="1"/>
      <c r="B181" s="1"/>
      <c r="C181" s="70"/>
      <c r="D181" s="1"/>
      <c r="F181" s="1"/>
      <c r="G181" s="1"/>
      <c r="H181" s="1"/>
      <c r="I181" s="1"/>
      <c r="J181" s="1"/>
      <c r="K181" s="1"/>
      <c r="L181" s="1"/>
      <c r="P181" s="21">
        <f t="shared" si="51"/>
        <v>183</v>
      </c>
      <c r="Q181" s="45" t="s">
        <v>155</v>
      </c>
      <c r="R181" s="28">
        <v>-1.55508</v>
      </c>
    </row>
    <row r="182" spans="1:18" ht="15.75" customHeight="1">
      <c r="A182" s="1"/>
      <c r="B182" s="1"/>
      <c r="C182" s="70"/>
      <c r="D182" s="1"/>
      <c r="F182" s="1"/>
      <c r="G182" s="1"/>
      <c r="H182" s="1"/>
      <c r="I182" s="1"/>
      <c r="J182" s="1"/>
      <c r="K182" s="1"/>
      <c r="L182" s="1"/>
      <c r="P182" s="21">
        <f t="shared" si="51"/>
        <v>184</v>
      </c>
      <c r="Q182" s="45" t="s">
        <v>304</v>
      </c>
      <c r="R182" s="28">
        <v>-0.62088999999999994</v>
      </c>
    </row>
    <row r="183" spans="1:18" ht="15.75" customHeight="1">
      <c r="A183" s="1"/>
      <c r="B183" s="1"/>
      <c r="C183" s="70"/>
      <c r="D183" s="1"/>
      <c r="F183" s="1"/>
      <c r="G183" s="1"/>
      <c r="H183" s="1"/>
      <c r="I183" s="1"/>
      <c r="J183" s="1"/>
      <c r="K183" s="1"/>
      <c r="L183" s="1"/>
      <c r="P183" s="21">
        <f t="shared" si="51"/>
        <v>185</v>
      </c>
      <c r="Q183" s="44" t="s">
        <v>305</v>
      </c>
      <c r="R183" s="28">
        <v>-0.74555000000000005</v>
      </c>
    </row>
    <row r="184" spans="1:18" ht="15.75" customHeight="1">
      <c r="A184" s="1"/>
      <c r="B184" s="1"/>
      <c r="C184" s="70"/>
      <c r="D184" s="1"/>
      <c r="F184" s="1"/>
      <c r="G184" s="1"/>
      <c r="H184" s="1"/>
      <c r="I184" s="1"/>
      <c r="J184" s="1"/>
      <c r="K184" s="1"/>
      <c r="L184" s="1"/>
      <c r="P184" s="21">
        <f t="shared" si="51"/>
        <v>186</v>
      </c>
      <c r="Q184" s="45" t="s">
        <v>306</v>
      </c>
      <c r="R184" s="28">
        <v>-0.67381000000000002</v>
      </c>
    </row>
    <row r="185" spans="1:18" ht="15.75" customHeight="1">
      <c r="A185" s="1"/>
      <c r="B185" s="1"/>
      <c r="C185" s="70"/>
      <c r="D185" s="1"/>
      <c r="F185" s="1"/>
      <c r="G185" s="1"/>
      <c r="H185" s="1"/>
      <c r="I185" s="1"/>
      <c r="J185" s="1"/>
      <c r="K185" s="1"/>
      <c r="L185" s="1"/>
      <c r="P185" s="21">
        <f t="shared" si="51"/>
        <v>187</v>
      </c>
      <c r="Q185" s="45" t="s">
        <v>307</v>
      </c>
      <c r="R185" s="28">
        <v>-1.34195</v>
      </c>
    </row>
    <row r="186" spans="1:18" ht="15.75" customHeight="1">
      <c r="A186" s="1"/>
      <c r="B186" s="1"/>
      <c r="C186" s="70"/>
      <c r="D186" s="1"/>
      <c r="F186" s="1"/>
      <c r="G186" s="1"/>
      <c r="H186" s="1"/>
      <c r="I186" s="1"/>
      <c r="J186" s="1"/>
      <c r="K186" s="1"/>
      <c r="L186" s="1"/>
      <c r="P186" s="21">
        <f t="shared" si="51"/>
        <v>188</v>
      </c>
      <c r="Q186" s="45" t="s">
        <v>308</v>
      </c>
      <c r="R186" s="28">
        <v>-0.48655000000000004</v>
      </c>
    </row>
    <row r="187" spans="1:18" ht="15.75" customHeight="1">
      <c r="A187" s="1"/>
      <c r="B187" s="1"/>
      <c r="C187" s="70"/>
      <c r="D187" s="1"/>
      <c r="F187" s="1"/>
      <c r="G187" s="1"/>
      <c r="H187" s="1"/>
      <c r="I187" s="1"/>
      <c r="J187" s="1"/>
      <c r="K187" s="1"/>
      <c r="L187" s="1"/>
      <c r="P187" s="21">
        <f t="shared" si="51"/>
        <v>189</v>
      </c>
      <c r="Q187" s="45" t="s">
        <v>309</v>
      </c>
      <c r="R187" s="28">
        <v>-0.49065999999999987</v>
      </c>
    </row>
    <row r="188" spans="1:18" ht="15.75" customHeight="1">
      <c r="A188" s="1"/>
      <c r="B188" s="1"/>
      <c r="C188" s="70"/>
      <c r="D188" s="1"/>
      <c r="F188" s="1"/>
      <c r="G188" s="1"/>
      <c r="H188" s="1"/>
      <c r="I188" s="1"/>
      <c r="J188" s="1"/>
      <c r="K188" s="1"/>
      <c r="L188" s="1"/>
      <c r="P188" s="21">
        <f t="shared" si="51"/>
        <v>190</v>
      </c>
      <c r="Q188" s="45" t="s">
        <v>310</v>
      </c>
      <c r="R188" s="29">
        <v>-0.37294000000000005</v>
      </c>
    </row>
    <row r="189" spans="1:18" ht="15.75" customHeight="1">
      <c r="A189" s="1"/>
      <c r="B189" s="1"/>
      <c r="C189" s="70"/>
      <c r="D189" s="1"/>
      <c r="F189" s="1"/>
      <c r="G189" s="1"/>
      <c r="H189" s="1"/>
      <c r="I189" s="1"/>
      <c r="J189" s="1"/>
      <c r="K189" s="1"/>
      <c r="L189" s="1"/>
      <c r="P189" s="21">
        <f t="shared" si="51"/>
        <v>191</v>
      </c>
      <c r="Q189" s="45" t="s">
        <v>311</v>
      </c>
      <c r="R189" s="29">
        <v>-0.35668999999999995</v>
      </c>
    </row>
    <row r="190" spans="1:18" ht="15.75" customHeight="1">
      <c r="A190" s="1"/>
      <c r="B190" s="1"/>
      <c r="C190" s="70"/>
      <c r="D190" s="1"/>
      <c r="F190" s="1"/>
      <c r="G190" s="1"/>
      <c r="H190" s="1"/>
      <c r="I190" s="1"/>
      <c r="J190" s="1"/>
      <c r="K190" s="1"/>
      <c r="L190" s="1"/>
      <c r="P190" s="21">
        <f t="shared" si="51"/>
        <v>192</v>
      </c>
      <c r="Q190" s="45" t="s">
        <v>312</v>
      </c>
      <c r="R190" s="28">
        <v>-0.24746999999999997</v>
      </c>
    </row>
    <row r="191" spans="1:18" ht="15.75" customHeight="1">
      <c r="A191" s="1"/>
      <c r="B191" s="1"/>
      <c r="C191" s="70"/>
      <c r="D191" s="1"/>
      <c r="F191" s="1"/>
      <c r="G191" s="1"/>
      <c r="H191" s="1"/>
      <c r="I191" s="1"/>
      <c r="J191" s="1"/>
      <c r="K191" s="1"/>
      <c r="L191" s="1"/>
      <c r="P191" s="21">
        <f t="shared" si="51"/>
        <v>193</v>
      </c>
      <c r="Q191" s="45" t="s">
        <v>313</v>
      </c>
      <c r="R191" s="28">
        <v>-0.15227999999999997</v>
      </c>
    </row>
    <row r="192" spans="1:18" ht="15.75" customHeight="1">
      <c r="A192" s="1"/>
      <c r="B192" s="1"/>
      <c r="C192" s="70"/>
      <c r="D192" s="1"/>
      <c r="F192" s="1"/>
      <c r="G192" s="1"/>
      <c r="H192" s="1"/>
      <c r="I192" s="1"/>
      <c r="J192" s="1"/>
      <c r="K192" s="1"/>
      <c r="L192" s="1"/>
      <c r="P192" s="21">
        <f t="shared" si="51"/>
        <v>194</v>
      </c>
      <c r="Q192" s="45" t="s">
        <v>166</v>
      </c>
      <c r="R192" s="28">
        <v>-8.6899999999999977E-2</v>
      </c>
    </row>
    <row r="193" spans="1:18" ht="15.75" customHeight="1">
      <c r="A193" s="1"/>
      <c r="B193" s="1"/>
      <c r="C193" s="70"/>
      <c r="D193" s="1"/>
      <c r="F193" s="1"/>
      <c r="G193" s="1"/>
      <c r="H193" s="1"/>
      <c r="I193" s="1"/>
      <c r="J193" s="1"/>
      <c r="K193" s="1"/>
      <c r="L193" s="1"/>
      <c r="P193" s="21">
        <f t="shared" si="51"/>
        <v>195</v>
      </c>
      <c r="Q193" s="45" t="s">
        <v>167</v>
      </c>
      <c r="R193" s="28">
        <v>-1.5700000000000713E-3</v>
      </c>
    </row>
    <row r="194" spans="1:18" ht="15.75" customHeight="1">
      <c r="A194" s="1"/>
      <c r="B194" s="1"/>
      <c r="C194" s="70"/>
      <c r="D194" s="1"/>
      <c r="F194" s="1"/>
      <c r="G194" s="1"/>
      <c r="H194" s="1"/>
      <c r="I194" s="1"/>
      <c r="J194" s="1"/>
      <c r="K194" s="1"/>
      <c r="L194" s="1"/>
      <c r="P194" s="21">
        <f t="shared" si="51"/>
        <v>196</v>
      </c>
      <c r="Q194" s="45" t="s">
        <v>168</v>
      </c>
      <c r="R194" s="28">
        <v>3.7390000000000034E-2</v>
      </c>
    </row>
    <row r="195" spans="1:18" ht="15.75" customHeight="1">
      <c r="A195" s="1"/>
      <c r="B195" s="1"/>
      <c r="C195" s="70"/>
      <c r="D195" s="1"/>
      <c r="F195" s="1"/>
      <c r="G195" s="1"/>
      <c r="H195" s="1"/>
      <c r="I195" s="1"/>
      <c r="J195" s="1"/>
      <c r="K195" s="1"/>
      <c r="L195" s="1"/>
      <c r="P195" s="21">
        <f t="shared" si="51"/>
        <v>197</v>
      </c>
      <c r="Q195" s="45" t="s">
        <v>169</v>
      </c>
      <c r="R195" s="28">
        <v>6.2810000000000032E-2</v>
      </c>
    </row>
    <row r="196" spans="1:18" ht="15.75" customHeight="1">
      <c r="A196" s="1"/>
      <c r="B196" s="1"/>
      <c r="C196" s="70"/>
      <c r="D196" s="1"/>
      <c r="F196" s="1"/>
      <c r="G196" s="1"/>
      <c r="H196" s="1"/>
      <c r="I196" s="1"/>
      <c r="J196" s="1"/>
      <c r="K196" s="1"/>
      <c r="L196" s="1"/>
      <c r="P196" s="21">
        <f t="shared" si="51"/>
        <v>198</v>
      </c>
      <c r="Q196" s="45" t="s">
        <v>170</v>
      </c>
      <c r="R196" s="42">
        <v>0.14943999999999999</v>
      </c>
    </row>
    <row r="197" spans="1:18" ht="15.75" customHeight="1">
      <c r="A197" s="1"/>
      <c r="B197" s="1"/>
      <c r="C197" s="70"/>
      <c r="D197" s="1"/>
      <c r="F197" s="1"/>
      <c r="G197" s="1"/>
      <c r="H197" s="1"/>
      <c r="I197" s="1"/>
      <c r="J197" s="1"/>
      <c r="K197" s="1"/>
      <c r="L197" s="1"/>
      <c r="P197" s="21">
        <f t="shared" si="51"/>
        <v>199</v>
      </c>
      <c r="Q197" s="45" t="s">
        <v>171</v>
      </c>
      <c r="R197" s="28">
        <v>9.8979999999999846E-2</v>
      </c>
    </row>
    <row r="198" spans="1:18" ht="15.75" customHeight="1">
      <c r="A198" s="1"/>
      <c r="B198" s="1"/>
      <c r="C198" s="70"/>
      <c r="D198" s="1"/>
      <c r="F198" s="1"/>
      <c r="G198" s="1"/>
      <c r="H198" s="1"/>
      <c r="I198" s="1"/>
      <c r="J198" s="1"/>
      <c r="K198" s="1"/>
      <c r="L198" s="1"/>
      <c r="P198" s="21">
        <f t="shared" si="51"/>
        <v>200</v>
      </c>
      <c r="Q198" s="45" t="s">
        <v>172</v>
      </c>
      <c r="R198" s="28">
        <v>5.4910000000000014E-2</v>
      </c>
    </row>
    <row r="199" spans="1:18" ht="15.75" customHeight="1">
      <c r="A199" s="1"/>
      <c r="B199" s="1"/>
      <c r="C199" s="70"/>
      <c r="D199" s="1"/>
      <c r="F199" s="1"/>
      <c r="G199" s="1"/>
      <c r="H199" s="1"/>
      <c r="I199" s="1"/>
      <c r="J199" s="1"/>
      <c r="K199" s="1"/>
      <c r="L199" s="1"/>
      <c r="P199" s="21">
        <f t="shared" si="51"/>
        <v>201</v>
      </c>
      <c r="Q199" s="45" t="s">
        <v>173</v>
      </c>
      <c r="R199" s="28">
        <v>5.7470000000000132E-2</v>
      </c>
    </row>
    <row r="200" spans="1:18" ht="15.75" customHeight="1">
      <c r="A200" s="1"/>
      <c r="B200" s="1"/>
      <c r="C200" s="70"/>
      <c r="D200" s="1"/>
      <c r="F200" s="1"/>
      <c r="G200" s="1"/>
      <c r="H200" s="1"/>
      <c r="I200" s="1"/>
      <c r="J200" s="1"/>
      <c r="K200" s="1"/>
      <c r="L200" s="1"/>
      <c r="P200" s="21">
        <f t="shared" si="51"/>
        <v>202</v>
      </c>
      <c r="Q200" s="45" t="s">
        <v>174</v>
      </c>
      <c r="R200" s="28">
        <v>6.5319999999999934E-2</v>
      </c>
    </row>
    <row r="201" spans="1:18" ht="15.75" customHeight="1">
      <c r="A201" s="1"/>
      <c r="B201" s="1"/>
      <c r="C201" s="70"/>
      <c r="D201" s="1"/>
      <c r="F201" s="1"/>
      <c r="G201" s="1"/>
      <c r="H201" s="1"/>
      <c r="I201" s="1"/>
      <c r="J201" s="1"/>
      <c r="K201" s="1"/>
      <c r="L201" s="1"/>
      <c r="P201" s="21">
        <f t="shared" si="51"/>
        <v>203</v>
      </c>
      <c r="Q201" s="45" t="s">
        <v>175</v>
      </c>
      <c r="R201" s="28">
        <v>5.934000000000017E-2</v>
      </c>
    </row>
    <row r="202" spans="1:18" ht="15.75" customHeight="1">
      <c r="A202" s="1"/>
      <c r="B202" s="1"/>
      <c r="C202" s="70"/>
      <c r="D202" s="1"/>
      <c r="F202" s="1"/>
      <c r="G202" s="1"/>
      <c r="H202" s="1"/>
      <c r="I202" s="1"/>
      <c r="J202" s="1"/>
      <c r="K202" s="1"/>
      <c r="L202" s="1"/>
      <c r="P202" s="21">
        <f t="shared" si="51"/>
        <v>204</v>
      </c>
      <c r="Q202" s="45" t="s">
        <v>314</v>
      </c>
      <c r="R202" s="28">
        <v>5.8489999999999931E-2</v>
      </c>
    </row>
    <row r="203" spans="1:18" ht="15.75" customHeight="1">
      <c r="A203" s="1"/>
      <c r="B203" s="1"/>
      <c r="C203" s="70"/>
      <c r="D203" s="1"/>
      <c r="F203" s="1"/>
      <c r="G203" s="1"/>
      <c r="H203" s="1"/>
      <c r="I203" s="1"/>
      <c r="J203" s="1"/>
      <c r="K203" s="1"/>
      <c r="L203" s="1"/>
      <c r="P203" s="21">
        <f t="shared" si="51"/>
        <v>205</v>
      </c>
      <c r="Q203" s="45" t="s">
        <v>315</v>
      </c>
      <c r="R203" s="28">
        <v>5.4179999999999895E-2</v>
      </c>
    </row>
    <row r="204" spans="1:18" ht="15.75" customHeight="1">
      <c r="A204" s="1"/>
      <c r="B204" s="1"/>
      <c r="C204" s="70"/>
      <c r="D204" s="1"/>
      <c r="F204" s="1"/>
      <c r="G204" s="1"/>
      <c r="H204" s="1"/>
      <c r="I204" s="1"/>
      <c r="J204" s="1"/>
      <c r="K204" s="1"/>
      <c r="L204" s="1"/>
      <c r="P204" s="21">
        <f t="shared" si="51"/>
        <v>206</v>
      </c>
      <c r="Q204" s="45" t="s">
        <v>316</v>
      </c>
      <c r="R204" s="28">
        <v>6.4700000000000202E-2</v>
      </c>
    </row>
    <row r="205" spans="1:18" ht="15.75" customHeight="1">
      <c r="A205" s="1"/>
      <c r="B205" s="1"/>
      <c r="C205" s="70"/>
      <c r="D205" s="1"/>
      <c r="F205" s="1"/>
      <c r="G205" s="1"/>
      <c r="H205" s="1"/>
      <c r="I205" s="1"/>
      <c r="J205" s="1"/>
      <c r="K205" s="1"/>
      <c r="L205" s="1"/>
      <c r="P205" s="21">
        <f t="shared" si="51"/>
        <v>207</v>
      </c>
      <c r="Q205" s="45" t="s">
        <v>317</v>
      </c>
      <c r="R205" s="28">
        <v>6.0009999999999897E-2</v>
      </c>
    </row>
    <row r="206" spans="1:18" ht="15.75" customHeight="1">
      <c r="A206" s="1"/>
      <c r="B206" s="1"/>
      <c r="C206" s="70"/>
      <c r="D206" s="1"/>
      <c r="F206" s="1"/>
      <c r="G206" s="1"/>
      <c r="H206" s="1"/>
      <c r="I206" s="1"/>
      <c r="J206" s="1"/>
      <c r="K206" s="1"/>
      <c r="L206" s="1"/>
      <c r="P206" s="21">
        <f t="shared" si="51"/>
        <v>208</v>
      </c>
      <c r="Q206" s="45" t="s">
        <v>318</v>
      </c>
      <c r="R206" s="28">
        <v>6.1039999999999983E-2</v>
      </c>
    </row>
    <row r="207" spans="1:18" ht="15.75" customHeight="1">
      <c r="A207" s="1"/>
      <c r="B207" s="1"/>
      <c r="C207" s="70"/>
      <c r="D207" s="1"/>
      <c r="F207" s="1"/>
      <c r="G207" s="1"/>
      <c r="H207" s="1"/>
      <c r="I207" s="1"/>
      <c r="J207" s="1"/>
      <c r="K207" s="1"/>
      <c r="L207" s="1"/>
      <c r="P207" s="21">
        <f t="shared" si="51"/>
        <v>209</v>
      </c>
      <c r="Q207" s="45" t="s">
        <v>319</v>
      </c>
      <c r="R207" s="37">
        <v>5.5050000000000043E-2</v>
      </c>
    </row>
    <row r="208" spans="1:18" ht="15.75" customHeight="1">
      <c r="A208" s="1"/>
      <c r="B208" s="1"/>
      <c r="C208" s="70"/>
      <c r="D208" s="1"/>
      <c r="F208" s="1"/>
      <c r="G208" s="1"/>
      <c r="H208" s="1"/>
      <c r="I208" s="1"/>
      <c r="J208" s="1"/>
      <c r="K208" s="1"/>
      <c r="L208" s="1"/>
      <c r="P208" s="21">
        <f t="shared" si="51"/>
        <v>210</v>
      </c>
      <c r="Q208" s="45" t="s">
        <v>320</v>
      </c>
      <c r="R208" s="28">
        <v>5.6540000000000035E-2</v>
      </c>
    </row>
    <row r="209" spans="1:18" ht="15.75" customHeight="1">
      <c r="A209" s="1"/>
      <c r="B209" s="1"/>
      <c r="C209" s="70"/>
      <c r="D209" s="1"/>
      <c r="F209" s="1"/>
      <c r="G209" s="1"/>
      <c r="H209" s="1"/>
      <c r="I209" s="1"/>
      <c r="J209" s="1"/>
      <c r="K209" s="1"/>
      <c r="L209" s="1"/>
      <c r="P209" s="21">
        <f t="shared" si="51"/>
        <v>211</v>
      </c>
      <c r="Q209" s="45" t="s">
        <v>321</v>
      </c>
      <c r="R209" s="28">
        <v>6.3180000000000014E-2</v>
      </c>
    </row>
    <row r="210" spans="1:18" ht="15.75" customHeight="1">
      <c r="A210" s="1"/>
      <c r="B210" s="1"/>
      <c r="C210" s="70"/>
      <c r="D210" s="1"/>
      <c r="F210" s="1"/>
      <c r="G210" s="1"/>
      <c r="H210" s="1"/>
      <c r="I210" s="1"/>
      <c r="J210" s="1"/>
      <c r="K210" s="1"/>
      <c r="L210" s="1"/>
      <c r="P210" s="21">
        <f t="shared" si="51"/>
        <v>212</v>
      </c>
      <c r="Q210" s="45" t="s">
        <v>322</v>
      </c>
      <c r="R210" s="29">
        <v>6.4790000000000125E-2</v>
      </c>
    </row>
    <row r="211" spans="1:18" ht="15.75" customHeight="1">
      <c r="A211" s="1"/>
      <c r="B211" s="1"/>
      <c r="C211" s="70"/>
      <c r="D211" s="1"/>
      <c r="F211" s="1"/>
      <c r="G211" s="1"/>
      <c r="H211" s="1"/>
      <c r="I211" s="1"/>
      <c r="J211" s="1"/>
      <c r="K211" s="1"/>
      <c r="L211" s="1"/>
      <c r="P211" s="21">
        <f t="shared" si="51"/>
        <v>213</v>
      </c>
      <c r="Q211" s="45" t="s">
        <v>323</v>
      </c>
      <c r="R211" s="28">
        <v>4.1809999999999903E-2</v>
      </c>
    </row>
    <row r="212" spans="1:18" ht="15.75" customHeight="1">
      <c r="A212" s="1"/>
      <c r="B212" s="1"/>
      <c r="C212" s="70"/>
      <c r="D212" s="1"/>
      <c r="F212" s="1"/>
      <c r="G212" s="1"/>
      <c r="H212" s="1"/>
      <c r="I212" s="1"/>
      <c r="J212" s="1"/>
      <c r="K212" s="1"/>
      <c r="L212" s="1"/>
      <c r="P212" s="21">
        <f t="shared" si="51"/>
        <v>214</v>
      </c>
      <c r="Q212" s="45" t="s">
        <v>324</v>
      </c>
      <c r="R212" s="29">
        <v>9.328000000000003E-2</v>
      </c>
    </row>
    <row r="213" spans="1:18" ht="15.75" customHeight="1">
      <c r="A213" s="1"/>
      <c r="B213" s="1"/>
      <c r="C213" s="70"/>
      <c r="D213" s="1"/>
      <c r="F213" s="1"/>
      <c r="G213" s="1"/>
      <c r="H213" s="1"/>
      <c r="I213" s="1"/>
      <c r="J213" s="1"/>
      <c r="K213" s="1"/>
      <c r="L213" s="1"/>
      <c r="P213" s="21">
        <f t="shared" si="51"/>
        <v>215</v>
      </c>
      <c r="Q213" s="45" t="s">
        <v>325</v>
      </c>
      <c r="R213" s="29">
        <v>0.18984999999999996</v>
      </c>
    </row>
    <row r="214" spans="1:18" ht="15.75" customHeight="1">
      <c r="A214" s="1"/>
      <c r="B214" s="1"/>
      <c r="C214" s="70"/>
      <c r="D214" s="1"/>
      <c r="F214" s="1"/>
      <c r="G214" s="1"/>
      <c r="H214" s="1"/>
      <c r="I214" s="1"/>
      <c r="J214" s="1"/>
      <c r="K214" s="1"/>
      <c r="L214" s="1"/>
      <c r="P214" s="21">
        <f t="shared" si="51"/>
        <v>216</v>
      </c>
      <c r="Q214" s="45" t="s">
        <v>326</v>
      </c>
      <c r="R214" s="29">
        <v>0.22199000000000002</v>
      </c>
    </row>
    <row r="215" spans="1:18" ht="15.75" customHeight="1">
      <c r="A215" s="1"/>
      <c r="B215" s="1"/>
      <c r="C215" s="70"/>
      <c r="D215" s="1"/>
      <c r="F215" s="1"/>
      <c r="G215" s="1"/>
      <c r="H215" s="1"/>
      <c r="I215" s="1"/>
      <c r="J215" s="1"/>
      <c r="K215" s="1"/>
      <c r="L215" s="1"/>
      <c r="P215" s="21">
        <f t="shared" si="51"/>
        <v>217</v>
      </c>
      <c r="Q215" s="45" t="s">
        <v>327</v>
      </c>
      <c r="R215" s="28">
        <v>0.20007000000000019</v>
      </c>
    </row>
    <row r="216" spans="1:18" ht="15.75" customHeight="1">
      <c r="A216" s="1"/>
      <c r="B216" s="1"/>
      <c r="C216" s="70"/>
      <c r="D216" s="1"/>
      <c r="F216" s="1"/>
      <c r="G216" s="1"/>
      <c r="H216" s="1"/>
      <c r="I216" s="1"/>
      <c r="J216" s="1"/>
      <c r="K216" s="1"/>
      <c r="L216" s="1"/>
      <c r="P216" s="21">
        <f t="shared" si="51"/>
        <v>218</v>
      </c>
      <c r="Q216" s="45" t="s">
        <v>328</v>
      </c>
      <c r="R216" s="28">
        <v>0.19712999999999981</v>
      </c>
    </row>
    <row r="217" spans="1:18" ht="15.75" customHeight="1">
      <c r="A217" s="1"/>
      <c r="B217" s="1"/>
      <c r="C217" s="70"/>
      <c r="D217" s="1"/>
      <c r="F217" s="1"/>
      <c r="G217" s="1"/>
      <c r="H217" s="1"/>
      <c r="I217" s="1"/>
      <c r="J217" s="1"/>
      <c r="K217" s="1"/>
      <c r="L217" s="1"/>
      <c r="P217" s="21">
        <f t="shared" si="51"/>
        <v>219</v>
      </c>
      <c r="Q217" s="45" t="s">
        <v>329</v>
      </c>
      <c r="R217" s="28">
        <v>0.20196000000000014</v>
      </c>
    </row>
    <row r="218" spans="1:18" ht="15.75" customHeight="1">
      <c r="A218" s="1"/>
      <c r="B218" s="1"/>
      <c r="C218" s="70"/>
      <c r="D218" s="1"/>
      <c r="F218" s="1"/>
      <c r="G218" s="1"/>
      <c r="H218" s="1"/>
      <c r="I218" s="1"/>
      <c r="J218" s="1"/>
      <c r="K218" s="1"/>
      <c r="L218" s="1"/>
      <c r="P218" s="21">
        <f t="shared" si="51"/>
        <v>220</v>
      </c>
      <c r="Q218" s="45" t="s">
        <v>330</v>
      </c>
      <c r="R218" s="28">
        <v>0.17792999999999992</v>
      </c>
    </row>
    <row r="219" spans="1:18" ht="15.75" customHeight="1">
      <c r="A219" s="1"/>
      <c r="B219" s="1"/>
      <c r="C219" s="70"/>
      <c r="D219" s="1"/>
      <c r="F219" s="1"/>
      <c r="G219" s="1"/>
      <c r="H219" s="1"/>
      <c r="I219" s="1"/>
      <c r="J219" s="1"/>
      <c r="K219" s="1"/>
      <c r="L219" s="1"/>
      <c r="P219" s="21">
        <f t="shared" si="51"/>
        <v>221</v>
      </c>
      <c r="Q219" s="45" t="s">
        <v>331</v>
      </c>
      <c r="R219" s="28">
        <v>0.22152000000000005</v>
      </c>
    </row>
    <row r="220" spans="1:18" ht="15.75" customHeight="1">
      <c r="A220" s="1"/>
      <c r="B220" s="1"/>
      <c r="C220" s="70"/>
      <c r="D220" s="1"/>
      <c r="F220" s="1"/>
      <c r="G220" s="1"/>
      <c r="H220" s="1"/>
      <c r="I220" s="1"/>
      <c r="J220" s="1"/>
      <c r="K220" s="1"/>
      <c r="L220" s="1"/>
      <c r="P220" s="21">
        <f t="shared" si="51"/>
        <v>222</v>
      </c>
      <c r="Q220" s="45" t="s">
        <v>332</v>
      </c>
      <c r="R220" s="28">
        <v>0.20008999999999999</v>
      </c>
    </row>
    <row r="221" spans="1:18" ht="15.75" customHeight="1">
      <c r="A221" s="1"/>
      <c r="B221" s="1"/>
      <c r="C221" s="70"/>
      <c r="D221" s="1"/>
      <c r="F221" s="1"/>
      <c r="G221" s="1"/>
      <c r="H221" s="1"/>
      <c r="I221" s="1"/>
      <c r="J221" s="1"/>
      <c r="K221" s="1"/>
      <c r="L221" s="1"/>
      <c r="P221" s="21">
        <f t="shared" si="51"/>
        <v>223</v>
      </c>
      <c r="Q221" s="45" t="s">
        <v>333</v>
      </c>
      <c r="R221" s="37">
        <v>0.20056999999999992</v>
      </c>
    </row>
    <row r="222" spans="1:18" ht="15.75" customHeight="1">
      <c r="A222" s="1"/>
      <c r="B222" s="1"/>
      <c r="C222" s="70"/>
      <c r="D222" s="1"/>
      <c r="F222" s="1"/>
      <c r="G222" s="1"/>
      <c r="H222" s="1"/>
      <c r="I222" s="1"/>
      <c r="J222" s="1"/>
      <c r="K222" s="1"/>
      <c r="L222" s="1"/>
      <c r="P222" s="21">
        <f t="shared" si="51"/>
        <v>224</v>
      </c>
      <c r="Q222" s="45" t="s">
        <v>334</v>
      </c>
      <c r="R222" s="37">
        <v>0.20202000000000009</v>
      </c>
    </row>
    <row r="223" spans="1:18" ht="15.75" customHeight="1">
      <c r="A223" s="1"/>
      <c r="B223" s="1"/>
      <c r="C223" s="70"/>
      <c r="D223" s="1"/>
      <c r="F223" s="1"/>
      <c r="G223" s="1"/>
      <c r="H223" s="1"/>
      <c r="I223" s="1"/>
      <c r="J223" s="1"/>
      <c r="K223" s="1"/>
      <c r="L223" s="1"/>
      <c r="P223" s="21">
        <f t="shared" si="51"/>
        <v>225</v>
      </c>
      <c r="Q223" s="45" t="s">
        <v>335</v>
      </c>
      <c r="R223" s="37">
        <v>0.17659000000000002</v>
      </c>
    </row>
    <row r="224" spans="1:18" ht="15.75" customHeight="1">
      <c r="A224" s="1"/>
      <c r="B224" s="1"/>
      <c r="C224" s="70"/>
      <c r="D224" s="1"/>
      <c r="F224" s="1"/>
      <c r="G224" s="1"/>
      <c r="H224" s="1"/>
      <c r="I224" s="1"/>
      <c r="J224" s="1"/>
      <c r="K224" s="1"/>
      <c r="L224" s="1"/>
      <c r="P224" s="21">
        <f t="shared" si="51"/>
        <v>226</v>
      </c>
      <c r="Q224" s="45" t="s">
        <v>336</v>
      </c>
      <c r="R224" s="37">
        <v>0.2290899999999999</v>
      </c>
    </row>
    <row r="225" spans="1:18" ht="15.75" customHeight="1">
      <c r="A225" s="1"/>
      <c r="B225" s="1"/>
      <c r="C225" s="70"/>
      <c r="D225" s="1"/>
      <c r="F225" s="1"/>
      <c r="G225" s="1"/>
      <c r="H225" s="1"/>
      <c r="I225" s="1"/>
      <c r="J225" s="1"/>
      <c r="K225" s="1"/>
      <c r="L225" s="1"/>
      <c r="P225" s="21">
        <f t="shared" si="51"/>
        <v>227</v>
      </c>
      <c r="Q225" s="45" t="s">
        <v>337</v>
      </c>
      <c r="R225" s="28">
        <v>0.19796999999999998</v>
      </c>
    </row>
    <row r="226" spans="1:18" ht="15.75" customHeight="1">
      <c r="A226" s="1"/>
      <c r="B226" s="1"/>
      <c r="C226" s="70"/>
      <c r="D226" s="1"/>
      <c r="F226" s="1"/>
      <c r="G226" s="1"/>
      <c r="H226" s="1"/>
      <c r="I226" s="1"/>
      <c r="J226" s="1"/>
      <c r="K226" s="1"/>
      <c r="L226" s="1"/>
      <c r="P226" s="21">
        <f t="shared" si="51"/>
        <v>228</v>
      </c>
      <c r="Q226" s="45" t="s">
        <v>338</v>
      </c>
      <c r="R226" s="28">
        <v>0.20474000000000003</v>
      </c>
    </row>
    <row r="227" spans="1:18" ht="15.75" customHeight="1">
      <c r="A227" s="1"/>
      <c r="B227" s="1"/>
      <c r="C227" s="70"/>
      <c r="D227" s="1"/>
      <c r="F227" s="1"/>
      <c r="G227" s="1"/>
      <c r="H227" s="1"/>
      <c r="I227" s="1"/>
      <c r="J227" s="1"/>
      <c r="K227" s="1"/>
      <c r="L227" s="1"/>
      <c r="P227" s="21">
        <f t="shared" si="51"/>
        <v>229</v>
      </c>
      <c r="Q227" s="45" t="s">
        <v>201</v>
      </c>
      <c r="R227" s="28">
        <v>0.18474999999999997</v>
      </c>
    </row>
    <row r="228" spans="1:18" ht="15.75" customHeight="1">
      <c r="A228" s="1"/>
      <c r="B228" s="1"/>
      <c r="C228" s="70"/>
      <c r="D228" s="1"/>
      <c r="F228" s="1"/>
      <c r="G228" s="1"/>
      <c r="H228" s="1"/>
      <c r="I228" s="1"/>
      <c r="J228" s="1"/>
      <c r="K228" s="1"/>
      <c r="L228" s="1"/>
      <c r="P228" s="21">
        <f t="shared" si="51"/>
        <v>230</v>
      </c>
      <c r="Q228" s="45" t="s">
        <v>202</v>
      </c>
      <c r="R228" s="28">
        <v>0.15931000000000006</v>
      </c>
    </row>
    <row r="229" spans="1:18" ht="15.75" customHeight="1">
      <c r="A229" s="1"/>
      <c r="B229" s="1"/>
      <c r="C229" s="70"/>
      <c r="D229" s="1"/>
      <c r="F229" s="1"/>
      <c r="G229" s="1"/>
      <c r="H229" s="1"/>
      <c r="I229" s="1"/>
      <c r="J229" s="1"/>
      <c r="K229" s="1"/>
      <c r="L229" s="1"/>
      <c r="P229" s="21">
        <f t="shared" si="51"/>
        <v>231</v>
      </c>
      <c r="Q229" s="44" t="s">
        <v>203</v>
      </c>
      <c r="R229" s="28">
        <v>7.997999999999994E-2</v>
      </c>
    </row>
    <row r="230" spans="1:18" ht="15.75" customHeight="1">
      <c r="A230" s="1"/>
      <c r="B230" s="1"/>
      <c r="C230" s="70"/>
      <c r="D230" s="1"/>
      <c r="F230" s="1"/>
      <c r="G230" s="1"/>
      <c r="H230" s="1"/>
      <c r="I230" s="1"/>
      <c r="J230" s="1"/>
      <c r="K230" s="1"/>
      <c r="L230" s="1"/>
      <c r="P230" s="21">
        <f t="shared" si="51"/>
        <v>232</v>
      </c>
      <c r="Q230" s="46" t="s">
        <v>204</v>
      </c>
      <c r="R230" s="28">
        <v>1.2000000000000011E-2</v>
      </c>
    </row>
    <row r="231" spans="1:18" ht="15.75" customHeight="1">
      <c r="A231" s="1"/>
      <c r="B231" s="1"/>
      <c r="C231" s="70"/>
      <c r="D231" s="1"/>
      <c r="F231" s="1"/>
      <c r="G231" s="1"/>
      <c r="H231" s="1"/>
      <c r="I231" s="1"/>
      <c r="J231" s="1"/>
      <c r="K231" s="1"/>
      <c r="L231" s="1"/>
      <c r="P231" s="21">
        <f t="shared" si="51"/>
        <v>233</v>
      </c>
      <c r="Q231" s="46" t="s">
        <v>205</v>
      </c>
      <c r="R231" s="28">
        <v>-6.2829999999999941E-2</v>
      </c>
    </row>
    <row r="232" spans="1:18" ht="15.75" customHeight="1">
      <c r="A232" s="1"/>
      <c r="B232" s="1"/>
      <c r="C232" s="70"/>
      <c r="D232" s="1"/>
      <c r="F232" s="1"/>
      <c r="G232" s="1"/>
      <c r="H232" s="1"/>
      <c r="I232" s="1"/>
      <c r="J232" s="1"/>
      <c r="K232" s="1"/>
      <c r="L232" s="1"/>
      <c r="P232" s="21">
        <f t="shared" si="51"/>
        <v>234</v>
      </c>
      <c r="Q232" s="46" t="s">
        <v>206</v>
      </c>
      <c r="R232" s="28">
        <v>-0.21998000000000006</v>
      </c>
    </row>
    <row r="233" spans="1:18" ht="15.75" customHeight="1">
      <c r="A233" s="1"/>
      <c r="B233" s="1"/>
      <c r="C233" s="70"/>
      <c r="D233" s="1"/>
      <c r="F233" s="1"/>
      <c r="G233" s="1"/>
      <c r="H233" s="1"/>
      <c r="I233" s="1"/>
      <c r="J233" s="1"/>
      <c r="K233" s="1"/>
      <c r="L233" s="1"/>
      <c r="P233" s="21">
        <f t="shared" si="51"/>
        <v>235</v>
      </c>
      <c r="Q233" s="46" t="s">
        <v>207</v>
      </c>
      <c r="R233" s="28">
        <v>-7.3649999999999993E-2</v>
      </c>
    </row>
    <row r="234" spans="1:18" ht="15.75" customHeight="1">
      <c r="A234" s="1"/>
      <c r="B234" s="1"/>
      <c r="C234" s="70"/>
      <c r="D234" s="1"/>
      <c r="F234" s="1"/>
      <c r="G234" s="1"/>
      <c r="H234" s="1"/>
      <c r="I234" s="1"/>
      <c r="J234" s="1"/>
      <c r="K234" s="1"/>
      <c r="L234" s="1"/>
      <c r="P234" s="21">
        <f t="shared" si="51"/>
        <v>236</v>
      </c>
      <c r="Q234" s="46" t="s">
        <v>339</v>
      </c>
      <c r="R234" s="28">
        <v>-0.20669000000000004</v>
      </c>
    </row>
    <row r="235" spans="1:18" ht="15.75" customHeight="1">
      <c r="A235" s="1"/>
      <c r="B235" s="1"/>
      <c r="C235" s="70"/>
      <c r="D235" s="1"/>
      <c r="F235" s="1"/>
      <c r="G235" s="1"/>
      <c r="H235" s="1"/>
      <c r="I235" s="1"/>
      <c r="J235" s="1"/>
      <c r="K235" s="1"/>
      <c r="L235" s="1"/>
      <c r="P235" s="21">
        <f t="shared" si="51"/>
        <v>237</v>
      </c>
      <c r="Q235" s="46" t="s">
        <v>340</v>
      </c>
      <c r="R235" s="28">
        <v>-0.10429999999999984</v>
      </c>
    </row>
    <row r="236" spans="1:18" ht="15.75" customHeight="1">
      <c r="A236" s="1"/>
      <c r="B236" s="1"/>
      <c r="C236" s="70"/>
      <c r="D236" s="1"/>
      <c r="F236" s="1"/>
      <c r="G236" s="1"/>
      <c r="H236" s="1"/>
      <c r="I236" s="1"/>
      <c r="J236" s="1"/>
      <c r="K236" s="1"/>
      <c r="L236" s="1"/>
      <c r="P236" s="21">
        <f t="shared" si="51"/>
        <v>238</v>
      </c>
      <c r="Q236" s="46" t="s">
        <v>341</v>
      </c>
      <c r="R236" s="28">
        <v>-0.12129000000000012</v>
      </c>
    </row>
    <row r="237" spans="1:18" ht="15.75" customHeight="1">
      <c r="A237" s="1"/>
      <c r="B237" s="1"/>
      <c r="C237" s="70"/>
      <c r="D237" s="1"/>
      <c r="F237" s="1"/>
      <c r="G237" s="1"/>
      <c r="H237" s="1"/>
      <c r="I237" s="1"/>
      <c r="J237" s="1"/>
      <c r="K237" s="1"/>
      <c r="L237" s="1"/>
      <c r="P237" s="21">
        <f t="shared" si="51"/>
        <v>239</v>
      </c>
      <c r="Q237" s="46" t="s">
        <v>342</v>
      </c>
      <c r="R237" s="28">
        <v>-0.1735199999999999</v>
      </c>
    </row>
    <row r="238" spans="1:18" ht="15.75" customHeight="1">
      <c r="A238" s="1"/>
      <c r="B238" s="1"/>
      <c r="C238" s="70"/>
      <c r="D238" s="1"/>
      <c r="F238" s="1"/>
      <c r="G238" s="1"/>
      <c r="H238" s="1"/>
      <c r="I238" s="1"/>
      <c r="J238" s="1"/>
      <c r="K238" s="1"/>
      <c r="L238" s="1"/>
      <c r="P238" s="21">
        <f t="shared" si="51"/>
        <v>240</v>
      </c>
      <c r="Q238" s="46" t="s">
        <v>343</v>
      </c>
      <c r="R238" s="28">
        <v>-7.472000000000012E-2</v>
      </c>
    </row>
    <row r="239" spans="1:18" ht="15.75" customHeight="1">
      <c r="A239" s="1"/>
      <c r="B239" s="1"/>
      <c r="C239" s="70"/>
      <c r="D239" s="1"/>
      <c r="F239" s="1"/>
      <c r="G239" s="1"/>
      <c r="H239" s="1"/>
      <c r="I239" s="1"/>
      <c r="J239" s="1"/>
      <c r="K239" s="1"/>
      <c r="L239" s="1"/>
      <c r="P239" s="21">
        <f t="shared" si="51"/>
        <v>241</v>
      </c>
      <c r="Q239" s="46" t="s">
        <v>344</v>
      </c>
      <c r="R239" s="28">
        <v>4.7950000000000159E-2</v>
      </c>
    </row>
    <row r="240" spans="1:18" ht="15.75" customHeight="1">
      <c r="A240" s="1"/>
      <c r="B240" s="1"/>
      <c r="C240" s="70"/>
      <c r="D240" s="1"/>
      <c r="F240" s="1"/>
      <c r="G240" s="1"/>
      <c r="H240" s="1"/>
      <c r="I240" s="1"/>
      <c r="J240" s="1"/>
      <c r="K240" s="1"/>
      <c r="L240" s="1"/>
      <c r="P240" s="21">
        <f t="shared" si="51"/>
        <v>242</v>
      </c>
      <c r="Q240" s="46" t="s">
        <v>345</v>
      </c>
      <c r="R240" s="28">
        <v>0.23482999999999987</v>
      </c>
    </row>
    <row r="241" spans="1:18" ht="15.75" customHeight="1">
      <c r="A241" s="1"/>
      <c r="B241" s="1"/>
      <c r="C241" s="70"/>
      <c r="D241" s="1"/>
      <c r="F241" s="1"/>
      <c r="G241" s="1"/>
      <c r="H241" s="1"/>
      <c r="I241" s="1"/>
      <c r="J241" s="1"/>
      <c r="K241" s="1"/>
      <c r="L241" s="1"/>
      <c r="P241" s="21">
        <f t="shared" si="51"/>
        <v>243</v>
      </c>
      <c r="Q241" s="46" t="s">
        <v>346</v>
      </c>
      <c r="R241" s="28">
        <v>0.26955000000000007</v>
      </c>
    </row>
    <row r="242" spans="1:18" ht="15.75" customHeight="1">
      <c r="A242" s="1"/>
      <c r="B242" s="1"/>
      <c r="C242" s="70"/>
      <c r="D242" s="1"/>
      <c r="F242" s="1"/>
      <c r="G242" s="1"/>
      <c r="H242" s="1"/>
      <c r="I242" s="1"/>
      <c r="J242" s="1"/>
      <c r="K242" s="1"/>
      <c r="L242" s="1"/>
      <c r="P242" s="21">
        <f t="shared" si="51"/>
        <v>244</v>
      </c>
      <c r="Q242" s="46" t="s">
        <v>347</v>
      </c>
      <c r="R242" s="28">
        <v>0.43520999999999987</v>
      </c>
    </row>
    <row r="243" spans="1:18" ht="15.75" customHeight="1">
      <c r="A243" s="1"/>
      <c r="B243" s="1"/>
      <c r="C243" s="70"/>
      <c r="D243" s="1"/>
      <c r="F243" s="1"/>
      <c r="G243" s="1"/>
      <c r="H243" s="1"/>
      <c r="I243" s="1"/>
      <c r="J243" s="1"/>
      <c r="K243" s="1"/>
      <c r="L243" s="1"/>
      <c r="P243" s="21">
        <f t="shared" si="51"/>
        <v>245</v>
      </c>
      <c r="Q243" s="46" t="s">
        <v>348</v>
      </c>
      <c r="R243" s="28">
        <v>0.50658000000000014</v>
      </c>
    </row>
    <row r="244" spans="1:18" ht="15.75" customHeight="1">
      <c r="A244" s="1"/>
      <c r="B244" s="1"/>
      <c r="C244" s="70"/>
      <c r="D244" s="1"/>
      <c r="F244" s="1"/>
      <c r="G244" s="1"/>
      <c r="H244" s="1"/>
      <c r="I244" s="1"/>
      <c r="J244" s="1"/>
      <c r="K244" s="1"/>
      <c r="L244" s="1"/>
      <c r="P244" s="21">
        <f t="shared" si="51"/>
        <v>246</v>
      </c>
      <c r="Q244" s="46" t="s">
        <v>349</v>
      </c>
      <c r="R244" s="35">
        <v>1.1075600000000001</v>
      </c>
    </row>
    <row r="245" spans="1:18" ht="15.75" customHeight="1">
      <c r="A245" s="1"/>
      <c r="B245" s="1"/>
      <c r="C245" s="70"/>
      <c r="D245" s="1"/>
      <c r="F245" s="1"/>
      <c r="G245" s="1"/>
      <c r="H245" s="1"/>
      <c r="I245" s="1"/>
      <c r="J245" s="1"/>
      <c r="K245" s="1"/>
      <c r="L245" s="1"/>
      <c r="P245" s="21">
        <f t="shared" si="51"/>
        <v>247</v>
      </c>
      <c r="Q245" s="45" t="s">
        <v>220</v>
      </c>
      <c r="R245" s="35">
        <v>-0.80107999999999979</v>
      </c>
    </row>
    <row r="246" spans="1:18" ht="15.75" customHeight="1">
      <c r="A246" s="1"/>
      <c r="B246" s="1"/>
      <c r="C246" s="70"/>
      <c r="D246" s="1"/>
      <c r="F246" s="1"/>
      <c r="G246" s="1"/>
      <c r="H246" s="1"/>
      <c r="I246" s="1"/>
      <c r="J246" s="1"/>
      <c r="K246" s="1"/>
      <c r="L246" s="1"/>
      <c r="P246" s="21">
        <f t="shared" si="51"/>
        <v>248</v>
      </c>
      <c r="Q246" s="44" t="s">
        <v>221</v>
      </c>
      <c r="R246" s="28">
        <v>-0.55449000000000004</v>
      </c>
    </row>
    <row r="247" spans="1:18" ht="15.75" customHeight="1">
      <c r="A247" s="1"/>
      <c r="B247" s="1"/>
      <c r="C247" s="70"/>
      <c r="D247" s="1"/>
      <c r="F247" s="1"/>
      <c r="G247" s="1"/>
      <c r="H247" s="1"/>
      <c r="I247" s="1"/>
      <c r="J247" s="1"/>
      <c r="K247" s="1"/>
      <c r="L247" s="1"/>
      <c r="P247" s="21"/>
      <c r="Q247" s="1"/>
      <c r="R247" s="35"/>
    </row>
    <row r="248" spans="1:18" ht="15.75" customHeight="1">
      <c r="A248" s="1"/>
      <c r="B248" s="1"/>
      <c r="C248" s="70"/>
      <c r="D248" s="1"/>
      <c r="F248" s="1"/>
      <c r="G248" s="1"/>
      <c r="H248" s="1"/>
      <c r="I248" s="1"/>
      <c r="J248" s="1"/>
      <c r="K248" s="1"/>
      <c r="L248" s="1"/>
      <c r="P248" s="21"/>
      <c r="Q248" s="46"/>
      <c r="R248" s="35"/>
    </row>
    <row r="249" spans="1:18" ht="15.75" customHeight="1">
      <c r="A249" s="1"/>
      <c r="B249" s="1"/>
      <c r="C249" s="70"/>
      <c r="D249" s="1"/>
      <c r="F249" s="1"/>
      <c r="G249" s="1"/>
      <c r="H249" s="1"/>
      <c r="I249" s="1"/>
      <c r="J249" s="1"/>
      <c r="K249" s="1"/>
      <c r="L249" s="1"/>
      <c r="P249" s="21"/>
      <c r="Q249" s="22" t="s">
        <v>222</v>
      </c>
      <c r="R249" s="35"/>
    </row>
    <row r="250" spans="1:18" ht="15.75" customHeight="1">
      <c r="A250" s="1"/>
      <c r="B250" s="1"/>
      <c r="C250" s="70"/>
      <c r="D250" s="1"/>
      <c r="F250" s="1"/>
      <c r="G250" s="1"/>
      <c r="H250" s="1"/>
      <c r="I250" s="1"/>
      <c r="J250" s="1"/>
      <c r="K250" s="1"/>
      <c r="L250" s="1"/>
    </row>
    <row r="251" spans="1:18" ht="15.75" customHeight="1">
      <c r="A251" s="1"/>
      <c r="B251" s="1"/>
      <c r="C251" s="70"/>
      <c r="D251" s="1"/>
      <c r="F251" s="1"/>
      <c r="G251" s="1"/>
      <c r="H251" s="1"/>
      <c r="I251" s="1"/>
      <c r="J251" s="1"/>
      <c r="K251" s="1"/>
      <c r="L251" s="1"/>
    </row>
    <row r="252" spans="1:18" ht="15.75" customHeight="1">
      <c r="A252" s="1"/>
      <c r="B252" s="1"/>
      <c r="C252" s="70"/>
      <c r="D252" s="1"/>
      <c r="F252" s="1"/>
      <c r="G252" s="1"/>
      <c r="H252" s="1"/>
      <c r="I252" s="1"/>
      <c r="J252" s="1"/>
      <c r="K252" s="1"/>
      <c r="L252" s="1"/>
    </row>
    <row r="253" spans="1:18" ht="15.75" customHeight="1">
      <c r="A253" s="1"/>
      <c r="B253" s="1"/>
      <c r="C253" s="70"/>
      <c r="D253" s="1"/>
      <c r="F253" s="1"/>
      <c r="G253" s="1"/>
      <c r="H253" s="1"/>
      <c r="I253" s="1"/>
      <c r="J253" s="1"/>
      <c r="K253" s="1"/>
      <c r="L253" s="1"/>
    </row>
    <row r="254" spans="1:18" ht="15.75" customHeight="1">
      <c r="A254" s="1"/>
      <c r="B254" s="1"/>
      <c r="C254" s="70"/>
      <c r="D254" s="1"/>
      <c r="F254" s="1"/>
      <c r="G254" s="1"/>
      <c r="H254" s="1"/>
      <c r="I254" s="1"/>
      <c r="J254" s="1"/>
      <c r="K254" s="1"/>
      <c r="L254" s="1"/>
    </row>
    <row r="255" spans="1:18" ht="15.75" customHeight="1">
      <c r="A255" s="1"/>
      <c r="B255" s="1"/>
      <c r="C255" s="70"/>
      <c r="D255" s="1"/>
      <c r="F255" s="1"/>
      <c r="G255" s="1"/>
      <c r="H255" s="1"/>
      <c r="I255" s="1"/>
      <c r="J255" s="1"/>
      <c r="K255" s="1"/>
      <c r="L255" s="1"/>
    </row>
    <row r="256" spans="1:18" ht="15.75" customHeight="1">
      <c r="A256" s="1"/>
      <c r="B256" s="1"/>
      <c r="C256" s="70"/>
      <c r="D256" s="1"/>
      <c r="F256" s="1"/>
      <c r="G256" s="1"/>
      <c r="H256" s="1"/>
      <c r="I256" s="1"/>
      <c r="J256" s="1"/>
      <c r="K256" s="1"/>
      <c r="L256" s="1"/>
    </row>
    <row r="257" spans="1:18" ht="15.75" customHeight="1">
      <c r="A257" s="1"/>
      <c r="B257" s="1"/>
      <c r="C257" s="70"/>
      <c r="D257" s="1"/>
      <c r="F257" s="1"/>
      <c r="G257" s="1"/>
      <c r="H257" s="1"/>
      <c r="I257" s="1"/>
      <c r="J257" s="1"/>
      <c r="K257" s="1"/>
      <c r="L257" s="1"/>
    </row>
    <row r="258" spans="1:18" ht="15.75" customHeight="1">
      <c r="A258" s="1"/>
      <c r="B258" s="1"/>
      <c r="C258" s="70"/>
      <c r="D258" s="1"/>
      <c r="F258" s="1"/>
      <c r="G258" s="1"/>
      <c r="H258" s="1"/>
      <c r="I258" s="1"/>
      <c r="J258" s="1"/>
      <c r="K258" s="1"/>
      <c r="L258" s="1"/>
    </row>
    <row r="259" spans="1:18" ht="15.75" customHeight="1">
      <c r="A259" s="1"/>
      <c r="B259" s="1"/>
      <c r="C259" s="70"/>
      <c r="D259" s="1"/>
      <c r="F259" s="1"/>
      <c r="G259" s="1"/>
      <c r="H259" s="1"/>
      <c r="I259" s="1"/>
      <c r="J259" s="1"/>
      <c r="K259" s="1"/>
      <c r="L259" s="1"/>
    </row>
    <row r="260" spans="1:18" ht="15.75" customHeight="1">
      <c r="A260" s="1"/>
      <c r="B260" s="1"/>
      <c r="C260" s="70"/>
      <c r="D260" s="1"/>
      <c r="F260" s="1"/>
      <c r="G260" s="1"/>
      <c r="H260" s="1"/>
      <c r="I260" s="1"/>
      <c r="J260" s="1"/>
      <c r="K260" s="1"/>
      <c r="L260" s="1"/>
      <c r="P260" s="1"/>
      <c r="Q260" s="1"/>
      <c r="R260" s="1"/>
    </row>
    <row r="261" spans="1:18" ht="15.75" customHeight="1">
      <c r="A261" s="1"/>
      <c r="B261" s="1"/>
      <c r="C261" s="70"/>
      <c r="D261" s="1"/>
      <c r="F261" s="1"/>
      <c r="G261" s="1"/>
      <c r="H261" s="1"/>
      <c r="I261" s="1"/>
      <c r="J261" s="1"/>
      <c r="K261" s="1"/>
      <c r="L261" s="1"/>
      <c r="P261" s="1"/>
      <c r="Q261" s="1"/>
      <c r="R261" s="1"/>
    </row>
    <row r="262" spans="1:18" ht="15.75" customHeight="1">
      <c r="A262" s="1"/>
      <c r="B262" s="1"/>
      <c r="C262" s="70"/>
      <c r="D262" s="1"/>
      <c r="F262" s="1"/>
      <c r="G262" s="1"/>
      <c r="H262" s="1"/>
      <c r="I262" s="1"/>
      <c r="J262" s="1"/>
      <c r="K262" s="1"/>
      <c r="L262" s="1"/>
      <c r="P262" s="1"/>
      <c r="Q262" s="1"/>
      <c r="R262" s="1"/>
    </row>
    <row r="263" spans="1:18" ht="15.75" customHeight="1">
      <c r="A263" s="1"/>
      <c r="B263" s="1"/>
      <c r="C263" s="70"/>
      <c r="D263" s="1"/>
      <c r="F263" s="1"/>
      <c r="G263" s="1"/>
      <c r="H263" s="1"/>
      <c r="I263" s="1"/>
      <c r="J263" s="1"/>
      <c r="K263" s="1"/>
      <c r="L263" s="1"/>
      <c r="P263" s="1"/>
      <c r="Q263" s="1"/>
      <c r="R263" s="1"/>
    </row>
    <row r="264" spans="1:18" ht="15.75" customHeight="1">
      <c r="A264" s="1"/>
      <c r="B264" s="1"/>
      <c r="C264" s="70"/>
      <c r="D264" s="1"/>
      <c r="F264" s="1"/>
      <c r="G264" s="1"/>
      <c r="H264" s="1"/>
      <c r="I264" s="1"/>
      <c r="J264" s="1"/>
      <c r="K264" s="1"/>
      <c r="L264" s="1"/>
      <c r="P264" s="1"/>
      <c r="Q264" s="1"/>
      <c r="R264" s="1"/>
    </row>
    <row r="265" spans="1:18" ht="15.75" customHeight="1">
      <c r="A265" s="1"/>
      <c r="B265" s="1"/>
      <c r="C265" s="70"/>
      <c r="D265" s="1"/>
      <c r="F265" s="1"/>
      <c r="G265" s="1"/>
      <c r="H265" s="1"/>
      <c r="I265" s="1"/>
      <c r="J265" s="1"/>
      <c r="K265" s="1"/>
      <c r="L265" s="1"/>
      <c r="P265" s="1"/>
      <c r="Q265" s="1"/>
      <c r="R265" s="1"/>
    </row>
    <row r="266" spans="1:18" ht="15.75" customHeight="1">
      <c r="A266" s="1"/>
      <c r="B266" s="1"/>
      <c r="C266" s="70"/>
      <c r="D266" s="1"/>
      <c r="F266" s="1"/>
      <c r="G266" s="1"/>
      <c r="H266" s="1"/>
      <c r="I266" s="1"/>
      <c r="J266" s="1"/>
      <c r="K266" s="1"/>
      <c r="L266" s="1"/>
      <c r="P266" s="1"/>
      <c r="Q266" s="1"/>
      <c r="R266" s="1"/>
    </row>
    <row r="267" spans="1:18" ht="15.75" customHeight="1">
      <c r="A267" s="1"/>
      <c r="B267" s="1"/>
      <c r="C267" s="70"/>
      <c r="D267" s="1"/>
      <c r="F267" s="1"/>
      <c r="G267" s="1"/>
      <c r="H267" s="1"/>
      <c r="I267" s="1"/>
      <c r="J267" s="1"/>
      <c r="K267" s="1"/>
      <c r="L267" s="1"/>
      <c r="P267" s="1"/>
      <c r="Q267" s="1"/>
      <c r="R267" s="1"/>
    </row>
    <row r="268" spans="1:18" ht="15.75" customHeight="1">
      <c r="A268" s="1"/>
      <c r="B268" s="1"/>
      <c r="C268" s="70"/>
      <c r="D268" s="1"/>
      <c r="F268" s="1"/>
      <c r="G268" s="1"/>
      <c r="H268" s="1"/>
      <c r="I268" s="1"/>
      <c r="J268" s="1"/>
      <c r="K268" s="1"/>
      <c r="L268" s="1"/>
      <c r="P268" s="1"/>
      <c r="Q268" s="1"/>
      <c r="R268" s="1"/>
    </row>
    <row r="269" spans="1:18" ht="15.75" customHeight="1">
      <c r="A269" s="1"/>
      <c r="B269" s="1"/>
      <c r="C269" s="70"/>
      <c r="D269" s="1"/>
      <c r="F269" s="1"/>
      <c r="G269" s="1"/>
      <c r="H269" s="1"/>
      <c r="I269" s="1"/>
      <c r="J269" s="1"/>
      <c r="K269" s="1"/>
      <c r="L269" s="1"/>
      <c r="P269" s="1"/>
      <c r="Q269" s="1"/>
      <c r="R269" s="1"/>
    </row>
    <row r="270" spans="1:18" ht="15.75" customHeight="1">
      <c r="A270" s="1"/>
      <c r="B270" s="1"/>
      <c r="C270" s="70"/>
      <c r="D270" s="1"/>
      <c r="F270" s="1"/>
      <c r="G270" s="1"/>
      <c r="H270" s="1"/>
      <c r="I270" s="1"/>
      <c r="J270" s="1"/>
      <c r="K270" s="1"/>
      <c r="L270" s="1"/>
      <c r="P270" s="1"/>
      <c r="Q270" s="1"/>
      <c r="R270" s="1"/>
    </row>
    <row r="271" spans="1:18" ht="15.75" customHeight="1">
      <c r="A271" s="1"/>
      <c r="B271" s="1"/>
      <c r="C271" s="70"/>
      <c r="D271" s="1"/>
      <c r="F271" s="1"/>
      <c r="G271" s="1"/>
      <c r="H271" s="1"/>
      <c r="I271" s="1"/>
      <c r="J271" s="1"/>
      <c r="K271" s="1"/>
      <c r="L271" s="1"/>
      <c r="P271" s="1"/>
      <c r="Q271" s="1"/>
      <c r="R271" s="1"/>
    </row>
    <row r="272" spans="1:18" ht="15.75" customHeight="1">
      <c r="A272" s="1"/>
      <c r="B272" s="1"/>
      <c r="C272" s="70"/>
      <c r="D272" s="1"/>
      <c r="F272" s="1"/>
      <c r="G272" s="1"/>
      <c r="H272" s="1"/>
      <c r="I272" s="1"/>
      <c r="J272" s="1"/>
      <c r="K272" s="1"/>
      <c r="L272" s="1"/>
      <c r="P272" s="1"/>
      <c r="Q272" s="1"/>
      <c r="R272" s="1"/>
    </row>
    <row r="273" spans="1:18" ht="15.75" customHeight="1">
      <c r="A273" s="1"/>
      <c r="B273" s="1"/>
      <c r="C273" s="70"/>
      <c r="D273" s="1"/>
      <c r="F273" s="1"/>
      <c r="G273" s="1"/>
      <c r="H273" s="1"/>
      <c r="I273" s="1"/>
      <c r="J273" s="1"/>
      <c r="K273" s="1"/>
      <c r="L273" s="1"/>
      <c r="P273" s="1"/>
      <c r="Q273" s="1"/>
      <c r="R273" s="1"/>
    </row>
    <row r="274" spans="1:18" ht="15.75" customHeight="1">
      <c r="A274" s="1"/>
      <c r="B274" s="1"/>
      <c r="C274" s="70"/>
      <c r="D274" s="1"/>
      <c r="F274" s="1"/>
      <c r="G274" s="1"/>
      <c r="H274" s="1"/>
      <c r="I274" s="1"/>
      <c r="J274" s="1"/>
      <c r="K274" s="1"/>
      <c r="L274" s="1"/>
      <c r="P274" s="1"/>
      <c r="Q274" s="1"/>
      <c r="R274" s="1"/>
    </row>
    <row r="275" spans="1:18" ht="15.75" customHeight="1">
      <c r="A275" s="1"/>
      <c r="B275" s="1"/>
      <c r="C275" s="70"/>
      <c r="D275" s="1"/>
      <c r="F275" s="1"/>
      <c r="G275" s="1"/>
      <c r="H275" s="1"/>
      <c r="I275" s="1"/>
      <c r="J275" s="1"/>
      <c r="K275" s="1"/>
      <c r="L275" s="1"/>
      <c r="P275" s="1"/>
      <c r="Q275" s="1"/>
      <c r="R275" s="1"/>
    </row>
    <row r="276" spans="1:18" ht="15.75" customHeight="1">
      <c r="A276" s="1"/>
      <c r="B276" s="1"/>
      <c r="C276" s="70"/>
      <c r="D276" s="1"/>
      <c r="F276" s="1"/>
      <c r="G276" s="1"/>
      <c r="H276" s="1"/>
      <c r="I276" s="1"/>
      <c r="J276" s="1"/>
      <c r="K276" s="1"/>
      <c r="L276" s="1"/>
      <c r="P276" s="1"/>
      <c r="Q276" s="1"/>
      <c r="R276" s="1"/>
    </row>
    <row r="277" spans="1:18" ht="15.75" customHeight="1">
      <c r="A277" s="1"/>
      <c r="B277" s="1"/>
      <c r="C277" s="70"/>
      <c r="D277" s="1"/>
      <c r="F277" s="1"/>
      <c r="G277" s="1"/>
      <c r="H277" s="1"/>
      <c r="I277" s="1"/>
      <c r="J277" s="1"/>
      <c r="K277" s="1"/>
      <c r="L277" s="1"/>
      <c r="P277" s="1"/>
      <c r="Q277" s="1"/>
      <c r="R277" s="1"/>
    </row>
    <row r="278" spans="1:18" ht="15.75" customHeight="1">
      <c r="A278" s="1"/>
      <c r="B278" s="1"/>
      <c r="C278" s="70"/>
      <c r="D278" s="1"/>
      <c r="F278" s="1"/>
      <c r="G278" s="1"/>
      <c r="H278" s="1"/>
      <c r="I278" s="1"/>
      <c r="J278" s="1"/>
      <c r="K278" s="1"/>
      <c r="L278" s="1"/>
      <c r="P278" s="1"/>
      <c r="Q278" s="1"/>
      <c r="R278" s="1"/>
    </row>
    <row r="279" spans="1:18" ht="15.75" customHeight="1">
      <c r="A279" s="1"/>
      <c r="B279" s="1"/>
      <c r="C279" s="70"/>
      <c r="D279" s="1"/>
      <c r="F279" s="1"/>
      <c r="G279" s="1"/>
      <c r="H279" s="1"/>
      <c r="I279" s="1"/>
      <c r="J279" s="1"/>
      <c r="K279" s="1"/>
      <c r="L279" s="1"/>
      <c r="P279" s="1"/>
      <c r="Q279" s="1"/>
      <c r="R279" s="1"/>
    </row>
    <row r="280" spans="1:18" ht="15.75" customHeight="1">
      <c r="A280" s="1"/>
      <c r="B280" s="1"/>
      <c r="C280" s="70"/>
      <c r="D280" s="1"/>
      <c r="F280" s="1"/>
      <c r="G280" s="1"/>
      <c r="H280" s="1"/>
      <c r="I280" s="1"/>
      <c r="J280" s="1"/>
      <c r="K280" s="1"/>
      <c r="L280" s="1"/>
      <c r="P280" s="1"/>
      <c r="Q280" s="1"/>
      <c r="R280" s="1"/>
    </row>
    <row r="281" spans="1:18" ht="15.75" customHeight="1">
      <c r="A281" s="1"/>
      <c r="B281" s="1"/>
      <c r="C281" s="70"/>
      <c r="D281" s="1"/>
      <c r="F281" s="1"/>
      <c r="G281" s="1"/>
      <c r="H281" s="1"/>
      <c r="I281" s="1"/>
      <c r="J281" s="1"/>
      <c r="K281" s="1"/>
      <c r="L281" s="1"/>
      <c r="P281" s="1"/>
      <c r="Q281" s="1"/>
      <c r="R281" s="1"/>
    </row>
    <row r="282" spans="1:18" ht="15.75" customHeight="1">
      <c r="A282" s="1"/>
      <c r="B282" s="1"/>
      <c r="C282" s="70"/>
      <c r="D282" s="1"/>
      <c r="F282" s="1"/>
      <c r="G282" s="1"/>
      <c r="H282" s="1"/>
      <c r="I282" s="1"/>
      <c r="J282" s="1"/>
      <c r="K282" s="1"/>
      <c r="L282" s="1"/>
      <c r="P282" s="1"/>
      <c r="Q282" s="1"/>
      <c r="R282" s="1"/>
    </row>
    <row r="283" spans="1:18" ht="15.75" customHeight="1">
      <c r="A283" s="1"/>
      <c r="B283" s="1"/>
      <c r="C283" s="70"/>
      <c r="D283" s="1"/>
      <c r="F283" s="1"/>
      <c r="G283" s="1"/>
      <c r="H283" s="1"/>
      <c r="I283" s="1"/>
      <c r="J283" s="1"/>
      <c r="K283" s="1"/>
      <c r="L283" s="1"/>
      <c r="P283" s="1"/>
      <c r="Q283" s="1"/>
      <c r="R283" s="1"/>
    </row>
    <row r="284" spans="1:18" ht="15.75" customHeight="1">
      <c r="A284" s="1"/>
      <c r="B284" s="1"/>
      <c r="C284" s="70"/>
      <c r="D284" s="1"/>
      <c r="F284" s="1"/>
      <c r="G284" s="1"/>
      <c r="H284" s="1"/>
      <c r="I284" s="1"/>
      <c r="J284" s="1"/>
      <c r="K284" s="1"/>
      <c r="L284" s="1"/>
      <c r="P284" s="1"/>
      <c r="Q284" s="1"/>
      <c r="R284" s="1"/>
    </row>
    <row r="285" spans="1:18" ht="15.75" customHeight="1">
      <c r="A285" s="1"/>
      <c r="B285" s="1"/>
      <c r="C285" s="70"/>
      <c r="D285" s="1"/>
      <c r="F285" s="1"/>
      <c r="G285" s="1"/>
      <c r="H285" s="1"/>
      <c r="I285" s="1"/>
      <c r="J285" s="1"/>
      <c r="K285" s="1"/>
      <c r="L285" s="1"/>
      <c r="P285" s="1"/>
      <c r="Q285" s="1"/>
      <c r="R285" s="1"/>
    </row>
    <row r="286" spans="1:18" ht="15.75" customHeight="1">
      <c r="A286" s="1"/>
      <c r="B286" s="1"/>
      <c r="C286" s="70"/>
      <c r="D286" s="1"/>
      <c r="F286" s="1"/>
      <c r="G286" s="1"/>
      <c r="H286" s="1"/>
      <c r="I286" s="1"/>
      <c r="J286" s="1"/>
      <c r="K286" s="1"/>
      <c r="L286" s="1"/>
      <c r="P286" s="1"/>
      <c r="Q286" s="1"/>
      <c r="R286" s="1"/>
    </row>
    <row r="287" spans="1:18" ht="15.75" customHeight="1">
      <c r="A287" s="1"/>
      <c r="B287" s="1"/>
      <c r="C287" s="70"/>
      <c r="D287" s="1"/>
      <c r="F287" s="1"/>
      <c r="G287" s="1"/>
      <c r="H287" s="1"/>
      <c r="I287" s="1"/>
      <c r="J287" s="1"/>
      <c r="K287" s="1"/>
      <c r="L287" s="1"/>
      <c r="P287" s="1"/>
      <c r="Q287" s="1"/>
      <c r="R287" s="1"/>
    </row>
    <row r="288" spans="1:18" ht="15.75" customHeight="1">
      <c r="A288" s="1"/>
      <c r="B288" s="1"/>
      <c r="C288" s="70"/>
      <c r="D288" s="1"/>
      <c r="F288" s="1"/>
      <c r="G288" s="1"/>
      <c r="H288" s="1"/>
      <c r="I288" s="1"/>
      <c r="J288" s="1"/>
      <c r="K288" s="1"/>
      <c r="L288" s="1"/>
      <c r="P288" s="1"/>
      <c r="Q288" s="1"/>
      <c r="R288" s="1"/>
    </row>
    <row r="289" spans="1:18" ht="15.75" customHeight="1">
      <c r="A289" s="1"/>
      <c r="B289" s="1"/>
      <c r="C289" s="70"/>
      <c r="D289" s="1"/>
      <c r="F289" s="1"/>
      <c r="G289" s="1"/>
      <c r="H289" s="1"/>
      <c r="I289" s="1"/>
      <c r="J289" s="1"/>
      <c r="K289" s="1"/>
      <c r="L289" s="1"/>
      <c r="P289" s="1"/>
      <c r="Q289" s="1"/>
      <c r="R289" s="1"/>
    </row>
    <row r="290" spans="1:18" ht="15.75" customHeight="1">
      <c r="A290" s="1"/>
      <c r="B290" s="1"/>
      <c r="C290" s="70"/>
      <c r="D290" s="1"/>
      <c r="F290" s="1"/>
      <c r="G290" s="1"/>
      <c r="H290" s="1"/>
      <c r="I290" s="1"/>
      <c r="J290" s="1"/>
      <c r="K290" s="1"/>
      <c r="L290" s="1"/>
      <c r="P290" s="1"/>
      <c r="Q290" s="1"/>
      <c r="R290" s="1"/>
    </row>
    <row r="291" spans="1:18" ht="15.75" customHeight="1">
      <c r="A291" s="1"/>
      <c r="B291" s="1"/>
      <c r="C291" s="70"/>
      <c r="D291" s="1"/>
      <c r="F291" s="1"/>
      <c r="G291" s="1"/>
      <c r="H291" s="1"/>
      <c r="I291" s="1"/>
      <c r="J291" s="1"/>
      <c r="K291" s="1"/>
      <c r="L291" s="1"/>
      <c r="P291" s="1"/>
      <c r="Q291" s="1"/>
      <c r="R291" s="1"/>
    </row>
    <row r="292" spans="1:18" ht="15.75" customHeight="1">
      <c r="A292" s="1"/>
      <c r="B292" s="1"/>
      <c r="C292" s="70"/>
      <c r="D292" s="1"/>
      <c r="F292" s="1"/>
      <c r="G292" s="1"/>
      <c r="H292" s="1"/>
      <c r="I292" s="1"/>
      <c r="J292" s="1"/>
      <c r="K292" s="1"/>
      <c r="L292" s="1"/>
      <c r="P292" s="1"/>
      <c r="Q292" s="1"/>
      <c r="R292" s="1"/>
    </row>
    <row r="293" spans="1:18" ht="15.75" customHeight="1">
      <c r="A293" s="1"/>
      <c r="B293" s="1"/>
      <c r="C293" s="70"/>
      <c r="D293" s="1"/>
      <c r="F293" s="1"/>
      <c r="G293" s="1"/>
      <c r="H293" s="1"/>
      <c r="I293" s="1"/>
      <c r="J293" s="1"/>
      <c r="K293" s="1"/>
      <c r="L293" s="1"/>
      <c r="P293" s="1"/>
      <c r="Q293" s="1"/>
      <c r="R293" s="1"/>
    </row>
    <row r="294" spans="1:18" ht="15.75" customHeight="1">
      <c r="A294" s="1"/>
      <c r="B294" s="1"/>
      <c r="C294" s="70"/>
      <c r="D294" s="1"/>
      <c r="F294" s="1"/>
      <c r="G294" s="1"/>
      <c r="H294" s="1"/>
      <c r="I294" s="1"/>
      <c r="J294" s="1"/>
      <c r="K294" s="1"/>
      <c r="L294" s="1"/>
      <c r="P294" s="1"/>
      <c r="Q294" s="1"/>
      <c r="R294" s="1"/>
    </row>
    <row r="295" spans="1:18" ht="15.75" customHeight="1">
      <c r="A295" s="1"/>
      <c r="B295" s="1"/>
      <c r="C295" s="70"/>
      <c r="D295" s="1"/>
      <c r="F295" s="1"/>
      <c r="G295" s="1"/>
      <c r="H295" s="1"/>
      <c r="I295" s="1"/>
      <c r="J295" s="1"/>
      <c r="K295" s="1"/>
      <c r="L295" s="1"/>
      <c r="P295" s="1"/>
      <c r="Q295" s="1"/>
      <c r="R295" s="1"/>
    </row>
    <row r="296" spans="1:18" ht="15.75" customHeight="1">
      <c r="A296" s="1"/>
      <c r="B296" s="1"/>
      <c r="C296" s="70"/>
      <c r="D296" s="1"/>
      <c r="F296" s="1"/>
      <c r="G296" s="1"/>
      <c r="H296" s="1"/>
      <c r="I296" s="1"/>
      <c r="J296" s="1"/>
      <c r="K296" s="1"/>
      <c r="L296" s="1"/>
      <c r="P296" s="1"/>
      <c r="Q296" s="1"/>
      <c r="R296" s="1"/>
    </row>
    <row r="297" spans="1:18" ht="15.75" customHeight="1">
      <c r="A297" s="1"/>
      <c r="B297" s="1"/>
      <c r="C297" s="70"/>
      <c r="D297" s="1"/>
      <c r="F297" s="1"/>
      <c r="G297" s="1"/>
      <c r="H297" s="1"/>
      <c r="I297" s="1"/>
      <c r="J297" s="1"/>
      <c r="K297" s="1"/>
      <c r="L297" s="1"/>
      <c r="P297" s="1"/>
      <c r="Q297" s="1"/>
      <c r="R297" s="1"/>
    </row>
    <row r="298" spans="1:18" ht="15.75" customHeight="1">
      <c r="A298" s="1"/>
      <c r="B298" s="1"/>
      <c r="C298" s="70"/>
      <c r="D298" s="1"/>
      <c r="F298" s="1"/>
      <c r="G298" s="1"/>
      <c r="H298" s="1"/>
      <c r="I298" s="1"/>
      <c r="J298" s="1"/>
      <c r="K298" s="1"/>
      <c r="L298" s="1"/>
      <c r="P298" s="1"/>
      <c r="Q298" s="1"/>
      <c r="R298" s="1"/>
    </row>
    <row r="299" spans="1:18" ht="15.75" customHeight="1">
      <c r="A299" s="1"/>
      <c r="B299" s="1"/>
      <c r="C299" s="70"/>
      <c r="D299" s="1"/>
      <c r="F299" s="1"/>
      <c r="G299" s="1"/>
      <c r="H299" s="1"/>
      <c r="I299" s="1"/>
      <c r="J299" s="1"/>
      <c r="K299" s="1"/>
      <c r="L299" s="1"/>
      <c r="P299" s="1"/>
      <c r="Q299" s="1"/>
      <c r="R299" s="1"/>
    </row>
    <row r="300" spans="1:18" ht="15.75" customHeight="1">
      <c r="A300" s="1"/>
      <c r="B300" s="1"/>
      <c r="C300" s="70"/>
      <c r="D300" s="1"/>
      <c r="F300" s="1"/>
      <c r="G300" s="1"/>
      <c r="H300" s="1"/>
      <c r="I300" s="1"/>
      <c r="J300" s="1"/>
      <c r="K300" s="1"/>
      <c r="L300" s="1"/>
      <c r="P300" s="1"/>
      <c r="Q300" s="1"/>
      <c r="R300" s="1"/>
    </row>
    <row r="301" spans="1:18" ht="15.75" customHeight="1">
      <c r="A301" s="1"/>
      <c r="B301" s="1"/>
      <c r="C301" s="70"/>
      <c r="D301" s="1"/>
      <c r="F301" s="1"/>
      <c r="G301" s="1"/>
      <c r="H301" s="1"/>
      <c r="I301" s="1"/>
      <c r="J301" s="1"/>
      <c r="K301" s="1"/>
      <c r="L301" s="1"/>
      <c r="P301" s="1"/>
      <c r="Q301" s="1"/>
      <c r="R301" s="1"/>
    </row>
    <row r="302" spans="1:18" ht="15.75" customHeight="1">
      <c r="A302" s="1"/>
      <c r="B302" s="1"/>
      <c r="C302" s="70"/>
      <c r="D302" s="1"/>
      <c r="F302" s="1"/>
      <c r="G302" s="1"/>
      <c r="H302" s="1"/>
      <c r="I302" s="1"/>
      <c r="J302" s="1"/>
      <c r="K302" s="1"/>
      <c r="L302" s="1"/>
      <c r="P302" s="1"/>
      <c r="Q302" s="1"/>
      <c r="R302" s="1"/>
    </row>
    <row r="303" spans="1:18" ht="15.75" customHeight="1">
      <c r="A303" s="1"/>
      <c r="B303" s="1"/>
      <c r="C303" s="70"/>
      <c r="D303" s="1"/>
      <c r="F303" s="1"/>
      <c r="G303" s="1"/>
      <c r="H303" s="1"/>
      <c r="I303" s="1"/>
      <c r="J303" s="1"/>
      <c r="K303" s="1"/>
      <c r="L303" s="1"/>
      <c r="P303" s="1"/>
      <c r="Q303" s="1"/>
      <c r="R303" s="1"/>
    </row>
    <row r="304" spans="1:18" ht="15.75" customHeight="1">
      <c r="A304" s="1"/>
      <c r="B304" s="1"/>
      <c r="C304" s="70"/>
      <c r="D304" s="1"/>
      <c r="F304" s="1"/>
      <c r="G304" s="1"/>
      <c r="H304" s="1"/>
      <c r="I304" s="1"/>
      <c r="J304" s="1"/>
      <c r="K304" s="1"/>
      <c r="L304" s="1"/>
      <c r="P304" s="1"/>
      <c r="Q304" s="1"/>
      <c r="R304" s="1"/>
    </row>
    <row r="305" spans="1:18" ht="15.75" customHeight="1">
      <c r="A305" s="1"/>
      <c r="B305" s="1"/>
      <c r="C305" s="70"/>
      <c r="D305" s="1"/>
      <c r="F305" s="1"/>
      <c r="G305" s="1"/>
      <c r="H305" s="1"/>
      <c r="I305" s="1"/>
      <c r="J305" s="1"/>
      <c r="K305" s="1"/>
      <c r="L305" s="1"/>
      <c r="P305" s="1"/>
      <c r="Q305" s="1"/>
      <c r="R305" s="1"/>
    </row>
    <row r="306" spans="1:18" ht="15.75" customHeight="1">
      <c r="A306" s="1"/>
      <c r="B306" s="1"/>
      <c r="C306" s="70"/>
      <c r="D306" s="1"/>
      <c r="F306" s="1"/>
      <c r="G306" s="1"/>
      <c r="H306" s="1"/>
      <c r="I306" s="1"/>
      <c r="J306" s="1"/>
      <c r="K306" s="1"/>
      <c r="L306" s="1"/>
      <c r="P306" s="1"/>
      <c r="Q306" s="1"/>
      <c r="R306" s="1"/>
    </row>
    <row r="307" spans="1:18" ht="15.75" customHeight="1">
      <c r="A307" s="1"/>
      <c r="B307" s="1"/>
      <c r="C307" s="70"/>
      <c r="D307" s="1"/>
      <c r="F307" s="1"/>
      <c r="G307" s="1"/>
      <c r="H307" s="1"/>
      <c r="I307" s="1"/>
      <c r="J307" s="1"/>
      <c r="K307" s="1"/>
      <c r="L307" s="1"/>
      <c r="P307" s="1"/>
      <c r="Q307" s="1"/>
      <c r="R307" s="1"/>
    </row>
    <row r="308" spans="1:18" ht="15.75" customHeight="1">
      <c r="A308" s="1"/>
      <c r="B308" s="1"/>
      <c r="C308" s="70"/>
      <c r="D308" s="1"/>
      <c r="F308" s="1"/>
      <c r="G308" s="1"/>
      <c r="H308" s="1"/>
      <c r="I308" s="1"/>
      <c r="J308" s="1"/>
      <c r="K308" s="1"/>
      <c r="L308" s="1"/>
      <c r="P308" s="1"/>
      <c r="Q308" s="1"/>
      <c r="R308" s="1"/>
    </row>
    <row r="309" spans="1:18" ht="15.75" customHeight="1">
      <c r="A309" s="1"/>
      <c r="B309" s="1"/>
      <c r="C309" s="70"/>
      <c r="D309" s="1"/>
      <c r="F309" s="1"/>
      <c r="G309" s="1"/>
      <c r="H309" s="1"/>
      <c r="I309" s="1"/>
      <c r="J309" s="1"/>
      <c r="K309" s="1"/>
      <c r="L309" s="1"/>
      <c r="P309" s="1"/>
      <c r="Q309" s="1"/>
      <c r="R309" s="1"/>
    </row>
    <row r="310" spans="1:18" ht="15.75" customHeight="1">
      <c r="A310" s="1"/>
      <c r="B310" s="1"/>
      <c r="C310" s="70"/>
      <c r="D310" s="1"/>
      <c r="F310" s="1"/>
      <c r="G310" s="1"/>
      <c r="H310" s="1"/>
      <c r="I310" s="1"/>
      <c r="J310" s="1"/>
      <c r="K310" s="1"/>
      <c r="L310" s="1"/>
      <c r="P310" s="1"/>
      <c r="Q310" s="1"/>
      <c r="R310" s="1"/>
    </row>
    <row r="311" spans="1:18" ht="15.75" customHeight="1">
      <c r="A311" s="1"/>
      <c r="B311" s="1"/>
      <c r="C311" s="70"/>
      <c r="D311" s="1"/>
      <c r="F311" s="1"/>
      <c r="G311" s="1"/>
      <c r="H311" s="1"/>
      <c r="I311" s="1"/>
      <c r="J311" s="1"/>
      <c r="K311" s="1"/>
      <c r="L311" s="1"/>
      <c r="P311" s="1"/>
      <c r="Q311" s="1"/>
      <c r="R311" s="1"/>
    </row>
    <row r="312" spans="1:18" ht="15.75" customHeight="1">
      <c r="A312" s="1"/>
      <c r="B312" s="1"/>
      <c r="C312" s="70"/>
      <c r="D312" s="1"/>
      <c r="F312" s="1"/>
      <c r="G312" s="1"/>
      <c r="H312" s="1"/>
      <c r="I312" s="1"/>
      <c r="J312" s="1"/>
      <c r="K312" s="1"/>
      <c r="L312" s="1"/>
      <c r="P312" s="1"/>
      <c r="Q312" s="1"/>
      <c r="R312" s="1"/>
    </row>
    <row r="313" spans="1:18" ht="15.75" customHeight="1">
      <c r="A313" s="1"/>
      <c r="B313" s="1"/>
      <c r="C313" s="70"/>
      <c r="D313" s="1"/>
      <c r="F313" s="1"/>
      <c r="G313" s="1"/>
      <c r="H313" s="1"/>
      <c r="I313" s="1"/>
      <c r="J313" s="1"/>
      <c r="K313" s="1"/>
      <c r="L313" s="1"/>
      <c r="P313" s="1"/>
      <c r="Q313" s="1"/>
      <c r="R313" s="1"/>
    </row>
    <row r="314" spans="1:18" ht="15.75" customHeight="1">
      <c r="A314" s="1"/>
      <c r="B314" s="1"/>
      <c r="C314" s="70"/>
      <c r="D314" s="1"/>
      <c r="F314" s="1"/>
      <c r="G314" s="1"/>
      <c r="H314" s="1"/>
      <c r="I314" s="1"/>
      <c r="J314" s="1"/>
      <c r="K314" s="1"/>
      <c r="L314" s="1"/>
      <c r="P314" s="1"/>
      <c r="Q314" s="1"/>
      <c r="R314" s="1"/>
    </row>
    <row r="315" spans="1:18" ht="15.75" customHeight="1">
      <c r="A315" s="1"/>
      <c r="B315" s="1"/>
      <c r="C315" s="70"/>
      <c r="D315" s="1"/>
      <c r="F315" s="1"/>
      <c r="G315" s="1"/>
      <c r="H315" s="1"/>
      <c r="I315" s="1"/>
      <c r="J315" s="1"/>
      <c r="K315" s="1"/>
      <c r="L315" s="1"/>
      <c r="P315" s="1"/>
      <c r="Q315" s="1"/>
      <c r="R315" s="1"/>
    </row>
    <row r="316" spans="1:18" ht="15.75" customHeight="1">
      <c r="A316" s="1"/>
      <c r="B316" s="1"/>
      <c r="C316" s="70"/>
      <c r="D316" s="1"/>
      <c r="F316" s="1"/>
      <c r="G316" s="1"/>
      <c r="H316" s="1"/>
      <c r="I316" s="1"/>
      <c r="J316" s="1"/>
      <c r="K316" s="1"/>
      <c r="L316" s="1"/>
      <c r="P316" s="1"/>
      <c r="Q316" s="1"/>
      <c r="R316" s="1"/>
    </row>
    <row r="317" spans="1:18" ht="15.75" customHeight="1">
      <c r="A317" s="1"/>
      <c r="B317" s="1"/>
      <c r="C317" s="70"/>
      <c r="D317" s="1"/>
      <c r="F317" s="1"/>
      <c r="G317" s="1"/>
      <c r="H317" s="1"/>
      <c r="I317" s="1"/>
      <c r="J317" s="1"/>
      <c r="K317" s="1"/>
      <c r="L317" s="1"/>
      <c r="P317" s="1"/>
      <c r="Q317" s="1"/>
      <c r="R317" s="1"/>
    </row>
    <row r="318" spans="1:18" ht="15.75" customHeight="1">
      <c r="A318" s="1"/>
      <c r="B318" s="1"/>
      <c r="C318" s="70"/>
      <c r="D318" s="1"/>
      <c r="F318" s="1"/>
      <c r="G318" s="1"/>
      <c r="H318" s="1"/>
      <c r="I318" s="1"/>
      <c r="J318" s="1"/>
      <c r="K318" s="1"/>
      <c r="L318" s="1"/>
      <c r="P318" s="1"/>
      <c r="Q318" s="1"/>
      <c r="R318" s="1"/>
    </row>
    <row r="319" spans="1:18" ht="15.75" customHeight="1">
      <c r="A319" s="1"/>
      <c r="B319" s="1"/>
      <c r="C319" s="70"/>
      <c r="D319" s="1"/>
      <c r="F319" s="1"/>
      <c r="G319" s="1"/>
      <c r="H319" s="1"/>
      <c r="I319" s="1"/>
      <c r="J319" s="1"/>
      <c r="K319" s="1"/>
      <c r="L319" s="1"/>
      <c r="P319" s="1"/>
      <c r="Q319" s="1"/>
      <c r="R319" s="1"/>
    </row>
    <row r="320" spans="1:18" ht="15.75" customHeight="1">
      <c r="A320" s="1"/>
      <c r="B320" s="1"/>
      <c r="C320" s="70"/>
      <c r="D320" s="1"/>
      <c r="F320" s="1"/>
      <c r="G320" s="1"/>
      <c r="H320" s="1"/>
      <c r="I320" s="1"/>
      <c r="J320" s="1"/>
      <c r="K320" s="1"/>
      <c r="L320" s="1"/>
      <c r="P320" s="1"/>
      <c r="Q320" s="1"/>
      <c r="R320" s="1"/>
    </row>
    <row r="321" spans="1:18" ht="15.75" customHeight="1">
      <c r="A321" s="1"/>
      <c r="B321" s="1"/>
      <c r="C321" s="70"/>
      <c r="D321" s="1"/>
      <c r="F321" s="1"/>
      <c r="G321" s="1"/>
      <c r="H321" s="1"/>
      <c r="I321" s="1"/>
      <c r="J321" s="1"/>
      <c r="K321" s="1"/>
      <c r="L321" s="1"/>
      <c r="P321" s="1"/>
      <c r="Q321" s="1"/>
      <c r="R321" s="1"/>
    </row>
    <row r="322" spans="1:18" ht="15.75" customHeight="1">
      <c r="A322" s="1"/>
      <c r="B322" s="1"/>
      <c r="C322" s="70"/>
      <c r="D322" s="1"/>
      <c r="F322" s="1"/>
      <c r="G322" s="1"/>
      <c r="H322" s="1"/>
      <c r="I322" s="1"/>
      <c r="J322" s="1"/>
      <c r="K322" s="1"/>
      <c r="L322" s="1"/>
      <c r="P322" s="1"/>
      <c r="Q322" s="1"/>
      <c r="R322" s="1"/>
    </row>
    <row r="323" spans="1:18" ht="15.75" customHeight="1">
      <c r="A323" s="1"/>
      <c r="B323" s="1"/>
      <c r="C323" s="70"/>
      <c r="D323" s="1"/>
      <c r="F323" s="1"/>
      <c r="G323" s="1"/>
      <c r="H323" s="1"/>
      <c r="I323" s="1"/>
      <c r="J323" s="1"/>
      <c r="K323" s="1"/>
      <c r="L323" s="1"/>
      <c r="P323" s="1"/>
      <c r="Q323" s="1"/>
      <c r="R323" s="1"/>
    </row>
    <row r="324" spans="1:18" ht="15.75" customHeight="1">
      <c r="A324" s="1"/>
      <c r="B324" s="1"/>
      <c r="C324" s="70"/>
      <c r="D324" s="1"/>
      <c r="F324" s="1"/>
      <c r="G324" s="1"/>
      <c r="H324" s="1"/>
      <c r="I324" s="1"/>
      <c r="J324" s="1"/>
      <c r="K324" s="1"/>
      <c r="L324" s="1"/>
      <c r="P324" s="1"/>
      <c r="Q324" s="1"/>
      <c r="R324" s="1"/>
    </row>
    <row r="325" spans="1:18" ht="15.75" customHeight="1">
      <c r="A325" s="1"/>
      <c r="B325" s="1"/>
      <c r="C325" s="70"/>
      <c r="D325" s="1"/>
      <c r="F325" s="1"/>
      <c r="G325" s="1"/>
      <c r="H325" s="1"/>
      <c r="I325" s="1"/>
      <c r="J325" s="1"/>
      <c r="K325" s="1"/>
      <c r="L325" s="1"/>
      <c r="P325" s="1"/>
      <c r="Q325" s="1"/>
      <c r="R325" s="1"/>
    </row>
    <row r="326" spans="1:18" ht="15.75" customHeight="1">
      <c r="A326" s="1"/>
      <c r="B326" s="1"/>
      <c r="C326" s="70"/>
      <c r="D326" s="1"/>
      <c r="F326" s="1"/>
      <c r="G326" s="1"/>
      <c r="H326" s="1"/>
      <c r="I326" s="1"/>
      <c r="J326" s="1"/>
      <c r="K326" s="1"/>
      <c r="L326" s="1"/>
      <c r="P326" s="1"/>
      <c r="Q326" s="1"/>
      <c r="R326" s="1"/>
    </row>
    <row r="327" spans="1:18" ht="15.75" customHeight="1">
      <c r="A327" s="1"/>
      <c r="B327" s="1"/>
      <c r="C327" s="70"/>
      <c r="D327" s="1"/>
      <c r="F327" s="1"/>
      <c r="G327" s="1"/>
      <c r="H327" s="1"/>
      <c r="I327" s="1"/>
      <c r="J327" s="1"/>
      <c r="K327" s="1"/>
      <c r="L327" s="1"/>
      <c r="P327" s="1"/>
      <c r="Q327" s="1"/>
      <c r="R327" s="1"/>
    </row>
    <row r="328" spans="1:18" ht="15.75" customHeight="1">
      <c r="A328" s="1"/>
      <c r="B328" s="1"/>
      <c r="C328" s="70"/>
      <c r="D328" s="1"/>
      <c r="F328" s="1"/>
      <c r="G328" s="1"/>
      <c r="H328" s="1"/>
      <c r="I328" s="1"/>
      <c r="J328" s="1"/>
      <c r="K328" s="1"/>
      <c r="L328" s="1"/>
      <c r="P328" s="1"/>
      <c r="Q328" s="1"/>
      <c r="R328" s="1"/>
    </row>
    <row r="329" spans="1:18" ht="15.75" customHeight="1">
      <c r="A329" s="1"/>
      <c r="B329" s="1"/>
      <c r="C329" s="70"/>
      <c r="D329" s="1"/>
      <c r="F329" s="1"/>
      <c r="G329" s="1"/>
      <c r="H329" s="1"/>
      <c r="I329" s="1"/>
      <c r="J329" s="1"/>
      <c r="K329" s="1"/>
      <c r="L329" s="1"/>
      <c r="P329" s="1"/>
      <c r="Q329" s="1"/>
      <c r="R329" s="1"/>
    </row>
    <row r="330" spans="1:18" ht="15.75" customHeight="1">
      <c r="A330" s="1"/>
      <c r="B330" s="1"/>
      <c r="C330" s="70"/>
      <c r="D330" s="1"/>
      <c r="F330" s="1"/>
      <c r="G330" s="1"/>
      <c r="H330" s="1"/>
      <c r="I330" s="1"/>
      <c r="J330" s="1"/>
      <c r="K330" s="1"/>
      <c r="L330" s="1"/>
      <c r="P330" s="1"/>
      <c r="Q330" s="1"/>
      <c r="R330" s="1"/>
    </row>
    <row r="331" spans="1:18" ht="15.75" customHeight="1">
      <c r="A331" s="1"/>
      <c r="B331" s="1"/>
      <c r="C331" s="70"/>
      <c r="D331" s="1"/>
      <c r="F331" s="1"/>
      <c r="G331" s="1"/>
      <c r="H331" s="1"/>
      <c r="I331" s="1"/>
      <c r="J331" s="1"/>
      <c r="K331" s="1"/>
      <c r="L331" s="1"/>
      <c r="P331" s="1"/>
      <c r="Q331" s="1"/>
      <c r="R331" s="1"/>
    </row>
    <row r="332" spans="1:18" ht="15.75" customHeight="1">
      <c r="A332" s="1"/>
      <c r="B332" s="1"/>
      <c r="C332" s="70"/>
      <c r="D332" s="1"/>
      <c r="F332" s="1"/>
      <c r="G332" s="1"/>
      <c r="H332" s="1"/>
      <c r="I332" s="1"/>
      <c r="J332" s="1"/>
      <c r="K332" s="1"/>
      <c r="L332" s="1"/>
      <c r="P332" s="1"/>
      <c r="Q332" s="1"/>
      <c r="R332" s="1"/>
    </row>
    <row r="333" spans="1:18" ht="15.75" customHeight="1">
      <c r="A333" s="1"/>
      <c r="B333" s="1"/>
      <c r="C333" s="70"/>
      <c r="D333" s="1"/>
      <c r="F333" s="1"/>
      <c r="G333" s="1"/>
      <c r="H333" s="1"/>
      <c r="I333" s="1"/>
      <c r="J333" s="1"/>
      <c r="K333" s="1"/>
      <c r="L333" s="1"/>
      <c r="P333" s="1"/>
      <c r="Q333" s="1"/>
      <c r="R333" s="1"/>
    </row>
    <row r="334" spans="1:18" ht="15.75" customHeight="1">
      <c r="A334" s="1"/>
      <c r="B334" s="1"/>
      <c r="C334" s="70"/>
      <c r="D334" s="1"/>
      <c r="F334" s="1"/>
      <c r="G334" s="1"/>
      <c r="H334" s="1"/>
      <c r="I334" s="1"/>
      <c r="J334" s="1"/>
      <c r="K334" s="1"/>
      <c r="L334" s="1"/>
      <c r="P334" s="1"/>
      <c r="Q334" s="1"/>
      <c r="R334" s="1"/>
    </row>
    <row r="335" spans="1:18" ht="15.75" customHeight="1">
      <c r="A335" s="1"/>
      <c r="B335" s="1"/>
      <c r="C335" s="70"/>
      <c r="D335" s="1"/>
      <c r="F335" s="1"/>
      <c r="G335" s="1"/>
      <c r="H335" s="1"/>
      <c r="I335" s="1"/>
      <c r="J335" s="1"/>
      <c r="K335" s="1"/>
      <c r="L335" s="1"/>
      <c r="P335" s="1"/>
      <c r="Q335" s="1"/>
      <c r="R335" s="1"/>
    </row>
    <row r="336" spans="1:18" ht="15.75" customHeight="1">
      <c r="A336" s="1"/>
      <c r="B336" s="1"/>
      <c r="C336" s="70"/>
      <c r="D336" s="1"/>
      <c r="F336" s="1"/>
      <c r="G336" s="1"/>
      <c r="H336" s="1"/>
      <c r="I336" s="1"/>
      <c r="J336" s="1"/>
      <c r="K336" s="1"/>
      <c r="L336" s="1"/>
      <c r="P336" s="1"/>
      <c r="Q336" s="1"/>
      <c r="R336" s="1"/>
    </row>
    <row r="337" spans="1:18" ht="15.75" customHeight="1">
      <c r="A337" s="1"/>
      <c r="B337" s="1"/>
      <c r="C337" s="70"/>
      <c r="D337" s="1"/>
      <c r="F337" s="1"/>
      <c r="G337" s="1"/>
      <c r="H337" s="1"/>
      <c r="I337" s="1"/>
      <c r="J337" s="1"/>
      <c r="K337" s="1"/>
      <c r="L337" s="1"/>
      <c r="P337" s="1"/>
      <c r="Q337" s="1"/>
      <c r="R337" s="1"/>
    </row>
    <row r="338" spans="1:18" ht="15.75" customHeight="1">
      <c r="A338" s="1"/>
      <c r="B338" s="1"/>
      <c r="C338" s="70"/>
      <c r="D338" s="1"/>
      <c r="F338" s="1"/>
      <c r="G338" s="1"/>
      <c r="H338" s="1"/>
      <c r="I338" s="1"/>
      <c r="J338" s="1"/>
      <c r="K338" s="1"/>
      <c r="L338" s="1"/>
      <c r="P338" s="1"/>
      <c r="Q338" s="1"/>
      <c r="R338" s="1"/>
    </row>
    <row r="339" spans="1:18" ht="15.75" customHeight="1">
      <c r="A339" s="1"/>
      <c r="B339" s="1"/>
      <c r="C339" s="70"/>
      <c r="D339" s="1"/>
      <c r="F339" s="1"/>
      <c r="G339" s="1"/>
      <c r="H339" s="1"/>
      <c r="I339" s="1"/>
      <c r="J339" s="1"/>
      <c r="K339" s="1"/>
      <c r="L339" s="1"/>
      <c r="P339" s="1"/>
      <c r="Q339" s="1"/>
      <c r="R339" s="1"/>
    </row>
    <row r="340" spans="1:18" ht="15.75" customHeight="1">
      <c r="A340" s="1"/>
      <c r="B340" s="1"/>
      <c r="C340" s="70"/>
      <c r="D340" s="1"/>
      <c r="F340" s="1"/>
      <c r="G340" s="1"/>
      <c r="H340" s="1"/>
      <c r="I340" s="1"/>
      <c r="J340" s="1"/>
      <c r="K340" s="1"/>
      <c r="L340" s="1"/>
      <c r="P340" s="1"/>
      <c r="Q340" s="1"/>
      <c r="R340" s="1"/>
    </row>
    <row r="341" spans="1:18" ht="15.75" customHeight="1">
      <c r="A341" s="1"/>
      <c r="B341" s="1"/>
      <c r="C341" s="70"/>
      <c r="D341" s="1"/>
      <c r="F341" s="1"/>
      <c r="G341" s="1"/>
      <c r="H341" s="1"/>
      <c r="I341" s="1"/>
      <c r="J341" s="1"/>
      <c r="K341" s="1"/>
      <c r="L341" s="1"/>
      <c r="P341" s="1"/>
      <c r="Q341" s="1"/>
      <c r="R341" s="1"/>
    </row>
    <row r="342" spans="1:18" ht="15.75" customHeight="1">
      <c r="A342" s="1"/>
      <c r="B342" s="1"/>
      <c r="C342" s="70"/>
      <c r="D342" s="1"/>
      <c r="F342" s="1"/>
      <c r="G342" s="1"/>
      <c r="H342" s="1"/>
      <c r="I342" s="1"/>
      <c r="J342" s="1"/>
      <c r="K342" s="1"/>
      <c r="L342" s="1"/>
      <c r="P342" s="1"/>
      <c r="Q342" s="1"/>
      <c r="R342" s="1"/>
    </row>
    <row r="343" spans="1:18" ht="15.75" customHeight="1">
      <c r="A343" s="1"/>
      <c r="B343" s="1"/>
      <c r="C343" s="70"/>
      <c r="D343" s="1"/>
      <c r="F343" s="1"/>
      <c r="G343" s="1"/>
      <c r="H343" s="1"/>
      <c r="I343" s="1"/>
      <c r="J343" s="1"/>
      <c r="K343" s="1"/>
      <c r="L343" s="1"/>
      <c r="P343" s="1"/>
      <c r="Q343" s="1"/>
      <c r="R343" s="1"/>
    </row>
    <row r="344" spans="1:18" ht="15.75" customHeight="1">
      <c r="A344" s="1"/>
      <c r="B344" s="1"/>
      <c r="C344" s="70"/>
      <c r="D344" s="1"/>
      <c r="F344" s="1"/>
      <c r="G344" s="1"/>
      <c r="H344" s="1"/>
      <c r="I344" s="1"/>
      <c r="J344" s="1"/>
      <c r="K344" s="1"/>
      <c r="L344" s="1"/>
      <c r="P344" s="1"/>
      <c r="Q344" s="1"/>
      <c r="R344" s="1"/>
    </row>
    <row r="345" spans="1:18" ht="15.75" customHeight="1">
      <c r="A345" s="1"/>
      <c r="B345" s="1"/>
      <c r="C345" s="70"/>
      <c r="D345" s="1"/>
      <c r="F345" s="1"/>
      <c r="G345" s="1"/>
      <c r="H345" s="1"/>
      <c r="I345" s="1"/>
      <c r="J345" s="1"/>
      <c r="K345" s="1"/>
      <c r="L345" s="1"/>
      <c r="P345" s="1"/>
      <c r="Q345" s="1"/>
      <c r="R345" s="1"/>
    </row>
    <row r="346" spans="1:18" ht="15.75" customHeight="1">
      <c r="A346" s="1"/>
      <c r="B346" s="1"/>
      <c r="C346" s="70"/>
      <c r="D346" s="1"/>
      <c r="F346" s="1"/>
      <c r="G346" s="1"/>
      <c r="H346" s="1"/>
      <c r="I346" s="1"/>
      <c r="J346" s="1"/>
      <c r="K346" s="1"/>
      <c r="L346" s="1"/>
      <c r="P346" s="1"/>
      <c r="Q346" s="1"/>
      <c r="R346" s="1"/>
    </row>
    <row r="347" spans="1:18" ht="15.75" customHeight="1">
      <c r="A347" s="1"/>
      <c r="B347" s="1"/>
      <c r="C347" s="70"/>
      <c r="D347" s="1"/>
      <c r="F347" s="1"/>
      <c r="G347" s="1"/>
      <c r="H347" s="1"/>
      <c r="I347" s="1"/>
      <c r="J347" s="1"/>
      <c r="K347" s="1"/>
      <c r="L347" s="1"/>
      <c r="P347" s="1"/>
      <c r="Q347" s="1"/>
      <c r="R347" s="1"/>
    </row>
    <row r="348" spans="1:18" ht="15.75" customHeight="1">
      <c r="A348" s="1"/>
      <c r="B348" s="1"/>
      <c r="C348" s="70"/>
      <c r="D348" s="1"/>
      <c r="F348" s="1"/>
      <c r="G348" s="1"/>
      <c r="H348" s="1"/>
      <c r="I348" s="1"/>
      <c r="J348" s="1"/>
      <c r="K348" s="1"/>
      <c r="L348" s="1"/>
      <c r="P348" s="1"/>
      <c r="Q348" s="1"/>
      <c r="R348" s="1"/>
    </row>
    <row r="349" spans="1:18" ht="15.75" customHeight="1">
      <c r="A349" s="1"/>
      <c r="B349" s="1"/>
      <c r="C349" s="70"/>
      <c r="D349" s="1"/>
      <c r="F349" s="1"/>
      <c r="G349" s="1"/>
      <c r="H349" s="1"/>
      <c r="I349" s="1"/>
      <c r="J349" s="1"/>
      <c r="K349" s="1"/>
      <c r="L349" s="1"/>
      <c r="P349" s="1"/>
      <c r="Q349" s="1"/>
      <c r="R349" s="1"/>
    </row>
    <row r="350" spans="1:18" ht="15.75" customHeight="1">
      <c r="A350" s="1"/>
      <c r="B350" s="1"/>
      <c r="C350" s="70"/>
      <c r="D350" s="1"/>
      <c r="F350" s="1"/>
      <c r="G350" s="1"/>
      <c r="H350" s="1"/>
      <c r="I350" s="1"/>
      <c r="J350" s="1"/>
      <c r="K350" s="1"/>
      <c r="L350" s="1"/>
      <c r="P350" s="1"/>
      <c r="Q350" s="1"/>
      <c r="R350" s="1"/>
    </row>
    <row r="351" spans="1:18" ht="15.75" customHeight="1">
      <c r="A351" s="1"/>
      <c r="B351" s="1"/>
      <c r="C351" s="70"/>
      <c r="D351" s="1"/>
      <c r="F351" s="1"/>
      <c r="G351" s="1"/>
      <c r="H351" s="1"/>
      <c r="I351" s="1"/>
      <c r="J351" s="1"/>
      <c r="K351" s="1"/>
      <c r="L351" s="1"/>
      <c r="P351" s="1"/>
      <c r="Q351" s="1"/>
      <c r="R351" s="1"/>
    </row>
    <row r="352" spans="1:18" ht="15.75" customHeight="1">
      <c r="A352" s="1"/>
      <c r="B352" s="1"/>
      <c r="C352" s="70"/>
      <c r="D352" s="1"/>
      <c r="F352" s="1"/>
      <c r="G352" s="1"/>
      <c r="H352" s="1"/>
      <c r="I352" s="1"/>
      <c r="J352" s="1"/>
      <c r="K352" s="1"/>
      <c r="L352" s="1"/>
      <c r="P352" s="1"/>
      <c r="Q352" s="1"/>
      <c r="R352" s="1"/>
    </row>
    <row r="353" spans="1:18" ht="15.75" customHeight="1">
      <c r="A353" s="1"/>
      <c r="B353" s="1"/>
      <c r="C353" s="70"/>
      <c r="D353" s="1"/>
      <c r="F353" s="1"/>
      <c r="G353" s="1"/>
      <c r="H353" s="1"/>
      <c r="I353" s="1"/>
      <c r="J353" s="1"/>
      <c r="K353" s="1"/>
      <c r="L353" s="1"/>
      <c r="P353" s="1"/>
      <c r="Q353" s="1"/>
      <c r="R353" s="1"/>
    </row>
    <row r="354" spans="1:18" ht="15.75" customHeight="1">
      <c r="A354" s="1"/>
      <c r="B354" s="1"/>
      <c r="C354" s="70"/>
      <c r="D354" s="1"/>
      <c r="F354" s="1"/>
      <c r="G354" s="1"/>
      <c r="H354" s="1"/>
      <c r="I354" s="1"/>
      <c r="J354" s="1"/>
      <c r="K354" s="1"/>
      <c r="L354" s="1"/>
      <c r="P354" s="1"/>
      <c r="Q354" s="1"/>
      <c r="R354" s="1"/>
    </row>
    <row r="355" spans="1:18" ht="15.75" customHeight="1">
      <c r="A355" s="1"/>
      <c r="B355" s="1"/>
      <c r="C355" s="70"/>
      <c r="D355" s="1"/>
      <c r="F355" s="1"/>
      <c r="G355" s="1"/>
      <c r="H355" s="1"/>
      <c r="I355" s="1"/>
      <c r="J355" s="1"/>
      <c r="K355" s="1"/>
      <c r="L355" s="1"/>
      <c r="P355" s="1"/>
      <c r="Q355" s="1"/>
      <c r="R355" s="1"/>
    </row>
    <row r="356" spans="1:18" ht="15.75" customHeight="1">
      <c r="A356" s="1"/>
      <c r="B356" s="1"/>
      <c r="C356" s="70"/>
      <c r="D356" s="1"/>
      <c r="F356" s="1"/>
      <c r="G356" s="1"/>
      <c r="H356" s="1"/>
      <c r="I356" s="1"/>
      <c r="J356" s="1"/>
      <c r="K356" s="1"/>
      <c r="L356" s="1"/>
      <c r="P356" s="1"/>
      <c r="Q356" s="1"/>
      <c r="R356" s="1"/>
    </row>
    <row r="357" spans="1:18" ht="15.75" customHeight="1">
      <c r="A357" s="1"/>
      <c r="B357" s="1"/>
      <c r="C357" s="70"/>
      <c r="D357" s="1"/>
      <c r="F357" s="1"/>
      <c r="G357" s="1"/>
      <c r="H357" s="1"/>
      <c r="I357" s="1"/>
      <c r="J357" s="1"/>
      <c r="K357" s="1"/>
      <c r="L357" s="1"/>
      <c r="P357" s="1"/>
      <c r="Q357" s="1"/>
      <c r="R357" s="1"/>
    </row>
    <row r="358" spans="1:18" ht="15.75" customHeight="1">
      <c r="A358" s="1"/>
      <c r="B358" s="1"/>
      <c r="C358" s="70"/>
      <c r="D358" s="1"/>
      <c r="F358" s="1"/>
      <c r="G358" s="1"/>
      <c r="H358" s="1"/>
      <c r="I358" s="1"/>
      <c r="J358" s="1"/>
      <c r="K358" s="1"/>
      <c r="L358" s="1"/>
      <c r="P358" s="1"/>
      <c r="Q358" s="1"/>
      <c r="R358" s="1"/>
    </row>
    <row r="359" spans="1:18" ht="15.75" customHeight="1">
      <c r="A359" s="1"/>
      <c r="B359" s="1"/>
      <c r="C359" s="70"/>
      <c r="D359" s="1"/>
      <c r="F359" s="1"/>
      <c r="G359" s="1"/>
      <c r="H359" s="1"/>
      <c r="I359" s="1"/>
      <c r="J359" s="1"/>
      <c r="K359" s="1"/>
      <c r="L359" s="1"/>
      <c r="P359" s="1"/>
      <c r="Q359" s="1"/>
      <c r="R359" s="1"/>
    </row>
    <row r="360" spans="1:18" ht="15.75" customHeight="1">
      <c r="A360" s="1"/>
      <c r="B360" s="1"/>
      <c r="C360" s="70"/>
      <c r="D360" s="1"/>
      <c r="F360" s="1"/>
      <c r="G360" s="1"/>
      <c r="H360" s="1"/>
      <c r="I360" s="1"/>
      <c r="J360" s="1"/>
      <c r="K360" s="1"/>
      <c r="L360" s="1"/>
      <c r="P360" s="1"/>
      <c r="Q360" s="1"/>
      <c r="R360" s="1"/>
    </row>
    <row r="361" spans="1:18" ht="15.75" customHeight="1">
      <c r="A361" s="1"/>
      <c r="B361" s="1"/>
      <c r="C361" s="70"/>
      <c r="D361" s="1"/>
      <c r="F361" s="1"/>
      <c r="G361" s="1"/>
      <c r="H361" s="1"/>
      <c r="I361" s="1"/>
      <c r="J361" s="1"/>
      <c r="K361" s="1"/>
      <c r="L361" s="1"/>
      <c r="P361" s="1"/>
      <c r="Q361" s="1"/>
      <c r="R361" s="1"/>
    </row>
    <row r="362" spans="1:18" ht="15.75" customHeight="1">
      <c r="A362" s="1"/>
      <c r="B362" s="1"/>
      <c r="C362" s="70"/>
      <c r="D362" s="1"/>
      <c r="F362" s="1"/>
      <c r="G362" s="1"/>
      <c r="H362" s="1"/>
      <c r="I362" s="1"/>
      <c r="J362" s="1"/>
      <c r="K362" s="1"/>
      <c r="L362" s="1"/>
      <c r="P362" s="1"/>
      <c r="Q362" s="1"/>
      <c r="R362" s="1"/>
    </row>
    <row r="363" spans="1:18" ht="15.75" customHeight="1">
      <c r="A363" s="1"/>
      <c r="B363" s="1"/>
      <c r="C363" s="70"/>
      <c r="D363" s="1"/>
      <c r="F363" s="1"/>
      <c r="G363" s="1"/>
      <c r="H363" s="1"/>
      <c r="I363" s="1"/>
      <c r="J363" s="1"/>
      <c r="K363" s="1"/>
      <c r="L363" s="1"/>
      <c r="P363" s="1"/>
      <c r="Q363" s="1"/>
      <c r="R363" s="1"/>
    </row>
    <row r="364" spans="1:18" ht="15.75" customHeight="1">
      <c r="A364" s="1"/>
      <c r="B364" s="1"/>
      <c r="C364" s="70"/>
      <c r="D364" s="1"/>
      <c r="F364" s="1"/>
      <c r="G364" s="1"/>
      <c r="H364" s="1"/>
      <c r="I364" s="1"/>
      <c r="J364" s="1"/>
      <c r="K364" s="1"/>
      <c r="L364" s="1"/>
      <c r="P364" s="1"/>
      <c r="Q364" s="1"/>
      <c r="R364" s="1"/>
    </row>
    <row r="365" spans="1:18" ht="15.75" customHeight="1">
      <c r="A365" s="1"/>
      <c r="B365" s="1"/>
      <c r="C365" s="70"/>
      <c r="D365" s="1"/>
      <c r="F365" s="1"/>
      <c r="G365" s="1"/>
      <c r="H365" s="1"/>
      <c r="I365" s="1"/>
      <c r="J365" s="1"/>
      <c r="K365" s="1"/>
      <c r="L365" s="1"/>
      <c r="P365" s="1"/>
      <c r="Q365" s="1"/>
      <c r="R365" s="1"/>
    </row>
    <row r="366" spans="1:18" ht="15.75" customHeight="1">
      <c r="A366" s="1"/>
      <c r="B366" s="1"/>
      <c r="C366" s="70"/>
      <c r="D366" s="1"/>
      <c r="F366" s="1"/>
      <c r="G366" s="1"/>
      <c r="H366" s="1"/>
      <c r="I366" s="1"/>
      <c r="J366" s="1"/>
      <c r="K366" s="1"/>
      <c r="L366" s="1"/>
      <c r="P366" s="1"/>
      <c r="Q366" s="1"/>
      <c r="R366" s="1"/>
    </row>
    <row r="367" spans="1:18" ht="15.75" customHeight="1">
      <c r="A367" s="1"/>
      <c r="B367" s="1"/>
      <c r="C367" s="70"/>
      <c r="D367" s="1"/>
      <c r="F367" s="1"/>
      <c r="G367" s="1"/>
      <c r="H367" s="1"/>
      <c r="I367" s="1"/>
      <c r="J367" s="1"/>
      <c r="K367" s="1"/>
      <c r="L367" s="1"/>
      <c r="P367" s="1"/>
      <c r="Q367" s="1"/>
      <c r="R367" s="1"/>
    </row>
    <row r="368" spans="1:18" ht="15.75" customHeight="1">
      <c r="A368" s="1"/>
      <c r="B368" s="1"/>
      <c r="C368" s="70"/>
      <c r="D368" s="1"/>
      <c r="F368" s="1"/>
      <c r="G368" s="1"/>
      <c r="H368" s="1"/>
      <c r="I368" s="1"/>
      <c r="J368" s="1"/>
      <c r="K368" s="1"/>
      <c r="L368" s="1"/>
      <c r="P368" s="1"/>
      <c r="Q368" s="1"/>
      <c r="R368" s="1"/>
    </row>
    <row r="369" spans="1:18" ht="15.75" customHeight="1">
      <c r="A369" s="1"/>
      <c r="B369" s="1"/>
      <c r="C369" s="70"/>
      <c r="D369" s="1"/>
      <c r="F369" s="1"/>
      <c r="G369" s="1"/>
      <c r="H369" s="1"/>
      <c r="I369" s="1"/>
      <c r="J369" s="1"/>
      <c r="K369" s="1"/>
      <c r="L369" s="1"/>
      <c r="P369" s="1"/>
      <c r="Q369" s="1"/>
      <c r="R369" s="1"/>
    </row>
    <row r="370" spans="1:18" ht="15.75" customHeight="1">
      <c r="A370" s="1"/>
      <c r="B370" s="1"/>
      <c r="C370" s="70"/>
      <c r="D370" s="1"/>
      <c r="F370" s="1"/>
      <c r="G370" s="1"/>
      <c r="H370" s="1"/>
      <c r="I370" s="1"/>
      <c r="J370" s="1"/>
      <c r="K370" s="1"/>
      <c r="L370" s="1"/>
      <c r="P370" s="1"/>
      <c r="Q370" s="1"/>
      <c r="R370" s="1"/>
    </row>
    <row r="371" spans="1:18" ht="15.75" customHeight="1">
      <c r="A371" s="1"/>
      <c r="B371" s="1"/>
      <c r="C371" s="70"/>
      <c r="D371" s="1"/>
      <c r="F371" s="1"/>
      <c r="G371" s="1"/>
      <c r="H371" s="1"/>
      <c r="I371" s="1"/>
      <c r="J371" s="1"/>
      <c r="K371" s="1"/>
      <c r="L371" s="1"/>
      <c r="P371" s="1"/>
      <c r="Q371" s="1"/>
      <c r="R371" s="1"/>
    </row>
    <row r="372" spans="1:18" ht="15.75" customHeight="1">
      <c r="A372" s="1"/>
      <c r="B372" s="1"/>
      <c r="C372" s="70"/>
      <c r="D372" s="1"/>
      <c r="F372" s="1"/>
      <c r="G372" s="1"/>
      <c r="H372" s="1"/>
      <c r="I372" s="1"/>
      <c r="J372" s="1"/>
      <c r="K372" s="1"/>
      <c r="L372" s="1"/>
      <c r="P372" s="1"/>
      <c r="Q372" s="1"/>
      <c r="R372" s="1"/>
    </row>
    <row r="373" spans="1:18" ht="15.75" customHeight="1">
      <c r="A373" s="1"/>
      <c r="B373" s="1"/>
      <c r="C373" s="70"/>
      <c r="D373" s="1"/>
      <c r="F373" s="1"/>
      <c r="G373" s="1"/>
      <c r="H373" s="1"/>
      <c r="I373" s="1"/>
      <c r="J373" s="1"/>
      <c r="K373" s="1"/>
      <c r="L373" s="1"/>
      <c r="P373" s="1"/>
      <c r="Q373" s="1"/>
      <c r="R373" s="1"/>
    </row>
    <row r="374" spans="1:18" ht="15.75" customHeight="1">
      <c r="A374" s="1"/>
      <c r="B374" s="1"/>
      <c r="C374" s="70"/>
      <c r="D374" s="1"/>
      <c r="F374" s="1"/>
      <c r="G374" s="1"/>
      <c r="H374" s="1"/>
      <c r="I374" s="1"/>
      <c r="J374" s="1"/>
      <c r="K374" s="1"/>
      <c r="L374" s="1"/>
      <c r="P374" s="1"/>
      <c r="Q374" s="1"/>
      <c r="R374" s="1"/>
    </row>
    <row r="375" spans="1:18" ht="15.75" customHeight="1">
      <c r="A375" s="1"/>
      <c r="B375" s="1"/>
      <c r="C375" s="70"/>
      <c r="D375" s="1"/>
      <c r="F375" s="1"/>
      <c r="G375" s="1"/>
      <c r="H375" s="1"/>
      <c r="I375" s="1"/>
      <c r="J375" s="1"/>
      <c r="K375" s="1"/>
      <c r="L375" s="1"/>
      <c r="P375" s="1"/>
      <c r="Q375" s="1"/>
      <c r="R375" s="1"/>
    </row>
    <row r="376" spans="1:18" ht="15.75" customHeight="1">
      <c r="A376" s="1"/>
      <c r="B376" s="1"/>
      <c r="C376" s="70"/>
      <c r="D376" s="1"/>
      <c r="F376" s="1"/>
      <c r="G376" s="1"/>
      <c r="H376" s="1"/>
      <c r="I376" s="1"/>
      <c r="J376" s="1"/>
      <c r="K376" s="1"/>
      <c r="L376" s="1"/>
      <c r="P376" s="1"/>
      <c r="Q376" s="1"/>
      <c r="R376" s="1"/>
    </row>
    <row r="377" spans="1:18" ht="15.75" customHeight="1">
      <c r="A377" s="1"/>
      <c r="B377" s="1"/>
      <c r="C377" s="70"/>
      <c r="D377" s="1"/>
      <c r="F377" s="1"/>
      <c r="G377" s="1"/>
      <c r="H377" s="1"/>
      <c r="I377" s="1"/>
      <c r="J377" s="1"/>
      <c r="K377" s="1"/>
      <c r="L377" s="1"/>
      <c r="P377" s="1"/>
      <c r="Q377" s="1"/>
      <c r="R377" s="1"/>
    </row>
    <row r="378" spans="1:18" ht="15.75" customHeight="1">
      <c r="A378" s="1"/>
      <c r="B378" s="1"/>
      <c r="C378" s="70"/>
      <c r="D378" s="1"/>
      <c r="F378" s="1"/>
      <c r="G378" s="1"/>
      <c r="H378" s="1"/>
      <c r="I378" s="1"/>
      <c r="J378" s="1"/>
      <c r="K378" s="1"/>
      <c r="L378" s="1"/>
      <c r="P378" s="1"/>
      <c r="Q378" s="1"/>
      <c r="R378" s="1"/>
    </row>
    <row r="379" spans="1:18" ht="15.75" customHeight="1">
      <c r="A379" s="1"/>
      <c r="B379" s="1"/>
      <c r="C379" s="70"/>
      <c r="D379" s="1"/>
      <c r="F379" s="1"/>
      <c r="G379" s="1"/>
      <c r="H379" s="1"/>
      <c r="I379" s="1"/>
      <c r="J379" s="1"/>
      <c r="K379" s="1"/>
      <c r="L379" s="1"/>
      <c r="P379" s="1"/>
      <c r="Q379" s="1"/>
      <c r="R379" s="1"/>
    </row>
    <row r="380" spans="1:18" ht="15.75" customHeight="1">
      <c r="A380" s="1"/>
      <c r="B380" s="1"/>
      <c r="C380" s="70"/>
      <c r="D380" s="1"/>
      <c r="F380" s="1"/>
      <c r="G380" s="1"/>
      <c r="H380" s="1"/>
      <c r="I380" s="1"/>
      <c r="J380" s="1"/>
      <c r="K380" s="1"/>
      <c r="L380" s="1"/>
      <c r="P380" s="1"/>
      <c r="Q380" s="1"/>
      <c r="R380" s="1"/>
    </row>
    <row r="381" spans="1:18" ht="15.75" customHeight="1">
      <c r="A381" s="1"/>
      <c r="B381" s="1"/>
      <c r="C381" s="70"/>
      <c r="D381" s="1"/>
      <c r="F381" s="1"/>
      <c r="G381" s="1"/>
      <c r="H381" s="1"/>
      <c r="I381" s="1"/>
      <c r="J381" s="1"/>
      <c r="K381" s="1"/>
      <c r="L381" s="1"/>
      <c r="P381" s="1"/>
      <c r="Q381" s="1"/>
      <c r="R381" s="1"/>
    </row>
    <row r="382" spans="1:18" ht="15.75" customHeight="1">
      <c r="A382" s="1"/>
      <c r="B382" s="1"/>
      <c r="C382" s="70"/>
      <c r="D382" s="1"/>
      <c r="F382" s="1"/>
      <c r="G382" s="1"/>
      <c r="H382" s="1"/>
      <c r="I382" s="1"/>
      <c r="J382" s="1"/>
      <c r="K382" s="1"/>
      <c r="L382" s="1"/>
      <c r="P382" s="1"/>
      <c r="Q382" s="1"/>
      <c r="R382" s="1"/>
    </row>
    <row r="383" spans="1:18" ht="15.75" customHeight="1">
      <c r="A383" s="1"/>
      <c r="B383" s="1"/>
      <c r="C383" s="70"/>
      <c r="D383" s="1"/>
      <c r="F383" s="1"/>
      <c r="G383" s="1"/>
      <c r="H383" s="1"/>
      <c r="I383" s="1"/>
      <c r="J383" s="1"/>
      <c r="K383" s="1"/>
      <c r="L383" s="1"/>
      <c r="P383" s="1"/>
      <c r="Q383" s="1"/>
      <c r="R383" s="1"/>
    </row>
    <row r="384" spans="1:18" ht="15.75" customHeight="1">
      <c r="A384" s="1"/>
      <c r="B384" s="1"/>
      <c r="C384" s="70"/>
      <c r="D384" s="1"/>
      <c r="F384" s="1"/>
      <c r="G384" s="1"/>
      <c r="H384" s="1"/>
      <c r="I384" s="1"/>
      <c r="J384" s="1"/>
      <c r="K384" s="1"/>
      <c r="L384" s="1"/>
      <c r="P384" s="1"/>
      <c r="Q384" s="1"/>
      <c r="R384" s="1"/>
    </row>
    <row r="385" spans="1:18" ht="15.75" customHeight="1">
      <c r="A385" s="1"/>
      <c r="B385" s="1"/>
      <c r="C385" s="70"/>
      <c r="D385" s="1"/>
      <c r="F385" s="1"/>
      <c r="G385" s="1"/>
      <c r="H385" s="1"/>
      <c r="I385" s="1"/>
      <c r="J385" s="1"/>
      <c r="K385" s="1"/>
      <c r="L385" s="1"/>
      <c r="P385" s="1"/>
      <c r="Q385" s="1"/>
      <c r="R385" s="1"/>
    </row>
    <row r="386" spans="1:18" ht="15.75" customHeight="1">
      <c r="A386" s="1"/>
      <c r="B386" s="1"/>
      <c r="C386" s="70"/>
      <c r="D386" s="1"/>
      <c r="F386" s="1"/>
      <c r="G386" s="1"/>
      <c r="H386" s="1"/>
      <c r="I386" s="1"/>
      <c r="J386" s="1"/>
      <c r="K386" s="1"/>
      <c r="L386" s="1"/>
      <c r="P386" s="1"/>
      <c r="Q386" s="1"/>
      <c r="R386" s="1"/>
    </row>
    <row r="387" spans="1:18" ht="15.75" customHeight="1">
      <c r="A387" s="1"/>
      <c r="B387" s="1"/>
      <c r="C387" s="70"/>
      <c r="D387" s="1"/>
      <c r="F387" s="1"/>
      <c r="G387" s="1"/>
      <c r="H387" s="1"/>
      <c r="I387" s="1"/>
      <c r="J387" s="1"/>
      <c r="K387" s="1"/>
      <c r="L387" s="1"/>
      <c r="P387" s="1"/>
      <c r="Q387" s="1"/>
      <c r="R387" s="1"/>
    </row>
    <row r="388" spans="1:18" ht="15.75" customHeight="1">
      <c r="A388" s="1"/>
      <c r="B388" s="1"/>
      <c r="C388" s="70"/>
      <c r="D388" s="1"/>
      <c r="F388" s="1"/>
      <c r="G388" s="1"/>
      <c r="H388" s="1"/>
      <c r="I388" s="1"/>
      <c r="J388" s="1"/>
      <c r="K388" s="1"/>
      <c r="L388" s="1"/>
      <c r="P388" s="1"/>
      <c r="Q388" s="1"/>
      <c r="R388" s="1"/>
    </row>
    <row r="389" spans="1:18" ht="15.75" customHeight="1">
      <c r="A389" s="1"/>
      <c r="B389" s="1"/>
      <c r="C389" s="70"/>
      <c r="D389" s="1"/>
      <c r="F389" s="1"/>
      <c r="G389" s="1"/>
      <c r="H389" s="1"/>
      <c r="I389" s="1"/>
      <c r="J389" s="1"/>
      <c r="K389" s="1"/>
      <c r="L389" s="1"/>
      <c r="P389" s="1"/>
      <c r="Q389" s="1"/>
      <c r="R389" s="1"/>
    </row>
    <row r="390" spans="1:18" ht="15.75" customHeight="1">
      <c r="A390" s="1"/>
      <c r="B390" s="1"/>
      <c r="C390" s="70"/>
      <c r="D390" s="1"/>
      <c r="F390" s="1"/>
      <c r="G390" s="1"/>
      <c r="H390" s="1"/>
      <c r="I390" s="1"/>
      <c r="J390" s="1"/>
      <c r="K390" s="1"/>
      <c r="L390" s="1"/>
      <c r="P390" s="1"/>
      <c r="Q390" s="1"/>
      <c r="R390" s="1"/>
    </row>
    <row r="391" spans="1:18" ht="15.75" customHeight="1">
      <c r="A391" s="1"/>
      <c r="B391" s="1"/>
      <c r="C391" s="70"/>
      <c r="D391" s="1"/>
      <c r="F391" s="1"/>
      <c r="G391" s="1"/>
      <c r="H391" s="1"/>
      <c r="I391" s="1"/>
      <c r="J391" s="1"/>
      <c r="K391" s="1"/>
      <c r="L391" s="1"/>
      <c r="P391" s="1"/>
      <c r="Q391" s="1"/>
      <c r="R391" s="1"/>
    </row>
    <row r="392" spans="1:18" ht="15.75" customHeight="1">
      <c r="A392" s="1"/>
      <c r="B392" s="1"/>
      <c r="C392" s="70"/>
      <c r="D392" s="1"/>
      <c r="F392" s="1"/>
      <c r="G392" s="1"/>
      <c r="H392" s="1"/>
      <c r="I392" s="1"/>
      <c r="J392" s="1"/>
      <c r="K392" s="1"/>
      <c r="L392" s="1"/>
      <c r="P392" s="1"/>
      <c r="Q392" s="1"/>
      <c r="R392" s="1"/>
    </row>
    <row r="393" spans="1:18" ht="15.75" customHeight="1">
      <c r="A393" s="1"/>
      <c r="B393" s="1"/>
      <c r="C393" s="70"/>
      <c r="D393" s="1"/>
      <c r="F393" s="1"/>
      <c r="G393" s="1"/>
      <c r="H393" s="1"/>
      <c r="I393" s="1"/>
      <c r="J393" s="1"/>
      <c r="K393" s="1"/>
      <c r="L393" s="1"/>
      <c r="P393" s="1"/>
      <c r="Q393" s="1"/>
      <c r="R393" s="1"/>
    </row>
    <row r="394" spans="1:18" ht="15.75" customHeight="1">
      <c r="A394" s="1"/>
      <c r="B394" s="1"/>
      <c r="C394" s="70"/>
      <c r="D394" s="1"/>
      <c r="F394" s="1"/>
      <c r="G394" s="1"/>
      <c r="H394" s="1"/>
      <c r="I394" s="1"/>
      <c r="J394" s="1"/>
      <c r="K394" s="1"/>
      <c r="L394" s="1"/>
      <c r="P394" s="1"/>
      <c r="Q394" s="1"/>
      <c r="R394" s="1"/>
    </row>
    <row r="395" spans="1:18" ht="15.75" customHeight="1">
      <c r="A395" s="1"/>
      <c r="B395" s="1"/>
      <c r="C395" s="70"/>
      <c r="D395" s="1"/>
      <c r="F395" s="1"/>
      <c r="G395" s="1"/>
      <c r="H395" s="1"/>
      <c r="I395" s="1"/>
      <c r="J395" s="1"/>
      <c r="K395" s="1"/>
      <c r="L395" s="1"/>
      <c r="P395" s="1"/>
      <c r="Q395" s="1"/>
      <c r="R395" s="1"/>
    </row>
    <row r="396" spans="1:18" ht="15.75" customHeight="1">
      <c r="A396" s="1"/>
      <c r="B396" s="1"/>
      <c r="C396" s="70"/>
      <c r="D396" s="1"/>
      <c r="F396" s="1"/>
      <c r="G396" s="1"/>
      <c r="H396" s="1"/>
      <c r="I396" s="1"/>
      <c r="J396" s="1"/>
      <c r="K396" s="1"/>
      <c r="L396" s="1"/>
      <c r="P396" s="1"/>
      <c r="Q396" s="1"/>
      <c r="R396" s="1"/>
    </row>
    <row r="397" spans="1:18" ht="15.75" customHeight="1">
      <c r="A397" s="1"/>
      <c r="B397" s="1"/>
      <c r="C397" s="70"/>
      <c r="D397" s="1"/>
      <c r="F397" s="1"/>
      <c r="G397" s="1"/>
      <c r="H397" s="1"/>
      <c r="I397" s="1"/>
      <c r="J397" s="1"/>
      <c r="K397" s="1"/>
      <c r="L397" s="1"/>
      <c r="P397" s="1"/>
      <c r="Q397" s="1"/>
      <c r="R397" s="1"/>
    </row>
    <row r="398" spans="1:18" ht="15.75" customHeight="1">
      <c r="A398" s="1"/>
      <c r="B398" s="1"/>
      <c r="C398" s="70"/>
      <c r="D398" s="1"/>
      <c r="F398" s="1"/>
      <c r="G398" s="1"/>
      <c r="H398" s="1"/>
      <c r="I398" s="1"/>
      <c r="J398" s="1"/>
      <c r="K398" s="1"/>
      <c r="L398" s="1"/>
      <c r="P398" s="1"/>
      <c r="Q398" s="1"/>
      <c r="R398" s="1"/>
    </row>
    <row r="399" spans="1:18" ht="15.75" customHeight="1">
      <c r="A399" s="1"/>
      <c r="B399" s="1"/>
      <c r="C399" s="70"/>
      <c r="D399" s="1"/>
      <c r="F399" s="1"/>
      <c r="G399" s="1"/>
      <c r="H399" s="1"/>
      <c r="I399" s="1"/>
      <c r="J399" s="1"/>
      <c r="K399" s="1"/>
      <c r="L399" s="1"/>
      <c r="P399" s="1"/>
      <c r="Q399" s="1"/>
      <c r="R399" s="1"/>
    </row>
    <row r="400" spans="1:18" ht="15.75" customHeight="1">
      <c r="A400" s="1"/>
      <c r="B400" s="1"/>
      <c r="C400" s="70"/>
      <c r="D400" s="1"/>
      <c r="F400" s="1"/>
      <c r="G400" s="1"/>
      <c r="H400" s="1"/>
      <c r="I400" s="1"/>
      <c r="J400" s="1"/>
      <c r="K400" s="1"/>
      <c r="L400" s="1"/>
      <c r="P400" s="1"/>
      <c r="Q400" s="1"/>
      <c r="R400" s="1"/>
    </row>
    <row r="401" spans="1:18" ht="15.75" customHeight="1">
      <c r="A401" s="1"/>
      <c r="B401" s="1"/>
      <c r="C401" s="70"/>
      <c r="D401" s="1"/>
      <c r="F401" s="1"/>
      <c r="G401" s="1"/>
      <c r="H401" s="1"/>
      <c r="I401" s="1"/>
      <c r="J401" s="1"/>
      <c r="K401" s="1"/>
      <c r="L401" s="1"/>
      <c r="P401" s="1"/>
      <c r="Q401" s="1"/>
      <c r="R401" s="1"/>
    </row>
    <row r="402" spans="1:18" ht="15.75" customHeight="1">
      <c r="A402" s="1"/>
      <c r="B402" s="1"/>
      <c r="C402" s="70"/>
      <c r="D402" s="1"/>
      <c r="F402" s="1"/>
      <c r="G402" s="1"/>
      <c r="H402" s="1"/>
      <c r="I402" s="1"/>
      <c r="J402" s="1"/>
      <c r="K402" s="1"/>
      <c r="L402" s="1"/>
      <c r="P402" s="1"/>
      <c r="Q402" s="1"/>
      <c r="R402" s="1"/>
    </row>
    <row r="403" spans="1:18" ht="15.75" customHeight="1">
      <c r="A403" s="1"/>
      <c r="B403" s="1"/>
      <c r="C403" s="70"/>
      <c r="D403" s="1"/>
      <c r="F403" s="1"/>
      <c r="G403" s="1"/>
      <c r="H403" s="1"/>
      <c r="I403" s="1"/>
      <c r="J403" s="1"/>
      <c r="K403" s="1"/>
      <c r="L403" s="1"/>
      <c r="P403" s="1"/>
      <c r="Q403" s="1"/>
      <c r="R403" s="1"/>
    </row>
    <row r="404" spans="1:18" ht="15.75" customHeight="1">
      <c r="A404" s="1"/>
      <c r="B404" s="1"/>
      <c r="C404" s="70"/>
      <c r="D404" s="1"/>
      <c r="F404" s="1"/>
      <c r="G404" s="1"/>
      <c r="H404" s="1"/>
      <c r="I404" s="1"/>
      <c r="J404" s="1"/>
      <c r="K404" s="1"/>
      <c r="L404" s="1"/>
      <c r="P404" s="1"/>
      <c r="Q404" s="1"/>
      <c r="R404" s="1"/>
    </row>
    <row r="405" spans="1:18" ht="15.75" customHeight="1">
      <c r="A405" s="1"/>
      <c r="B405" s="1"/>
      <c r="C405" s="70"/>
      <c r="D405" s="1"/>
      <c r="F405" s="1"/>
      <c r="G405" s="1"/>
      <c r="H405" s="1"/>
      <c r="I405" s="1"/>
      <c r="J405" s="1"/>
      <c r="K405" s="1"/>
      <c r="L405" s="1"/>
      <c r="P405" s="1"/>
      <c r="Q405" s="1"/>
      <c r="R405" s="1"/>
    </row>
    <row r="406" spans="1:18" ht="15.75" customHeight="1">
      <c r="A406" s="1"/>
      <c r="B406" s="1"/>
      <c r="C406" s="70"/>
      <c r="D406" s="1"/>
      <c r="F406" s="1"/>
      <c r="G406" s="1"/>
      <c r="H406" s="1"/>
      <c r="I406" s="1"/>
      <c r="J406" s="1"/>
      <c r="K406" s="1"/>
      <c r="L406" s="1"/>
      <c r="P406" s="1"/>
      <c r="Q406" s="1"/>
      <c r="R406" s="1"/>
    </row>
    <row r="407" spans="1:18" ht="15.75" customHeight="1">
      <c r="A407" s="1"/>
      <c r="B407" s="1"/>
      <c r="C407" s="70"/>
      <c r="D407" s="1"/>
      <c r="F407" s="1"/>
      <c r="G407" s="1"/>
      <c r="H407" s="1"/>
      <c r="I407" s="1"/>
      <c r="J407" s="1"/>
      <c r="K407" s="1"/>
      <c r="L407" s="1"/>
      <c r="P407" s="1"/>
      <c r="Q407" s="1"/>
      <c r="R407" s="1"/>
    </row>
    <row r="408" spans="1:18" ht="15.75" customHeight="1">
      <c r="A408" s="1"/>
      <c r="B408" s="1"/>
      <c r="C408" s="70"/>
      <c r="D408" s="1"/>
      <c r="F408" s="1"/>
      <c r="G408" s="1"/>
      <c r="H408" s="1"/>
      <c r="I408" s="1"/>
      <c r="J408" s="1"/>
      <c r="K408" s="1"/>
      <c r="L408" s="1"/>
      <c r="P408" s="1"/>
      <c r="Q408" s="1"/>
      <c r="R408" s="1"/>
    </row>
    <row r="409" spans="1:18" ht="15.75" customHeight="1">
      <c r="A409" s="1"/>
      <c r="B409" s="1"/>
      <c r="C409" s="70"/>
      <c r="D409" s="1"/>
      <c r="F409" s="1"/>
      <c r="G409" s="1"/>
      <c r="H409" s="1"/>
      <c r="I409" s="1"/>
      <c r="J409" s="1"/>
      <c r="K409" s="1"/>
      <c r="L409" s="1"/>
      <c r="P409" s="1"/>
      <c r="Q409" s="1"/>
      <c r="R409" s="1"/>
    </row>
    <row r="410" spans="1:18" ht="15.75" customHeight="1">
      <c r="A410" s="1"/>
      <c r="B410" s="1"/>
      <c r="C410" s="70"/>
      <c r="D410" s="1"/>
      <c r="F410" s="1"/>
      <c r="G410" s="1"/>
      <c r="H410" s="1"/>
      <c r="I410" s="1"/>
      <c r="J410" s="1"/>
      <c r="K410" s="1"/>
      <c r="L410" s="1"/>
      <c r="P410" s="1"/>
      <c r="Q410" s="1"/>
      <c r="R410" s="1"/>
    </row>
    <row r="411" spans="1:18" ht="15.75" customHeight="1">
      <c r="A411" s="1"/>
      <c r="B411" s="1"/>
      <c r="C411" s="70"/>
      <c r="D411" s="1"/>
      <c r="F411" s="1"/>
      <c r="G411" s="1"/>
      <c r="H411" s="1"/>
      <c r="I411" s="1"/>
      <c r="J411" s="1"/>
      <c r="K411" s="1"/>
      <c r="L411" s="1"/>
      <c r="P411" s="1"/>
      <c r="Q411" s="1"/>
      <c r="R411" s="1"/>
    </row>
    <row r="412" spans="1:18" ht="15.75" customHeight="1">
      <c r="A412" s="1"/>
      <c r="B412" s="1"/>
      <c r="C412" s="70"/>
      <c r="D412" s="1"/>
      <c r="F412" s="1"/>
      <c r="G412" s="1"/>
      <c r="H412" s="1"/>
      <c r="I412" s="1"/>
      <c r="J412" s="1"/>
      <c r="K412" s="1"/>
      <c r="L412" s="1"/>
      <c r="P412" s="1"/>
      <c r="Q412" s="1"/>
      <c r="R412" s="1"/>
    </row>
    <row r="413" spans="1:18" ht="15.75" customHeight="1">
      <c r="A413" s="1"/>
      <c r="B413" s="1"/>
      <c r="C413" s="70"/>
      <c r="D413" s="1"/>
      <c r="F413" s="1"/>
      <c r="G413" s="1"/>
      <c r="H413" s="1"/>
      <c r="I413" s="1"/>
      <c r="J413" s="1"/>
      <c r="K413" s="1"/>
      <c r="L413" s="1"/>
      <c r="P413" s="1"/>
      <c r="Q413" s="1"/>
      <c r="R413" s="1"/>
    </row>
    <row r="414" spans="1:18" ht="15.75" customHeight="1">
      <c r="A414" s="1"/>
      <c r="B414" s="1"/>
      <c r="C414" s="70"/>
      <c r="D414" s="1"/>
      <c r="F414" s="1"/>
      <c r="G414" s="1"/>
      <c r="H414" s="1"/>
      <c r="I414" s="1"/>
      <c r="J414" s="1"/>
      <c r="K414" s="1"/>
      <c r="L414" s="1"/>
      <c r="P414" s="1"/>
      <c r="Q414" s="1"/>
      <c r="R414" s="1"/>
    </row>
    <row r="415" spans="1:18" ht="15.75" customHeight="1">
      <c r="A415" s="1"/>
      <c r="B415" s="1"/>
      <c r="C415" s="70"/>
      <c r="D415" s="1"/>
      <c r="F415" s="1"/>
      <c r="G415" s="1"/>
      <c r="H415" s="1"/>
      <c r="I415" s="1"/>
      <c r="J415" s="1"/>
      <c r="K415" s="1"/>
      <c r="L415" s="1"/>
      <c r="P415" s="1"/>
      <c r="Q415" s="1"/>
      <c r="R415" s="1"/>
    </row>
    <row r="416" spans="1:18" ht="15.75" customHeight="1">
      <c r="A416" s="1"/>
      <c r="B416" s="1"/>
      <c r="C416" s="70"/>
      <c r="D416" s="1"/>
      <c r="F416" s="1"/>
      <c r="G416" s="1"/>
      <c r="H416" s="1"/>
      <c r="I416" s="1"/>
      <c r="J416" s="1"/>
      <c r="K416" s="1"/>
      <c r="L416" s="1"/>
      <c r="P416" s="1"/>
      <c r="Q416" s="1"/>
      <c r="R416" s="1"/>
    </row>
    <row r="417" spans="1:18" ht="15.75" customHeight="1">
      <c r="A417" s="1"/>
      <c r="B417" s="1"/>
      <c r="C417" s="70"/>
      <c r="D417" s="1"/>
      <c r="F417" s="1"/>
      <c r="G417" s="1"/>
      <c r="H417" s="1"/>
      <c r="I417" s="1"/>
      <c r="J417" s="1"/>
      <c r="K417" s="1"/>
      <c r="L417" s="1"/>
      <c r="P417" s="1"/>
      <c r="Q417" s="1"/>
      <c r="R417" s="1"/>
    </row>
    <row r="418" spans="1:18" ht="15.75" customHeight="1">
      <c r="A418" s="1"/>
      <c r="B418" s="1"/>
      <c r="C418" s="70"/>
      <c r="D418" s="1"/>
      <c r="F418" s="1"/>
      <c r="G418" s="1"/>
      <c r="H418" s="1"/>
      <c r="I418" s="1"/>
      <c r="J418" s="1"/>
      <c r="K418" s="1"/>
      <c r="L418" s="1"/>
      <c r="P418" s="1"/>
      <c r="Q418" s="1"/>
      <c r="R418" s="1"/>
    </row>
    <row r="419" spans="1:18" ht="15.75" customHeight="1">
      <c r="A419" s="1"/>
      <c r="B419" s="1"/>
      <c r="C419" s="70"/>
      <c r="D419" s="1"/>
      <c r="F419" s="1"/>
      <c r="G419" s="1"/>
      <c r="H419" s="1"/>
      <c r="I419" s="1"/>
      <c r="J419" s="1"/>
      <c r="K419" s="1"/>
      <c r="L419" s="1"/>
      <c r="P419" s="1"/>
      <c r="Q419" s="1"/>
      <c r="R419" s="1"/>
    </row>
    <row r="420" spans="1:18" ht="15.75" customHeight="1">
      <c r="A420" s="1"/>
      <c r="B420" s="1"/>
      <c r="C420" s="70"/>
      <c r="D420" s="1"/>
      <c r="F420" s="1"/>
      <c r="G420" s="1"/>
      <c r="H420" s="1"/>
      <c r="I420" s="1"/>
      <c r="J420" s="1"/>
      <c r="K420" s="1"/>
      <c r="L420" s="1"/>
      <c r="P420" s="1"/>
      <c r="Q420" s="1"/>
      <c r="R420" s="1"/>
    </row>
    <row r="421" spans="1:18" ht="15.75" customHeight="1">
      <c r="A421" s="1"/>
      <c r="B421" s="1"/>
      <c r="C421" s="70"/>
      <c r="D421" s="1"/>
      <c r="F421" s="1"/>
      <c r="G421" s="1"/>
      <c r="H421" s="1"/>
      <c r="I421" s="1"/>
      <c r="J421" s="1"/>
      <c r="K421" s="1"/>
      <c r="L421" s="1"/>
      <c r="P421" s="1"/>
      <c r="Q421" s="1"/>
      <c r="R421" s="1"/>
    </row>
    <row r="422" spans="1:18" ht="15.75" customHeight="1">
      <c r="A422" s="1"/>
      <c r="B422" s="1"/>
      <c r="C422" s="70"/>
      <c r="D422" s="1"/>
      <c r="F422" s="1"/>
      <c r="G422" s="1"/>
      <c r="H422" s="1"/>
      <c r="I422" s="1"/>
      <c r="J422" s="1"/>
      <c r="K422" s="1"/>
      <c r="L422" s="1"/>
      <c r="P422" s="1"/>
      <c r="Q422" s="1"/>
      <c r="R422" s="1"/>
    </row>
    <row r="423" spans="1:18" ht="15.75" customHeight="1">
      <c r="A423" s="1"/>
      <c r="B423" s="1"/>
      <c r="C423" s="70"/>
      <c r="D423" s="1"/>
      <c r="F423" s="1"/>
      <c r="G423" s="1"/>
      <c r="H423" s="1"/>
      <c r="I423" s="1"/>
      <c r="J423" s="1"/>
      <c r="K423" s="1"/>
      <c r="L423" s="1"/>
      <c r="P423" s="1"/>
      <c r="Q423" s="1"/>
      <c r="R423" s="1"/>
    </row>
    <row r="424" spans="1:18" ht="15.75" customHeight="1">
      <c r="A424" s="1"/>
      <c r="B424" s="1"/>
      <c r="C424" s="70"/>
      <c r="D424" s="1"/>
      <c r="F424" s="1"/>
      <c r="G424" s="1"/>
      <c r="H424" s="1"/>
      <c r="I424" s="1"/>
      <c r="J424" s="1"/>
      <c r="K424" s="1"/>
      <c r="L424" s="1"/>
      <c r="P424" s="1"/>
      <c r="Q424" s="1"/>
      <c r="R424" s="1"/>
    </row>
    <row r="425" spans="1:18" ht="15.75" customHeight="1">
      <c r="A425" s="1"/>
      <c r="B425" s="1"/>
      <c r="C425" s="70"/>
      <c r="D425" s="1"/>
      <c r="F425" s="1"/>
      <c r="G425" s="1"/>
      <c r="H425" s="1"/>
      <c r="I425" s="1"/>
      <c r="J425" s="1"/>
      <c r="K425" s="1"/>
      <c r="L425" s="1"/>
      <c r="P425" s="1"/>
      <c r="Q425" s="1"/>
      <c r="R425" s="1"/>
    </row>
    <row r="426" spans="1:18" ht="15.75" customHeight="1">
      <c r="A426" s="1"/>
      <c r="B426" s="1"/>
      <c r="C426" s="70"/>
      <c r="D426" s="1"/>
      <c r="F426" s="1"/>
      <c r="G426" s="1"/>
      <c r="H426" s="1"/>
      <c r="I426" s="1"/>
      <c r="J426" s="1"/>
      <c r="K426" s="1"/>
      <c r="L426" s="1"/>
      <c r="P426" s="1"/>
      <c r="Q426" s="1"/>
      <c r="R426" s="1"/>
    </row>
    <row r="427" spans="1:18" ht="15.75" customHeight="1">
      <c r="A427" s="1"/>
      <c r="B427" s="1"/>
      <c r="C427" s="70"/>
      <c r="D427" s="1"/>
      <c r="F427" s="1"/>
      <c r="G427" s="1"/>
      <c r="H427" s="1"/>
      <c r="I427" s="1"/>
      <c r="J427" s="1"/>
      <c r="K427" s="1"/>
      <c r="L427" s="1"/>
      <c r="P427" s="1"/>
      <c r="Q427" s="1"/>
      <c r="R427" s="1"/>
    </row>
    <row r="428" spans="1:18" ht="15.75" customHeight="1">
      <c r="A428" s="1"/>
      <c r="B428" s="1"/>
      <c r="C428" s="70"/>
      <c r="D428" s="1"/>
      <c r="F428" s="1"/>
      <c r="G428" s="1"/>
      <c r="H428" s="1"/>
      <c r="I428" s="1"/>
      <c r="J428" s="1"/>
      <c r="K428" s="1"/>
      <c r="L428" s="1"/>
      <c r="P428" s="1"/>
      <c r="Q428" s="1"/>
      <c r="R428" s="1"/>
    </row>
    <row r="429" spans="1:18" ht="15.75" customHeight="1">
      <c r="A429" s="1"/>
      <c r="B429" s="1"/>
      <c r="C429" s="70"/>
      <c r="D429" s="1"/>
      <c r="F429" s="1"/>
      <c r="G429" s="1"/>
      <c r="H429" s="1"/>
      <c r="I429" s="1"/>
      <c r="J429" s="1"/>
      <c r="K429" s="1"/>
      <c r="L429" s="1"/>
      <c r="P429" s="1"/>
      <c r="Q429" s="1"/>
      <c r="R429" s="1"/>
    </row>
    <row r="430" spans="1:18" ht="15.75" customHeight="1">
      <c r="A430" s="1"/>
      <c r="B430" s="1"/>
      <c r="C430" s="70"/>
      <c r="D430" s="1"/>
      <c r="F430" s="1"/>
      <c r="G430" s="1"/>
      <c r="H430" s="1"/>
      <c r="I430" s="1"/>
      <c r="J430" s="1"/>
      <c r="K430" s="1"/>
      <c r="L430" s="1"/>
      <c r="P430" s="1"/>
      <c r="Q430" s="1"/>
      <c r="R430" s="1"/>
    </row>
    <row r="431" spans="1:18" ht="15.75" customHeight="1">
      <c r="A431" s="1"/>
      <c r="B431" s="1"/>
      <c r="C431" s="70"/>
      <c r="D431" s="1"/>
      <c r="F431" s="1"/>
      <c r="G431" s="1"/>
      <c r="H431" s="1"/>
      <c r="I431" s="1"/>
      <c r="J431" s="1"/>
      <c r="K431" s="1"/>
      <c r="L431" s="1"/>
      <c r="P431" s="1"/>
      <c r="Q431" s="1"/>
      <c r="R431" s="1"/>
    </row>
    <row r="432" spans="1:18" ht="15.75" customHeight="1">
      <c r="A432" s="1"/>
      <c r="B432" s="1"/>
      <c r="C432" s="70"/>
      <c r="D432" s="1"/>
      <c r="F432" s="1"/>
      <c r="G432" s="1"/>
      <c r="H432" s="1"/>
      <c r="I432" s="1"/>
      <c r="J432" s="1"/>
      <c r="K432" s="1"/>
      <c r="L432" s="1"/>
      <c r="P432" s="1"/>
      <c r="Q432" s="1"/>
      <c r="R432" s="1"/>
    </row>
    <row r="433" spans="1:18" ht="15.75" customHeight="1">
      <c r="A433" s="1"/>
      <c r="B433" s="1"/>
      <c r="C433" s="70"/>
      <c r="D433" s="1"/>
      <c r="F433" s="1"/>
      <c r="G433" s="1"/>
      <c r="H433" s="1"/>
      <c r="I433" s="1"/>
      <c r="J433" s="1"/>
      <c r="K433" s="1"/>
      <c r="L433" s="1"/>
      <c r="P433" s="1"/>
      <c r="Q433" s="1"/>
      <c r="R433" s="1"/>
    </row>
    <row r="434" spans="1:18" ht="15.75" customHeight="1">
      <c r="A434" s="1"/>
      <c r="B434" s="1"/>
      <c r="C434" s="70"/>
      <c r="D434" s="1"/>
      <c r="F434" s="1"/>
      <c r="G434" s="1"/>
      <c r="H434" s="1"/>
      <c r="I434" s="1"/>
      <c r="J434" s="1"/>
      <c r="K434" s="1"/>
      <c r="L434" s="1"/>
      <c r="P434" s="1"/>
      <c r="Q434" s="1"/>
      <c r="R434" s="1"/>
    </row>
    <row r="435" spans="1:18" ht="15.75" customHeight="1">
      <c r="A435" s="1"/>
      <c r="B435" s="1"/>
      <c r="C435" s="70"/>
      <c r="D435" s="1"/>
      <c r="F435" s="1"/>
      <c r="G435" s="1"/>
      <c r="H435" s="1"/>
      <c r="I435" s="1"/>
      <c r="J435" s="1"/>
      <c r="K435" s="1"/>
      <c r="L435" s="1"/>
      <c r="P435" s="1"/>
      <c r="Q435" s="1"/>
      <c r="R435" s="1"/>
    </row>
    <row r="436" spans="1:18" ht="15.75" customHeight="1">
      <c r="A436" s="1"/>
      <c r="B436" s="1"/>
      <c r="C436" s="70"/>
      <c r="D436" s="1"/>
      <c r="F436" s="1"/>
      <c r="G436" s="1"/>
      <c r="H436" s="1"/>
      <c r="I436" s="1"/>
      <c r="J436" s="1"/>
      <c r="K436" s="1"/>
      <c r="L436" s="1"/>
      <c r="P436" s="1"/>
      <c r="Q436" s="1"/>
      <c r="R436" s="1"/>
    </row>
    <row r="437" spans="1:18" ht="15.75" customHeight="1">
      <c r="A437" s="1"/>
      <c r="B437" s="1"/>
      <c r="C437" s="70"/>
      <c r="D437" s="1"/>
      <c r="F437" s="1"/>
      <c r="G437" s="1"/>
      <c r="H437" s="1"/>
      <c r="I437" s="1"/>
      <c r="J437" s="1"/>
      <c r="K437" s="1"/>
      <c r="L437" s="1"/>
      <c r="P437" s="1"/>
      <c r="Q437" s="1"/>
      <c r="R437" s="1"/>
    </row>
    <row r="438" spans="1:18" ht="15.75" customHeight="1">
      <c r="A438" s="1"/>
      <c r="B438" s="1"/>
      <c r="C438" s="70"/>
      <c r="D438" s="1"/>
      <c r="F438" s="1"/>
      <c r="G438" s="1"/>
      <c r="H438" s="1"/>
      <c r="I438" s="1"/>
      <c r="J438" s="1"/>
      <c r="K438" s="1"/>
      <c r="L438" s="1"/>
      <c r="P438" s="1"/>
      <c r="Q438" s="1"/>
      <c r="R438" s="1"/>
    </row>
    <row r="439" spans="1:18" ht="15.75" customHeight="1">
      <c r="A439" s="1"/>
      <c r="B439" s="1"/>
      <c r="C439" s="70"/>
      <c r="D439" s="1"/>
      <c r="F439" s="1"/>
      <c r="G439" s="1"/>
      <c r="H439" s="1"/>
      <c r="I439" s="1"/>
      <c r="J439" s="1"/>
      <c r="K439" s="1"/>
      <c r="L439" s="1"/>
      <c r="P439" s="1"/>
      <c r="Q439" s="1"/>
      <c r="R439" s="1"/>
    </row>
    <row r="440" spans="1:18" ht="15.75" customHeight="1">
      <c r="A440" s="1"/>
      <c r="B440" s="1"/>
      <c r="C440" s="70"/>
      <c r="D440" s="1"/>
      <c r="F440" s="1"/>
      <c r="G440" s="1"/>
      <c r="H440" s="1"/>
      <c r="I440" s="1"/>
      <c r="J440" s="1"/>
      <c r="K440" s="1"/>
      <c r="L440" s="1"/>
      <c r="P440" s="1"/>
      <c r="Q440" s="1"/>
      <c r="R440" s="1"/>
    </row>
    <row r="441" spans="1:18" ht="15.75" customHeight="1">
      <c r="A441" s="1"/>
      <c r="B441" s="1"/>
      <c r="C441" s="70"/>
      <c r="D441" s="1"/>
      <c r="F441" s="1"/>
      <c r="G441" s="1"/>
      <c r="H441" s="1"/>
      <c r="I441" s="1"/>
      <c r="J441" s="1"/>
      <c r="K441" s="1"/>
      <c r="L441" s="1"/>
      <c r="P441" s="1"/>
      <c r="Q441" s="1"/>
      <c r="R441" s="1"/>
    </row>
    <row r="442" spans="1:18" ht="15.75" customHeight="1">
      <c r="A442" s="1"/>
      <c r="B442" s="1"/>
      <c r="C442" s="70"/>
      <c r="D442" s="1"/>
      <c r="F442" s="1"/>
      <c r="G442" s="1"/>
      <c r="H442" s="1"/>
      <c r="I442" s="1"/>
      <c r="J442" s="1"/>
      <c r="K442" s="1"/>
      <c r="L442" s="1"/>
      <c r="P442" s="1"/>
      <c r="Q442" s="1"/>
      <c r="R442" s="1"/>
    </row>
    <row r="443" spans="1:18" ht="15.75" customHeight="1">
      <c r="A443" s="1"/>
      <c r="B443" s="1"/>
      <c r="C443" s="70"/>
      <c r="D443" s="1"/>
      <c r="F443" s="1"/>
      <c r="G443" s="1"/>
      <c r="H443" s="1"/>
      <c r="I443" s="1"/>
      <c r="J443" s="1"/>
      <c r="K443" s="1"/>
      <c r="L443" s="1"/>
      <c r="P443" s="1"/>
      <c r="Q443" s="1"/>
      <c r="R443" s="1"/>
    </row>
    <row r="444" spans="1:18" ht="15.75" customHeight="1">
      <c r="A444" s="1"/>
      <c r="B444" s="1"/>
      <c r="C444" s="70"/>
      <c r="D444" s="1"/>
      <c r="F444" s="1"/>
      <c r="G444" s="1"/>
      <c r="H444" s="1"/>
      <c r="I444" s="1"/>
      <c r="J444" s="1"/>
      <c r="K444" s="1"/>
      <c r="L444" s="1"/>
      <c r="P444" s="1"/>
      <c r="Q444" s="1"/>
      <c r="R444" s="1"/>
    </row>
    <row r="445" spans="1:18" ht="15.75" customHeight="1">
      <c r="A445" s="1"/>
      <c r="B445" s="1"/>
      <c r="C445" s="70"/>
      <c r="D445" s="1"/>
      <c r="F445" s="1"/>
      <c r="G445" s="1"/>
      <c r="H445" s="1"/>
      <c r="I445" s="1"/>
      <c r="J445" s="1"/>
      <c r="K445" s="1"/>
      <c r="L445" s="1"/>
      <c r="P445" s="1"/>
      <c r="Q445" s="1"/>
      <c r="R445" s="1"/>
    </row>
    <row r="446" spans="1:18" ht="15.75" customHeight="1">
      <c r="A446" s="1"/>
      <c r="B446" s="1"/>
      <c r="C446" s="70"/>
      <c r="D446" s="1"/>
      <c r="F446" s="1"/>
      <c r="G446" s="1"/>
      <c r="H446" s="1"/>
      <c r="I446" s="1"/>
      <c r="J446" s="1"/>
      <c r="K446" s="1"/>
      <c r="L446" s="1"/>
      <c r="P446" s="1"/>
      <c r="Q446" s="1"/>
      <c r="R446" s="1"/>
    </row>
    <row r="447" spans="1:18" ht="15.75" customHeight="1">
      <c r="A447" s="1"/>
      <c r="B447" s="1"/>
      <c r="C447" s="70"/>
      <c r="D447" s="1"/>
      <c r="F447" s="1"/>
      <c r="G447" s="1"/>
      <c r="H447" s="1"/>
      <c r="I447" s="1"/>
      <c r="J447" s="1"/>
      <c r="K447" s="1"/>
      <c r="L447" s="1"/>
      <c r="P447" s="1"/>
      <c r="Q447" s="1"/>
      <c r="R447" s="1"/>
    </row>
    <row r="448" spans="1:18" ht="15.75" customHeight="1">
      <c r="A448" s="1"/>
      <c r="B448" s="1"/>
      <c r="C448" s="70"/>
      <c r="D448" s="1"/>
      <c r="F448" s="1"/>
      <c r="G448" s="1"/>
      <c r="H448" s="1"/>
      <c r="I448" s="1"/>
      <c r="J448" s="1"/>
      <c r="K448" s="1"/>
      <c r="L448" s="1"/>
      <c r="P448" s="1"/>
      <c r="Q448" s="1"/>
      <c r="R448" s="1"/>
    </row>
    <row r="449" spans="1:18" ht="15.75" customHeight="1">
      <c r="A449" s="1"/>
      <c r="B449" s="1"/>
      <c r="C449" s="70"/>
      <c r="D449" s="1"/>
      <c r="F449" s="1"/>
      <c r="G449" s="1"/>
      <c r="H449" s="1"/>
      <c r="I449" s="1"/>
      <c r="J449" s="1"/>
      <c r="K449" s="1"/>
      <c r="L449" s="1"/>
      <c r="P449" s="1"/>
      <c r="Q449" s="1"/>
      <c r="R449" s="1"/>
    </row>
    <row r="450" spans="1:18" ht="15.75" customHeight="1"/>
    <row r="451" spans="1:18" ht="15.75" customHeight="1"/>
    <row r="452" spans="1:18" ht="15.75" customHeight="1"/>
    <row r="453" spans="1:18" ht="15.75" customHeight="1"/>
    <row r="454" spans="1:18" ht="15.75" customHeight="1"/>
    <row r="455" spans="1:18" ht="15.75" customHeight="1"/>
    <row r="456" spans="1:18" ht="15.75" customHeight="1"/>
    <row r="457" spans="1:18" ht="15.75" customHeight="1"/>
    <row r="458" spans="1:18" ht="15.75" customHeight="1"/>
    <row r="459" spans="1:18" ht="15.75" customHeight="1"/>
    <row r="460" spans="1:18" ht="15.75" customHeight="1"/>
    <row r="461" spans="1:18" ht="15.75" customHeight="1"/>
    <row r="462" spans="1:18" ht="15.75" customHeight="1"/>
    <row r="463" spans="1:18" ht="15.75" customHeight="1"/>
    <row r="464" spans="1:18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6640625" defaultRowHeight="15" customHeight="1"/>
  <cols>
    <col min="1" max="2" width="9.77734375" customWidth="1"/>
    <col min="3" max="3" width="16" customWidth="1"/>
    <col min="4" max="26" width="9.77734375" customWidth="1"/>
  </cols>
  <sheetData>
    <row r="1" spans="1:26" ht="15.75" customHeight="1">
      <c r="A1" s="64">
        <v>1</v>
      </c>
      <c r="B1" s="12">
        <v>833</v>
      </c>
      <c r="C1" s="14" t="s">
        <v>350</v>
      </c>
      <c r="D1" s="15" t="str">
        <f>SUBSTITUTE(VLOOKUP(B1,'Журнал наблюдений'!D:G,4,0),".",",")</f>
        <v>1,26536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4">
        <v>3</v>
      </c>
      <c r="B2" s="12">
        <v>834</v>
      </c>
      <c r="C2" s="14" t="s">
        <v>351</v>
      </c>
      <c r="D2" s="15" t="str">
        <f>SUBSTITUTE(VLOOKUP(B2,'Журнал наблюдений'!D:G,4,0),".",",")</f>
        <v>1,41517</v>
      </c>
      <c r="E2" s="3">
        <f t="shared" ref="E2:E4" si="0">D1-D2</f>
        <v>-0.14981</v>
      </c>
      <c r="F2" s="3">
        <f t="shared" ref="F2:F3" si="1">IF(E2="","",IF(COUNTIF(C1,"*бол*"),E2+#REF!,E2))</f>
        <v>-0.14981</v>
      </c>
      <c r="G2" s="3">
        <f t="shared" ref="G2:G4" si="2">IF(COUNTIF(C2,"*бол*"),"",F2)</f>
        <v>-0.14981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>
        <v>4</v>
      </c>
      <c r="B3" s="12">
        <v>835</v>
      </c>
      <c r="C3" s="14" t="s">
        <v>351</v>
      </c>
      <c r="D3" s="15" t="str">
        <f>SUBSTITUTE(VLOOKUP(B3,'Журнал наблюдений'!D:G,4,0),".",",")</f>
        <v>1,27346</v>
      </c>
      <c r="E3" s="3">
        <f t="shared" si="0"/>
        <v>0.14171</v>
      </c>
      <c r="F3" s="3">
        <f t="shared" si="1"/>
        <v>0.14171</v>
      </c>
      <c r="G3" s="3">
        <f t="shared" si="2"/>
        <v>0.14171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4">
        <v>2</v>
      </c>
      <c r="B4" s="12">
        <v>836</v>
      </c>
      <c r="C4" s="14" t="s">
        <v>350</v>
      </c>
      <c r="D4" s="15" t="str">
        <f>SUBSTITUTE(VLOOKUP(B4,'Журнал наблюдений'!D:G,4,0),".",",")</f>
        <v>1,42471</v>
      </c>
      <c r="E4" s="3">
        <f t="shared" si="0"/>
        <v>-0.15124999999999988</v>
      </c>
      <c r="F4" s="3">
        <f>IF(E4="","",IF(COUNTIF(C3,"*бол*"),E4+F2,E4))</f>
        <v>-0.15124999999999988</v>
      </c>
      <c r="G4" s="3">
        <f t="shared" si="2"/>
        <v>-0.15124999999999988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3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2">
        <v>3</v>
      </c>
      <c r="B6" s="12">
        <v>75</v>
      </c>
      <c r="C6" s="14" t="s">
        <v>352</v>
      </c>
      <c r="D6" s="15" t="str">
        <f>SUBSTITUTE(VLOOKUP(B6,'Журнал наблюдений'!D:G,4,0),".",",")</f>
        <v>1,47651</v>
      </c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2">
        <v>4</v>
      </c>
      <c r="B7" s="12">
        <v>76</v>
      </c>
      <c r="C7" s="14" t="s">
        <v>353</v>
      </c>
      <c r="D7" s="15" t="str">
        <f>SUBSTITUTE(VLOOKUP(B7,'Журнал наблюдений'!D:G,4,0),".",",")</f>
        <v>1,53775</v>
      </c>
      <c r="E7" s="3">
        <f>D6-D7</f>
        <v>-6.1239999999999961E-2</v>
      </c>
      <c r="F7" s="3">
        <f>IF(E7="","",IF(COUNTIF(C6,"*бол*"),E7+F5,E7))</f>
        <v>-6.1239999999999961E-2</v>
      </c>
      <c r="G7" s="3">
        <f>IF(COUNTIF(C7,"*бол*"),"",F7)</f>
        <v>-6.1239999999999961E-2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>
        <v>2</v>
      </c>
      <c r="B10" s="12">
        <v>221</v>
      </c>
      <c r="C10" s="14" t="s">
        <v>13</v>
      </c>
      <c r="D10" s="15" t="e">
        <f>SUBSTITUTE(VLOOKUP(B10,'Журнал наблюдений'!D:G,4,0),".",",")</f>
        <v>#N/A</v>
      </c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2">
        <v>1</v>
      </c>
      <c r="B11" s="12">
        <v>222</v>
      </c>
      <c r="C11" s="14" t="s">
        <v>13</v>
      </c>
      <c r="D11" s="15" t="e">
        <f>SUBSTITUTE(VLOOKUP(B11,'Журнал наблюдений'!D:G,4,0),".",",")</f>
        <v>#N/A</v>
      </c>
      <c r="E11" s="3" t="e">
        <f>D10-D11</f>
        <v>#N/A</v>
      </c>
      <c r="F11" s="3" t="e">
        <f>IF(E11="","",IF(COUNTIF(C10,"*бол*"),E11+F9,E11))</f>
        <v>#N/A</v>
      </c>
      <c r="G11" s="3" t="e">
        <f>IF(COUNTIF(C11,"*бол*"),"",F11)</f>
        <v>#N/A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3"/>
      <c r="E12" s="3"/>
      <c r="F12" s="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2">
        <v>2</v>
      </c>
      <c r="B13" s="12">
        <v>421</v>
      </c>
      <c r="C13" s="14" t="s">
        <v>354</v>
      </c>
      <c r="D13" s="15" t="str">
        <f>SUBSTITUTE(VLOOKUP(B13,'Журнал наблюдений'!D:G,4,0),".",",")</f>
        <v>1,59975</v>
      </c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2">
        <v>1</v>
      </c>
      <c r="B14" s="12">
        <v>422</v>
      </c>
      <c r="C14" s="14" t="s">
        <v>355</v>
      </c>
      <c r="D14" s="15" t="str">
        <f>SUBSTITUTE(VLOOKUP(B14,'Журнал наблюдений'!D:G,4,0),".",",")</f>
        <v>1,59075</v>
      </c>
      <c r="E14" s="3">
        <f>D13-D14</f>
        <v>8.999999999999897E-3</v>
      </c>
      <c r="F14" s="3">
        <f>IF(E14="","",IF(COUNTIF(C13,"*бол*"),E14+F12,E14))</f>
        <v>8.999999999999897E-3</v>
      </c>
      <c r="G14" s="3">
        <f>IF(COUNTIF(C14,"*бол*"),"",F14)</f>
        <v>8.999999999999897E-3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64"/>
      <c r="C15" s="1"/>
      <c r="D15" s="3"/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2">
        <v>1</v>
      </c>
      <c r="B16" s="12">
        <v>657</v>
      </c>
      <c r="C16" s="14" t="s">
        <v>89</v>
      </c>
      <c r="D16" s="15" t="str">
        <f>SUBSTITUTE(VLOOKUP(B16,Журнал2!D:G,4,0),".",",")</f>
        <v>1,28875</v>
      </c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2">
        <v>2</v>
      </c>
      <c r="B17" s="12">
        <v>658</v>
      </c>
      <c r="C17" s="14" t="s">
        <v>89</v>
      </c>
      <c r="D17" s="15" t="str">
        <f>SUBSTITUTE(VLOOKUP(B17,Журнал2!D:G,4,0),".",",")</f>
        <v>1,28823</v>
      </c>
      <c r="E17" s="3">
        <f>D16-D17</f>
        <v>5.2000000000007596E-4</v>
      </c>
      <c r="F17" s="3">
        <f>IF(E17="","",IF(COUNTIF(C16,"*бол*"),E17+F15,E17))</f>
        <v>5.2000000000007596E-4</v>
      </c>
      <c r="G17" s="3">
        <f>IF(COUNTIF(C17,"*бол*"),"",F17)</f>
        <v>5.2000000000007596E-4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2">
        <v>1</v>
      </c>
      <c r="B19" s="12">
        <v>669</v>
      </c>
      <c r="C19" s="14" t="s">
        <v>79</v>
      </c>
      <c r="D19" s="15" t="str">
        <f>SUBSTITUTE(VLOOKUP(B19,Журнал2!D:G,4,0),".",",")</f>
        <v>1,49855</v>
      </c>
      <c r="E19" s="3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2">
        <v>2</v>
      </c>
      <c r="B20" s="12">
        <v>670</v>
      </c>
      <c r="C20" s="14" t="s">
        <v>263</v>
      </c>
      <c r="D20" s="15" t="str">
        <f>SUBSTITUTE(VLOOKUP(B20,Журнал2!D:G,4,0),".",",")</f>
        <v>1,49339</v>
      </c>
      <c r="E20" s="3">
        <f>D19-D20</f>
        <v>5.1600000000000534E-3</v>
      </c>
      <c r="F20" s="3">
        <f>IF(E20="","",IF(COUNTIF(C19,"*бол*"),E20+F18,E20))</f>
        <v>5.1600000000000534E-3</v>
      </c>
      <c r="G20" s="3">
        <f>IF(COUNTIF(C20,"*бол*"),"",F20)</f>
        <v>5.1600000000000534E-3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3"/>
      <c r="E21" s="3"/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3"/>
      <c r="E22" s="3"/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2">
        <v>2</v>
      </c>
      <c r="B23" s="12">
        <v>900</v>
      </c>
      <c r="C23" s="14" t="s">
        <v>356</v>
      </c>
      <c r="D23" s="15" t="str">
        <f>SUBSTITUTE(VLOOKUP(B23,'Журнал наблюдений'!D:G,4,0),".",",")</f>
        <v>0,8062</v>
      </c>
      <c r="E23" s="3"/>
      <c r="F23" s="3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2">
        <v>1</v>
      </c>
      <c r="B24" s="12">
        <v>901</v>
      </c>
      <c r="C24" s="14" t="s">
        <v>356</v>
      </c>
      <c r="D24" s="15" t="str">
        <f>SUBSTITUTE(VLOOKUP(B24,'Журнал наблюдений'!D:G,4,0),".",",")</f>
        <v>0,798</v>
      </c>
      <c r="E24" s="3">
        <f>D23-D24</f>
        <v>8.1999999999999851E-3</v>
      </c>
      <c r="F24" s="3">
        <f>IF(E24="","",IF(COUNTIF(C23,"*бол*"),E24+F22,E24))</f>
        <v>8.1999999999999851E-3</v>
      </c>
      <c r="G24" s="3">
        <f>IF(COUNTIF(C24,"*бол*"),"",F24)</f>
        <v>8.1999999999999851E-3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4"/>
      <c r="B25" s="14"/>
      <c r="C25" s="14"/>
      <c r="D25" s="3"/>
      <c r="E25" s="3"/>
      <c r="F25" s="3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2"/>
      <c r="B26" s="12"/>
      <c r="C26" s="14"/>
      <c r="D26" s="3"/>
      <c r="E26" s="3"/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2"/>
      <c r="B27" s="12"/>
      <c r="C27" s="14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3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3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3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3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3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3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3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3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3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3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3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3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3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3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3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3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3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3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3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3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3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3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3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3"/>
      <c r="E101" s="3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3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3"/>
      <c r="E103" s="3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3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3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3"/>
      <c r="E107" s="3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3"/>
      <c r="E108" s="3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3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3"/>
      <c r="E111" s="3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3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3"/>
      <c r="E113" s="3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3"/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3"/>
      <c r="E116" s="3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3"/>
      <c r="E117" s="3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3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3"/>
      <c r="E119" s="3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3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3"/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3"/>
      <c r="E122" s="3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3"/>
      <c r="E123" s="3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3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3"/>
      <c r="E125" s="3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3"/>
      <c r="E126" s="3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3"/>
      <c r="E127" s="3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3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3"/>
      <c r="E129" s="3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3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3"/>
      <c r="E131" s="3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3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3"/>
      <c r="E133" s="3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3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3"/>
      <c r="E135" s="3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3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3"/>
      <c r="E137" s="3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3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3"/>
      <c r="E139" s="3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3"/>
      <c r="E140" s="3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3"/>
      <c r="E141" s="3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3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3"/>
      <c r="E143" s="3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3"/>
      <c r="E144" s="3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3"/>
      <c r="E145" s="3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3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3"/>
      <c r="E147" s="3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3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3"/>
      <c r="E149" s="3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3"/>
      <c r="E150" s="3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3"/>
      <c r="E151" s="3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3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3"/>
      <c r="E153" s="3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3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3"/>
      <c r="E155" s="3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3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3"/>
      <c r="E157" s="3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3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3"/>
      <c r="E159" s="3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3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3"/>
      <c r="E161" s="3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3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3"/>
      <c r="E163" s="3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3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3"/>
      <c r="E165" s="3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3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3"/>
      <c r="E167" s="3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3"/>
      <c r="E169" s="3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3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3"/>
      <c r="E171" s="3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3"/>
      <c r="E172" s="3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3"/>
      <c r="E173" s="3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3"/>
      <c r="E174" s="3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3"/>
      <c r="E175" s="3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3"/>
      <c r="E176" s="3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3"/>
      <c r="E177" s="3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3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3"/>
      <c r="E179" s="3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3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3"/>
      <c r="E181" s="3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3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3"/>
      <c r="E183" s="3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3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3"/>
      <c r="E185" s="3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3"/>
      <c r="E186" s="3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3"/>
      <c r="E187" s="3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3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3"/>
      <c r="E189" s="3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3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3"/>
      <c r="E191" s="3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3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3"/>
      <c r="E193" s="3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3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3"/>
      <c r="E195" s="3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3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3"/>
      <c r="E197" s="3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3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3"/>
      <c r="E199" s="3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3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3"/>
      <c r="E201" s="3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3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3"/>
      <c r="E203" s="3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3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3"/>
      <c r="E205" s="3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3"/>
      <c r="E206" s="3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3"/>
      <c r="E207" s="3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3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3"/>
      <c r="E209" s="3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3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3"/>
      <c r="E211" s="3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3"/>
      <c r="E212" s="3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3"/>
      <c r="E213" s="3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3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3"/>
      <c r="E215" s="3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3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3"/>
      <c r="E217" s="3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3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3"/>
      <c r="E219" s="3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3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3"/>
      <c r="E221" s="3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3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3"/>
      <c r="E223" s="3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3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P35" sqref="P35"/>
    </sheetView>
  </sheetViews>
  <sheetFormatPr defaultColWidth="12.6640625" defaultRowHeight="15" customHeight="1"/>
  <cols>
    <col min="1" max="13" width="7.77734375" customWidth="1"/>
    <col min="14" max="26" width="6.77734375" customWidth="1"/>
  </cols>
  <sheetData>
    <row r="1" spans="1:26" ht="12.75" customHeight="1">
      <c r="A1" s="1" t="s">
        <v>357</v>
      </c>
      <c r="B1" s="1" t="s">
        <v>358</v>
      </c>
      <c r="C1" s="1" t="s">
        <v>359</v>
      </c>
      <c r="D1" s="1" t="s">
        <v>360</v>
      </c>
      <c r="E1" s="1"/>
      <c r="F1" s="1" t="s">
        <v>361</v>
      </c>
      <c r="G1" s="1"/>
      <c r="H1" s="1"/>
      <c r="I1" s="1" t="s">
        <v>361</v>
      </c>
      <c r="J1" s="1"/>
      <c r="K1" s="1"/>
      <c r="L1" s="1" t="s">
        <v>361</v>
      </c>
      <c r="M1" s="1" t="s">
        <v>361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 t="s">
        <v>357</v>
      </c>
      <c r="B2" s="1" t="s">
        <v>358</v>
      </c>
      <c r="C2" s="1" t="s">
        <v>362</v>
      </c>
      <c r="D2" s="1" t="s">
        <v>363</v>
      </c>
      <c r="E2" s="1"/>
      <c r="F2" s="1" t="s">
        <v>361</v>
      </c>
      <c r="G2" s="1"/>
      <c r="H2" s="1"/>
      <c r="I2" s="1" t="s">
        <v>361</v>
      </c>
      <c r="J2" s="1"/>
      <c r="K2" s="1"/>
      <c r="L2" s="1" t="s">
        <v>361</v>
      </c>
      <c r="M2" s="1" t="s">
        <v>361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 t="s">
        <v>357</v>
      </c>
      <c r="B3" s="1" t="s">
        <v>358</v>
      </c>
      <c r="C3" s="1" t="s">
        <v>364</v>
      </c>
      <c r="D3" s="1">
        <v>1212</v>
      </c>
      <c r="E3" s="1"/>
      <c r="F3" s="1" t="s">
        <v>361</v>
      </c>
      <c r="G3" s="1"/>
      <c r="H3" s="1"/>
      <c r="I3" s="1" t="s">
        <v>361</v>
      </c>
      <c r="J3" s="1"/>
      <c r="K3" s="1"/>
      <c r="L3" s="1" t="s">
        <v>361</v>
      </c>
      <c r="M3" s="1" t="s">
        <v>361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357</v>
      </c>
      <c r="B4" s="1" t="s">
        <v>358</v>
      </c>
      <c r="C4" s="1" t="s">
        <v>365</v>
      </c>
      <c r="D4" s="1">
        <v>1</v>
      </c>
      <c r="E4" s="1">
        <v>3</v>
      </c>
      <c r="F4" s="1" t="s">
        <v>366</v>
      </c>
      <c r="G4" s="1">
        <v>1.0858699999999999</v>
      </c>
      <c r="H4" s="1" t="s">
        <v>367</v>
      </c>
      <c r="I4" s="1" t="s">
        <v>368</v>
      </c>
      <c r="J4" s="1">
        <v>22.791</v>
      </c>
      <c r="K4" s="1" t="s">
        <v>367</v>
      </c>
      <c r="L4" s="1" t="s">
        <v>361</v>
      </c>
      <c r="M4" s="1" t="s">
        <v>361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357</v>
      </c>
      <c r="B5" s="1" t="s">
        <v>358</v>
      </c>
      <c r="C5" s="1" t="s">
        <v>369</v>
      </c>
      <c r="D5" s="1">
        <v>2</v>
      </c>
      <c r="E5" s="1">
        <v>3</v>
      </c>
      <c r="F5" s="1" t="s">
        <v>366</v>
      </c>
      <c r="G5" s="1">
        <v>1.7464</v>
      </c>
      <c r="H5" s="1" t="s">
        <v>367</v>
      </c>
      <c r="I5" s="1" t="s">
        <v>368</v>
      </c>
      <c r="J5" s="1">
        <v>25.794</v>
      </c>
      <c r="K5" s="1" t="s">
        <v>367</v>
      </c>
      <c r="L5" s="1" t="s">
        <v>361</v>
      </c>
      <c r="M5" s="1" t="s">
        <v>361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357</v>
      </c>
      <c r="B6" s="1" t="s">
        <v>358</v>
      </c>
      <c r="C6" s="1" t="s">
        <v>370</v>
      </c>
      <c r="D6" s="1">
        <v>3</v>
      </c>
      <c r="E6" s="1">
        <v>3</v>
      </c>
      <c r="F6" s="1" t="s">
        <v>366</v>
      </c>
      <c r="G6" s="1">
        <v>1.7482800000000001</v>
      </c>
      <c r="H6" s="1" t="s">
        <v>367</v>
      </c>
      <c r="I6" s="1" t="s">
        <v>368</v>
      </c>
      <c r="J6" s="1">
        <v>25.72</v>
      </c>
      <c r="K6" s="1" t="s">
        <v>367</v>
      </c>
      <c r="L6" s="1" t="s">
        <v>361</v>
      </c>
      <c r="M6" s="1" t="s">
        <v>361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357</v>
      </c>
      <c r="B7" s="1" t="s">
        <v>358</v>
      </c>
      <c r="C7" s="1" t="s">
        <v>371</v>
      </c>
      <c r="D7" s="1">
        <v>4</v>
      </c>
      <c r="E7" s="1">
        <v>3</v>
      </c>
      <c r="F7" s="1" t="s">
        <v>366</v>
      </c>
      <c r="G7" s="1">
        <v>0.90203</v>
      </c>
      <c r="H7" s="1" t="s">
        <v>367</v>
      </c>
      <c r="I7" s="1" t="s">
        <v>368</v>
      </c>
      <c r="J7" s="1">
        <v>46.661999999999999</v>
      </c>
      <c r="K7" s="1" t="s">
        <v>367</v>
      </c>
      <c r="L7" s="1" t="s">
        <v>361</v>
      </c>
      <c r="M7" s="1" t="s">
        <v>361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357</v>
      </c>
      <c r="B8" s="1" t="s">
        <v>358</v>
      </c>
      <c r="C8" s="1" t="s">
        <v>372</v>
      </c>
      <c r="D8" s="1">
        <v>5</v>
      </c>
      <c r="E8" s="1">
        <v>3</v>
      </c>
      <c r="F8" s="1" t="s">
        <v>366</v>
      </c>
      <c r="G8" s="1">
        <v>0.90032000000000001</v>
      </c>
      <c r="H8" s="1" t="s">
        <v>367</v>
      </c>
      <c r="I8" s="1" t="s">
        <v>368</v>
      </c>
      <c r="J8" s="1">
        <v>46.593000000000004</v>
      </c>
      <c r="K8" s="1" t="s">
        <v>367</v>
      </c>
      <c r="L8" s="1" t="s">
        <v>361</v>
      </c>
      <c r="M8" s="1" t="s">
        <v>361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357</v>
      </c>
      <c r="B9" s="1" t="s">
        <v>358</v>
      </c>
      <c r="C9" s="1" t="s">
        <v>373</v>
      </c>
      <c r="D9" s="1" t="s">
        <v>374</v>
      </c>
      <c r="E9" s="1"/>
      <c r="F9" s="1" t="s">
        <v>361</v>
      </c>
      <c r="G9" s="1"/>
      <c r="H9" s="1"/>
      <c r="I9" s="1" t="s">
        <v>361</v>
      </c>
      <c r="J9" s="1"/>
      <c r="K9" s="1"/>
      <c r="L9" s="1" t="s">
        <v>361</v>
      </c>
      <c r="M9" s="1" t="s">
        <v>361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357</v>
      </c>
      <c r="B10" s="1" t="s">
        <v>358</v>
      </c>
      <c r="C10" s="1" t="s">
        <v>375</v>
      </c>
      <c r="D10" s="1">
        <v>6</v>
      </c>
      <c r="E10" s="1">
        <v>3</v>
      </c>
      <c r="F10" s="1" t="s">
        <v>366</v>
      </c>
      <c r="G10" s="1">
        <v>1.8655299999999999</v>
      </c>
      <c r="H10" s="1" t="s">
        <v>367</v>
      </c>
      <c r="I10" s="1" t="s">
        <v>368</v>
      </c>
      <c r="J10" s="1">
        <v>33.374000000000002</v>
      </c>
      <c r="K10" s="1" t="s">
        <v>367</v>
      </c>
      <c r="L10" s="1" t="s">
        <v>361</v>
      </c>
      <c r="M10" s="1" t="s">
        <v>361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357</v>
      </c>
      <c r="B11" s="1" t="s">
        <v>358</v>
      </c>
      <c r="C11" s="1" t="s">
        <v>376</v>
      </c>
      <c r="D11" s="1" t="s">
        <v>374</v>
      </c>
      <c r="E11" s="1"/>
      <c r="F11" s="1" t="s">
        <v>361</v>
      </c>
      <c r="G11" s="1"/>
      <c r="H11" s="1"/>
      <c r="I11" s="1" t="s">
        <v>361</v>
      </c>
      <c r="J11" s="1"/>
      <c r="K11" s="1"/>
      <c r="L11" s="1" t="s">
        <v>361</v>
      </c>
      <c r="M11" s="1" t="s">
        <v>361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357</v>
      </c>
      <c r="B12" s="1" t="s">
        <v>358</v>
      </c>
      <c r="C12" s="1" t="s">
        <v>377</v>
      </c>
      <c r="D12" s="1">
        <v>7</v>
      </c>
      <c r="E12" s="1">
        <v>3</v>
      </c>
      <c r="F12" s="1" t="s">
        <v>366</v>
      </c>
      <c r="G12" s="1">
        <v>1.86727</v>
      </c>
      <c r="H12" s="1" t="s">
        <v>367</v>
      </c>
      <c r="I12" s="1" t="s">
        <v>368</v>
      </c>
      <c r="J12" s="1">
        <v>33.369999999999997</v>
      </c>
      <c r="K12" s="1" t="s">
        <v>367</v>
      </c>
      <c r="L12" s="1" t="s">
        <v>361</v>
      </c>
      <c r="M12" s="1" t="s">
        <v>361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357</v>
      </c>
      <c r="B13" s="1" t="s">
        <v>358</v>
      </c>
      <c r="C13" s="1" t="s">
        <v>378</v>
      </c>
      <c r="D13" s="1">
        <v>8</v>
      </c>
      <c r="E13" s="1">
        <v>3</v>
      </c>
      <c r="F13" s="1" t="s">
        <v>366</v>
      </c>
      <c r="G13" s="1">
        <v>1.04504</v>
      </c>
      <c r="H13" s="1" t="s">
        <v>367</v>
      </c>
      <c r="I13" s="1" t="s">
        <v>368</v>
      </c>
      <c r="J13" s="1">
        <v>47.713999999999999</v>
      </c>
      <c r="K13" s="1" t="s">
        <v>367</v>
      </c>
      <c r="L13" s="1" t="s">
        <v>361</v>
      </c>
      <c r="M13" s="1" t="s">
        <v>361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357</v>
      </c>
      <c r="B14" s="1" t="s">
        <v>358</v>
      </c>
      <c r="C14" s="1" t="s">
        <v>379</v>
      </c>
      <c r="D14" s="1">
        <v>9</v>
      </c>
      <c r="E14" s="1">
        <v>3</v>
      </c>
      <c r="F14" s="1" t="s">
        <v>366</v>
      </c>
      <c r="G14" s="1">
        <v>1.04342</v>
      </c>
      <c r="H14" s="1" t="s">
        <v>367</v>
      </c>
      <c r="I14" s="1" t="s">
        <v>368</v>
      </c>
      <c r="J14" s="1">
        <v>47.725999999999999</v>
      </c>
      <c r="K14" s="1" t="s">
        <v>367</v>
      </c>
      <c r="L14" s="1" t="s">
        <v>361</v>
      </c>
      <c r="M14" s="1" t="s">
        <v>361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357</v>
      </c>
      <c r="B15" s="1" t="s">
        <v>358</v>
      </c>
      <c r="C15" s="1" t="s">
        <v>380</v>
      </c>
      <c r="D15" s="1">
        <v>10</v>
      </c>
      <c r="E15" s="1">
        <v>3</v>
      </c>
      <c r="F15" s="1" t="s">
        <v>366</v>
      </c>
      <c r="G15" s="1">
        <v>1.73969</v>
      </c>
      <c r="H15" s="1" t="s">
        <v>367</v>
      </c>
      <c r="I15" s="1" t="s">
        <v>368</v>
      </c>
      <c r="J15" s="1">
        <v>36.564</v>
      </c>
      <c r="K15" s="1" t="s">
        <v>367</v>
      </c>
      <c r="L15" s="1" t="s">
        <v>361</v>
      </c>
      <c r="M15" s="1" t="s">
        <v>361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357</v>
      </c>
      <c r="B16" s="1" t="s">
        <v>358</v>
      </c>
      <c r="C16" s="1" t="s">
        <v>381</v>
      </c>
      <c r="D16" s="1">
        <v>11</v>
      </c>
      <c r="E16" s="1">
        <v>3</v>
      </c>
      <c r="F16" s="1" t="s">
        <v>366</v>
      </c>
      <c r="G16" s="1">
        <v>1.7398400000000001</v>
      </c>
      <c r="H16" s="1" t="s">
        <v>367</v>
      </c>
      <c r="I16" s="1" t="s">
        <v>368</v>
      </c>
      <c r="J16" s="1">
        <v>36.531999999999996</v>
      </c>
      <c r="K16" s="1" t="s">
        <v>367</v>
      </c>
      <c r="L16" s="1" t="s">
        <v>361</v>
      </c>
      <c r="M16" s="1" t="s">
        <v>361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357</v>
      </c>
      <c r="B17" s="1" t="s">
        <v>358</v>
      </c>
      <c r="C17" s="1" t="s">
        <v>382</v>
      </c>
      <c r="D17" s="1">
        <v>12</v>
      </c>
      <c r="E17" s="1">
        <v>3</v>
      </c>
      <c r="F17" s="1" t="s">
        <v>366</v>
      </c>
      <c r="G17" s="1">
        <v>0.43845000000000001</v>
      </c>
      <c r="H17" s="1" t="s">
        <v>367</v>
      </c>
      <c r="I17" s="1" t="s">
        <v>368</v>
      </c>
      <c r="J17" s="1">
        <v>52.259</v>
      </c>
      <c r="K17" s="1" t="s">
        <v>367</v>
      </c>
      <c r="L17" s="1" t="s">
        <v>361</v>
      </c>
      <c r="M17" s="1" t="s">
        <v>361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357</v>
      </c>
      <c r="B18" s="1" t="s">
        <v>358</v>
      </c>
      <c r="C18" s="1" t="s">
        <v>383</v>
      </c>
      <c r="D18" s="1">
        <v>13</v>
      </c>
      <c r="E18" s="1">
        <v>3</v>
      </c>
      <c r="F18" s="1" t="s">
        <v>366</v>
      </c>
      <c r="G18" s="1">
        <v>0.43836000000000003</v>
      </c>
      <c r="H18" s="1" t="s">
        <v>367</v>
      </c>
      <c r="I18" s="1" t="s">
        <v>368</v>
      </c>
      <c r="J18" s="1">
        <v>52.293999999999997</v>
      </c>
      <c r="K18" s="1" t="s">
        <v>367</v>
      </c>
      <c r="L18" s="1" t="s">
        <v>361</v>
      </c>
      <c r="M18" s="1" t="s">
        <v>361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357</v>
      </c>
      <c r="B19" s="1" t="s">
        <v>358</v>
      </c>
      <c r="C19" s="1" t="s">
        <v>384</v>
      </c>
      <c r="D19" s="1" t="s">
        <v>374</v>
      </c>
      <c r="E19" s="1"/>
      <c r="F19" s="1" t="s">
        <v>361</v>
      </c>
      <c r="G19" s="1"/>
      <c r="H19" s="1"/>
      <c r="I19" s="1" t="s">
        <v>361</v>
      </c>
      <c r="J19" s="1"/>
      <c r="K19" s="1"/>
      <c r="L19" s="1" t="s">
        <v>361</v>
      </c>
      <c r="M19" s="1" t="s">
        <v>361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357</v>
      </c>
      <c r="B20" s="1" t="s">
        <v>358</v>
      </c>
      <c r="C20" s="1" t="s">
        <v>385</v>
      </c>
      <c r="D20" s="1">
        <v>14</v>
      </c>
      <c r="E20" s="1">
        <v>3</v>
      </c>
      <c r="F20" s="1" t="s">
        <v>366</v>
      </c>
      <c r="G20" s="1">
        <v>1.8361400000000001</v>
      </c>
      <c r="H20" s="1" t="s">
        <v>367</v>
      </c>
      <c r="I20" s="1" t="s">
        <v>368</v>
      </c>
      <c r="J20" s="1">
        <v>46.953000000000003</v>
      </c>
      <c r="K20" s="1" t="s">
        <v>367</v>
      </c>
      <c r="L20" s="1" t="s">
        <v>361</v>
      </c>
      <c r="M20" s="1" t="s">
        <v>361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357</v>
      </c>
      <c r="B21" s="1" t="s">
        <v>358</v>
      </c>
      <c r="C21" s="1" t="s">
        <v>386</v>
      </c>
      <c r="D21" s="1" t="s">
        <v>374</v>
      </c>
      <c r="E21" s="1"/>
      <c r="F21" s="1" t="s">
        <v>361</v>
      </c>
      <c r="G21" s="1"/>
      <c r="H21" s="1"/>
      <c r="I21" s="1" t="s">
        <v>361</v>
      </c>
      <c r="J21" s="1"/>
      <c r="K21" s="1"/>
      <c r="L21" s="1" t="s">
        <v>361</v>
      </c>
      <c r="M21" s="1" t="s">
        <v>361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357</v>
      </c>
      <c r="B22" s="1" t="s">
        <v>358</v>
      </c>
      <c r="C22" s="1" t="s">
        <v>387</v>
      </c>
      <c r="D22" s="1">
        <v>15</v>
      </c>
      <c r="E22" s="1">
        <v>3</v>
      </c>
      <c r="F22" s="1" t="s">
        <v>366</v>
      </c>
      <c r="G22" s="1">
        <v>1.8370500000000001</v>
      </c>
      <c r="H22" s="1" t="s">
        <v>367</v>
      </c>
      <c r="I22" s="1" t="s">
        <v>368</v>
      </c>
      <c r="J22" s="1">
        <v>46.948</v>
      </c>
      <c r="K22" s="1" t="s">
        <v>367</v>
      </c>
      <c r="L22" s="1" t="s">
        <v>361</v>
      </c>
      <c r="M22" s="1" t="s">
        <v>361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357</v>
      </c>
      <c r="B23" s="1" t="s">
        <v>358</v>
      </c>
      <c r="C23" s="1" t="s">
        <v>388</v>
      </c>
      <c r="D23" s="1">
        <v>16</v>
      </c>
      <c r="E23" s="1">
        <v>3</v>
      </c>
      <c r="F23" s="1" t="s">
        <v>366</v>
      </c>
      <c r="G23" s="1">
        <v>1.67628</v>
      </c>
      <c r="H23" s="1" t="s">
        <v>367</v>
      </c>
      <c r="I23" s="1" t="s">
        <v>368</v>
      </c>
      <c r="J23" s="1">
        <v>34.758000000000003</v>
      </c>
      <c r="K23" s="1" t="s">
        <v>367</v>
      </c>
      <c r="L23" s="1" t="s">
        <v>361</v>
      </c>
      <c r="M23" s="1" t="s">
        <v>361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357</v>
      </c>
      <c r="B24" s="1" t="s">
        <v>358</v>
      </c>
      <c r="C24" s="1" t="s">
        <v>389</v>
      </c>
      <c r="D24" s="1">
        <v>17</v>
      </c>
      <c r="E24" s="1">
        <v>3</v>
      </c>
      <c r="F24" s="1" t="s">
        <v>366</v>
      </c>
      <c r="G24" s="1">
        <v>1.6754599999999999</v>
      </c>
      <c r="H24" s="1" t="s">
        <v>367</v>
      </c>
      <c r="I24" s="1" t="s">
        <v>368</v>
      </c>
      <c r="J24" s="1">
        <v>34.673000000000002</v>
      </c>
      <c r="K24" s="1" t="s">
        <v>367</v>
      </c>
      <c r="L24" s="1" t="s">
        <v>361</v>
      </c>
      <c r="M24" s="1" t="s">
        <v>361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357</v>
      </c>
      <c r="B25" s="1" t="s">
        <v>358</v>
      </c>
      <c r="C25" s="1" t="s">
        <v>390</v>
      </c>
      <c r="D25" s="1">
        <v>18</v>
      </c>
      <c r="E25" s="1">
        <v>3</v>
      </c>
      <c r="F25" s="1" t="s">
        <v>366</v>
      </c>
      <c r="G25" s="1">
        <v>0.86197000000000001</v>
      </c>
      <c r="H25" s="1" t="s">
        <v>367</v>
      </c>
      <c r="I25" s="1" t="s">
        <v>368</v>
      </c>
      <c r="J25" s="1">
        <v>35.883000000000003</v>
      </c>
      <c r="K25" s="1" t="s">
        <v>367</v>
      </c>
      <c r="L25" s="1" t="s">
        <v>361</v>
      </c>
      <c r="M25" s="1" t="s">
        <v>361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357</v>
      </c>
      <c r="B26" s="1" t="s">
        <v>358</v>
      </c>
      <c r="C26" s="1" t="s">
        <v>391</v>
      </c>
      <c r="D26" s="1">
        <v>19</v>
      </c>
      <c r="E26" s="1">
        <v>3</v>
      </c>
      <c r="F26" s="1" t="s">
        <v>366</v>
      </c>
      <c r="G26" s="1">
        <v>1.4722200000000001</v>
      </c>
      <c r="H26" s="1" t="s">
        <v>367</v>
      </c>
      <c r="I26" s="1" t="s">
        <v>368</v>
      </c>
      <c r="J26" s="1">
        <v>22.321000000000002</v>
      </c>
      <c r="K26" s="1" t="s">
        <v>367</v>
      </c>
      <c r="L26" s="1" t="s">
        <v>361</v>
      </c>
      <c r="M26" s="1" t="s">
        <v>361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357</v>
      </c>
      <c r="B27" s="1" t="s">
        <v>358</v>
      </c>
      <c r="C27" s="1" t="s">
        <v>392</v>
      </c>
      <c r="D27" s="1">
        <v>20</v>
      </c>
      <c r="E27" s="1">
        <v>3</v>
      </c>
      <c r="F27" s="1" t="s">
        <v>366</v>
      </c>
      <c r="G27" s="1">
        <v>1.4714100000000001</v>
      </c>
      <c r="H27" s="1" t="s">
        <v>367</v>
      </c>
      <c r="I27" s="1" t="s">
        <v>368</v>
      </c>
      <c r="J27" s="1">
        <v>22.190999999999999</v>
      </c>
      <c r="K27" s="1" t="s">
        <v>367</v>
      </c>
      <c r="L27" s="1" t="s">
        <v>361</v>
      </c>
      <c r="M27" s="1" t="s">
        <v>361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357</v>
      </c>
      <c r="B28" s="1" t="s">
        <v>358</v>
      </c>
      <c r="C28" s="1" t="s">
        <v>393</v>
      </c>
      <c r="D28" s="1" t="s">
        <v>374</v>
      </c>
      <c r="E28" s="1"/>
      <c r="F28" s="1" t="s">
        <v>361</v>
      </c>
      <c r="G28" s="1"/>
      <c r="H28" s="1"/>
      <c r="I28" s="1" t="s">
        <v>361</v>
      </c>
      <c r="J28" s="1"/>
      <c r="K28" s="1"/>
      <c r="L28" s="1" t="s">
        <v>361</v>
      </c>
      <c r="M28" s="1" t="s">
        <v>361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357</v>
      </c>
      <c r="B29" s="1" t="s">
        <v>358</v>
      </c>
      <c r="C29" s="1" t="s">
        <v>394</v>
      </c>
      <c r="D29" s="1">
        <v>21</v>
      </c>
      <c r="E29" s="1">
        <v>3</v>
      </c>
      <c r="F29" s="1" t="s">
        <v>366</v>
      </c>
      <c r="G29" s="1">
        <v>0.1966</v>
      </c>
      <c r="H29" s="1" t="s">
        <v>367</v>
      </c>
      <c r="I29" s="1" t="s">
        <v>368</v>
      </c>
      <c r="J29" s="1">
        <v>9.4760000000000009</v>
      </c>
      <c r="K29" s="1" t="s">
        <v>367</v>
      </c>
      <c r="L29" s="1" t="s">
        <v>361</v>
      </c>
      <c r="M29" s="1" t="s">
        <v>361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357</v>
      </c>
      <c r="B30" s="1" t="s">
        <v>358</v>
      </c>
      <c r="C30" s="1" t="s">
        <v>395</v>
      </c>
      <c r="D30" s="1" t="s">
        <v>374</v>
      </c>
      <c r="E30" s="1"/>
      <c r="F30" s="1" t="s">
        <v>361</v>
      </c>
      <c r="G30" s="1"/>
      <c r="H30" s="1"/>
      <c r="I30" s="1" t="s">
        <v>361</v>
      </c>
      <c r="J30" s="1"/>
      <c r="K30" s="1"/>
      <c r="L30" s="1" t="s">
        <v>361</v>
      </c>
      <c r="M30" s="1" t="s">
        <v>361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357</v>
      </c>
      <c r="B31" s="1" t="s">
        <v>358</v>
      </c>
      <c r="C31" s="1" t="s">
        <v>396</v>
      </c>
      <c r="D31" s="1">
        <v>22</v>
      </c>
      <c r="E31" s="1">
        <v>3</v>
      </c>
      <c r="F31" s="1" t="s">
        <v>366</v>
      </c>
      <c r="G31" s="1">
        <v>0.19744999999999999</v>
      </c>
      <c r="H31" s="1" t="s">
        <v>367</v>
      </c>
      <c r="I31" s="1" t="s">
        <v>368</v>
      </c>
      <c r="J31" s="1">
        <v>9.4600000000000009</v>
      </c>
      <c r="K31" s="1" t="s">
        <v>367</v>
      </c>
      <c r="L31" s="1" t="s">
        <v>361</v>
      </c>
      <c r="M31" s="1" t="s">
        <v>361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357</v>
      </c>
      <c r="B32" s="1" t="s">
        <v>358</v>
      </c>
      <c r="C32" s="1" t="s">
        <v>397</v>
      </c>
      <c r="D32" s="1">
        <v>23</v>
      </c>
      <c r="E32" s="1">
        <v>3</v>
      </c>
      <c r="F32" s="1" t="s">
        <v>366</v>
      </c>
      <c r="G32" s="1">
        <v>1.6191500000000001</v>
      </c>
      <c r="H32" s="1" t="s">
        <v>367</v>
      </c>
      <c r="I32" s="1" t="s">
        <v>368</v>
      </c>
      <c r="J32" s="1">
        <v>2.83</v>
      </c>
      <c r="K32" s="1" t="s">
        <v>367</v>
      </c>
      <c r="L32" s="1" t="s">
        <v>361</v>
      </c>
      <c r="M32" s="1" t="s">
        <v>361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357</v>
      </c>
      <c r="B33" s="1" t="s">
        <v>358</v>
      </c>
      <c r="C33" s="1" t="s">
        <v>398</v>
      </c>
      <c r="D33" s="1">
        <v>24</v>
      </c>
      <c r="E33" s="1">
        <v>3</v>
      </c>
      <c r="F33" s="1" t="s">
        <v>366</v>
      </c>
      <c r="G33" s="1">
        <v>1.61738</v>
      </c>
      <c r="H33" s="1" t="s">
        <v>367</v>
      </c>
      <c r="I33" s="1" t="s">
        <v>368</v>
      </c>
      <c r="J33" s="1">
        <v>2.6789999999999998</v>
      </c>
      <c r="K33" s="1" t="s">
        <v>367</v>
      </c>
      <c r="L33" s="1" t="s">
        <v>361</v>
      </c>
      <c r="M33" s="1" t="s">
        <v>361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357</v>
      </c>
      <c r="B34" s="1" t="s">
        <v>358</v>
      </c>
      <c r="C34" s="1" t="s">
        <v>399</v>
      </c>
      <c r="D34" s="1" t="s">
        <v>374</v>
      </c>
      <c r="E34" s="1"/>
      <c r="F34" s="1" t="s">
        <v>361</v>
      </c>
      <c r="G34" s="1"/>
      <c r="H34" s="1"/>
      <c r="I34" s="1" t="s">
        <v>361</v>
      </c>
      <c r="J34" s="1"/>
      <c r="K34" s="1"/>
      <c r="L34" s="1" t="s">
        <v>361</v>
      </c>
      <c r="M34" s="1" t="s">
        <v>361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357</v>
      </c>
      <c r="B35" s="1" t="s">
        <v>358</v>
      </c>
      <c r="C35" s="1" t="s">
        <v>400</v>
      </c>
      <c r="D35" s="1">
        <v>25</v>
      </c>
      <c r="E35" s="1">
        <v>3</v>
      </c>
      <c r="F35" s="1" t="s">
        <v>366</v>
      </c>
      <c r="G35" s="1">
        <v>0.13311999999999999</v>
      </c>
      <c r="H35" s="1" t="s">
        <v>367</v>
      </c>
      <c r="I35" s="1" t="s">
        <v>368</v>
      </c>
      <c r="J35" s="1">
        <v>6.2779999999999996</v>
      </c>
      <c r="K35" s="1" t="s">
        <v>367</v>
      </c>
      <c r="L35" s="1" t="s">
        <v>361</v>
      </c>
      <c r="M35" s="1" t="s">
        <v>361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357</v>
      </c>
      <c r="B36" s="1" t="s">
        <v>358</v>
      </c>
      <c r="C36" s="1" t="s">
        <v>401</v>
      </c>
      <c r="D36" s="1" t="s">
        <v>374</v>
      </c>
      <c r="E36" s="1"/>
      <c r="F36" s="1" t="s">
        <v>361</v>
      </c>
      <c r="G36" s="1"/>
      <c r="H36" s="1"/>
      <c r="I36" s="1" t="s">
        <v>361</v>
      </c>
      <c r="J36" s="1"/>
      <c r="K36" s="1"/>
      <c r="L36" s="1" t="s">
        <v>361</v>
      </c>
      <c r="M36" s="1" t="s">
        <v>361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357</v>
      </c>
      <c r="B37" s="1" t="s">
        <v>358</v>
      </c>
      <c r="C37" s="1" t="s">
        <v>402</v>
      </c>
      <c r="D37" s="1">
        <v>26</v>
      </c>
      <c r="E37" s="1">
        <v>3</v>
      </c>
      <c r="F37" s="1" t="s">
        <v>366</v>
      </c>
      <c r="G37" s="1">
        <v>0.13492999999999999</v>
      </c>
      <c r="H37" s="1" t="s">
        <v>367</v>
      </c>
      <c r="I37" s="1" t="s">
        <v>368</v>
      </c>
      <c r="J37" s="1">
        <v>6.3390000000000004</v>
      </c>
      <c r="K37" s="1" t="s">
        <v>367</v>
      </c>
      <c r="L37" s="1" t="s">
        <v>361</v>
      </c>
      <c r="M37" s="1" t="s">
        <v>361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357</v>
      </c>
      <c r="B38" s="1" t="s">
        <v>358</v>
      </c>
      <c r="C38" s="1" t="s">
        <v>403</v>
      </c>
      <c r="D38" s="1">
        <v>27</v>
      </c>
      <c r="E38" s="1">
        <v>3</v>
      </c>
      <c r="F38" s="1" t="s">
        <v>366</v>
      </c>
      <c r="G38" s="1">
        <v>1.8102</v>
      </c>
      <c r="H38" s="1" t="s">
        <v>367</v>
      </c>
      <c r="I38" s="1" t="s">
        <v>368</v>
      </c>
      <c r="J38" s="1">
        <v>2.653</v>
      </c>
      <c r="K38" s="1" t="s">
        <v>367</v>
      </c>
      <c r="L38" s="1" t="s">
        <v>361</v>
      </c>
      <c r="M38" s="1" t="s">
        <v>361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357</v>
      </c>
      <c r="B39" s="1" t="s">
        <v>358</v>
      </c>
      <c r="C39" s="1" t="s">
        <v>404</v>
      </c>
      <c r="D39" s="1">
        <v>28</v>
      </c>
      <c r="E39" s="1">
        <v>3</v>
      </c>
      <c r="F39" s="1" t="s">
        <v>366</v>
      </c>
      <c r="G39" s="1">
        <v>1.81027</v>
      </c>
      <c r="H39" s="1" t="s">
        <v>367</v>
      </c>
      <c r="I39" s="1" t="s">
        <v>368</v>
      </c>
      <c r="J39" s="1">
        <v>2.5019999999999998</v>
      </c>
      <c r="K39" s="1" t="s">
        <v>367</v>
      </c>
      <c r="L39" s="1" t="s">
        <v>361</v>
      </c>
      <c r="M39" s="1" t="s">
        <v>361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357</v>
      </c>
      <c r="B40" s="1" t="s">
        <v>358</v>
      </c>
      <c r="C40" s="1" t="s">
        <v>405</v>
      </c>
      <c r="D40" s="1" t="s">
        <v>374</v>
      </c>
      <c r="E40" s="1"/>
      <c r="F40" s="1" t="s">
        <v>361</v>
      </c>
      <c r="G40" s="1"/>
      <c r="H40" s="1"/>
      <c r="I40" s="1" t="s">
        <v>361</v>
      </c>
      <c r="J40" s="1"/>
      <c r="K40" s="1"/>
      <c r="L40" s="1" t="s">
        <v>361</v>
      </c>
      <c r="M40" s="1" t="s">
        <v>361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357</v>
      </c>
      <c r="B41" s="1" t="s">
        <v>358</v>
      </c>
      <c r="C41" s="1" t="s">
        <v>406</v>
      </c>
      <c r="D41" s="1">
        <v>29</v>
      </c>
      <c r="E41" s="1">
        <v>3</v>
      </c>
      <c r="F41" s="1" t="s">
        <v>366</v>
      </c>
      <c r="G41" s="1">
        <v>0.61919000000000002</v>
      </c>
      <c r="H41" s="1" t="s">
        <v>367</v>
      </c>
      <c r="I41" s="1" t="s">
        <v>368</v>
      </c>
      <c r="J41" s="1">
        <v>10.819000000000001</v>
      </c>
      <c r="K41" s="1" t="s">
        <v>367</v>
      </c>
      <c r="L41" s="1" t="s">
        <v>361</v>
      </c>
      <c r="M41" s="1" t="s">
        <v>361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357</v>
      </c>
      <c r="B42" s="1" t="s">
        <v>358</v>
      </c>
      <c r="C42" s="1" t="s">
        <v>407</v>
      </c>
      <c r="D42" s="1">
        <v>30</v>
      </c>
      <c r="E42" s="1">
        <v>3</v>
      </c>
      <c r="F42" s="1" t="s">
        <v>366</v>
      </c>
      <c r="G42" s="1">
        <v>0.61911000000000005</v>
      </c>
      <c r="H42" s="1" t="s">
        <v>367</v>
      </c>
      <c r="I42" s="1" t="s">
        <v>368</v>
      </c>
      <c r="J42" s="1">
        <v>10.868</v>
      </c>
      <c r="K42" s="1" t="s">
        <v>367</v>
      </c>
      <c r="L42" s="1" t="s">
        <v>361</v>
      </c>
      <c r="M42" s="1" t="s">
        <v>361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357</v>
      </c>
      <c r="B43" s="1" t="s">
        <v>358</v>
      </c>
      <c r="C43" s="1" t="s">
        <v>408</v>
      </c>
      <c r="D43" s="1" t="s">
        <v>374</v>
      </c>
      <c r="E43" s="1"/>
      <c r="F43" s="1" t="s">
        <v>361</v>
      </c>
      <c r="G43" s="1"/>
      <c r="H43" s="1"/>
      <c r="I43" s="1" t="s">
        <v>361</v>
      </c>
      <c r="J43" s="1"/>
      <c r="K43" s="1"/>
      <c r="L43" s="1" t="s">
        <v>361</v>
      </c>
      <c r="M43" s="1" t="s">
        <v>361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357</v>
      </c>
      <c r="B44" s="1" t="s">
        <v>358</v>
      </c>
      <c r="C44" s="1" t="s">
        <v>409</v>
      </c>
      <c r="D44" s="1">
        <v>31</v>
      </c>
      <c r="E44" s="1">
        <v>3</v>
      </c>
      <c r="F44" s="1" t="s">
        <v>366</v>
      </c>
      <c r="G44" s="1">
        <v>1.8289299999999999</v>
      </c>
      <c r="H44" s="1" t="s">
        <v>367</v>
      </c>
      <c r="I44" s="1" t="s">
        <v>368</v>
      </c>
      <c r="J44" s="1">
        <v>17.094000000000001</v>
      </c>
      <c r="K44" s="1" t="s">
        <v>367</v>
      </c>
      <c r="L44" s="1" t="s">
        <v>361</v>
      </c>
      <c r="M44" s="1" t="s">
        <v>361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357</v>
      </c>
      <c r="B45" s="1" t="s">
        <v>358</v>
      </c>
      <c r="C45" s="1" t="s">
        <v>410</v>
      </c>
      <c r="D45" s="1" t="s">
        <v>374</v>
      </c>
      <c r="E45" s="1"/>
      <c r="F45" s="1" t="s">
        <v>361</v>
      </c>
      <c r="G45" s="1"/>
      <c r="H45" s="1"/>
      <c r="I45" s="1" t="s">
        <v>361</v>
      </c>
      <c r="J45" s="1"/>
      <c r="K45" s="1"/>
      <c r="L45" s="1" t="s">
        <v>361</v>
      </c>
      <c r="M45" s="1" t="s">
        <v>361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357</v>
      </c>
      <c r="B46" s="1" t="s">
        <v>358</v>
      </c>
      <c r="C46" s="1" t="s">
        <v>411</v>
      </c>
      <c r="D46" s="1">
        <v>32</v>
      </c>
      <c r="E46" s="1">
        <v>3</v>
      </c>
      <c r="F46" s="1" t="s">
        <v>366</v>
      </c>
      <c r="G46" s="1">
        <v>1.8278799999999999</v>
      </c>
      <c r="H46" s="1" t="s">
        <v>367</v>
      </c>
      <c r="I46" s="1" t="s">
        <v>368</v>
      </c>
      <c r="J46" s="1">
        <v>17.105</v>
      </c>
      <c r="K46" s="1" t="s">
        <v>367</v>
      </c>
      <c r="L46" s="1" t="s">
        <v>361</v>
      </c>
      <c r="M46" s="1" t="s">
        <v>361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357</v>
      </c>
      <c r="B47" s="1" t="s">
        <v>358</v>
      </c>
      <c r="C47" s="1" t="s">
        <v>412</v>
      </c>
      <c r="D47" s="1">
        <v>33</v>
      </c>
      <c r="E47" s="1">
        <v>3</v>
      </c>
      <c r="F47" s="1" t="s">
        <v>366</v>
      </c>
      <c r="G47" s="1">
        <v>1.35701</v>
      </c>
      <c r="H47" s="1" t="s">
        <v>367</v>
      </c>
      <c r="I47" s="1" t="s">
        <v>368</v>
      </c>
      <c r="J47" s="1">
        <v>51.975999999999999</v>
      </c>
      <c r="K47" s="1" t="s">
        <v>367</v>
      </c>
      <c r="L47" s="1" t="s">
        <v>361</v>
      </c>
      <c r="M47" s="1" t="s">
        <v>361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357</v>
      </c>
      <c r="B48" s="1" t="s">
        <v>358</v>
      </c>
      <c r="C48" s="1" t="s">
        <v>413</v>
      </c>
      <c r="D48" s="1">
        <v>34</v>
      </c>
      <c r="E48" s="1">
        <v>3</v>
      </c>
      <c r="F48" s="1" t="s">
        <v>366</v>
      </c>
      <c r="G48" s="1">
        <v>1.36026</v>
      </c>
      <c r="H48" s="1" t="s">
        <v>367</v>
      </c>
      <c r="I48" s="1" t="s">
        <v>368</v>
      </c>
      <c r="J48" s="1">
        <v>52.314999999999998</v>
      </c>
      <c r="K48" s="1" t="s">
        <v>367</v>
      </c>
      <c r="L48" s="1" t="s">
        <v>361</v>
      </c>
      <c r="M48" s="1" t="s">
        <v>361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357</v>
      </c>
      <c r="B49" s="1" t="s">
        <v>358</v>
      </c>
      <c r="C49" s="1" t="s">
        <v>414</v>
      </c>
      <c r="D49" s="1">
        <v>35</v>
      </c>
      <c r="E49" s="1">
        <v>3</v>
      </c>
      <c r="F49" s="1" t="s">
        <v>366</v>
      </c>
      <c r="G49" s="1">
        <v>1.5711200000000001</v>
      </c>
      <c r="H49" s="1" t="s">
        <v>367</v>
      </c>
      <c r="I49" s="1" t="s">
        <v>368</v>
      </c>
      <c r="J49" s="1">
        <v>4.7149999999999999</v>
      </c>
      <c r="K49" s="1" t="s">
        <v>367</v>
      </c>
      <c r="L49" s="1" t="s">
        <v>361</v>
      </c>
      <c r="M49" s="1" t="s">
        <v>361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357</v>
      </c>
      <c r="B50" s="1" t="s">
        <v>358</v>
      </c>
      <c r="C50" s="1" t="s">
        <v>415</v>
      </c>
      <c r="D50" s="1">
        <v>36</v>
      </c>
      <c r="E50" s="1">
        <v>3</v>
      </c>
      <c r="F50" s="1" t="s">
        <v>366</v>
      </c>
      <c r="G50" s="1">
        <v>1.57121</v>
      </c>
      <c r="H50" s="1" t="s">
        <v>367</v>
      </c>
      <c r="I50" s="1" t="s">
        <v>368</v>
      </c>
      <c r="J50" s="1">
        <v>4.7489999999999997</v>
      </c>
      <c r="K50" s="1" t="s">
        <v>367</v>
      </c>
      <c r="L50" s="1" t="s">
        <v>361</v>
      </c>
      <c r="M50" s="1" t="s">
        <v>361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357</v>
      </c>
      <c r="B51" s="1" t="s">
        <v>358</v>
      </c>
      <c r="C51" s="1" t="s">
        <v>416</v>
      </c>
      <c r="D51" s="1">
        <v>37</v>
      </c>
      <c r="E51" s="1">
        <v>3</v>
      </c>
      <c r="F51" s="1" t="s">
        <v>366</v>
      </c>
      <c r="G51" s="1">
        <v>1.6648099999999999</v>
      </c>
      <c r="H51" s="1" t="s">
        <v>367</v>
      </c>
      <c r="I51" s="1" t="s">
        <v>368</v>
      </c>
      <c r="J51" s="1">
        <v>10.379</v>
      </c>
      <c r="K51" s="1" t="s">
        <v>367</v>
      </c>
      <c r="L51" s="1" t="s">
        <v>361</v>
      </c>
      <c r="M51" s="1" t="s">
        <v>361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357</v>
      </c>
      <c r="B52" s="1" t="s">
        <v>358</v>
      </c>
      <c r="C52" s="1" t="s">
        <v>417</v>
      </c>
      <c r="D52" s="1">
        <v>38</v>
      </c>
      <c r="E52" s="1">
        <v>3</v>
      </c>
      <c r="F52" s="1" t="s">
        <v>366</v>
      </c>
      <c r="G52" s="1">
        <v>1.6649499999999999</v>
      </c>
      <c r="H52" s="1" t="s">
        <v>367</v>
      </c>
      <c r="I52" s="1" t="s">
        <v>368</v>
      </c>
      <c r="J52" s="1">
        <v>10.384</v>
      </c>
      <c r="K52" s="1" t="s">
        <v>367</v>
      </c>
      <c r="L52" s="1" t="s">
        <v>361</v>
      </c>
      <c r="M52" s="1" t="s">
        <v>361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357</v>
      </c>
      <c r="B53" s="1" t="s">
        <v>358</v>
      </c>
      <c r="C53" s="1" t="s">
        <v>418</v>
      </c>
      <c r="D53" s="1">
        <v>39</v>
      </c>
      <c r="E53" s="1">
        <v>3</v>
      </c>
      <c r="F53" s="1" t="s">
        <v>366</v>
      </c>
      <c r="G53" s="1">
        <v>1.6414899999999999</v>
      </c>
      <c r="H53" s="1" t="s">
        <v>367</v>
      </c>
      <c r="I53" s="1" t="s">
        <v>368</v>
      </c>
      <c r="J53" s="1">
        <v>20.58</v>
      </c>
      <c r="K53" s="1" t="s">
        <v>367</v>
      </c>
      <c r="L53" s="1" t="s">
        <v>361</v>
      </c>
      <c r="M53" s="1" t="s">
        <v>361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357</v>
      </c>
      <c r="B54" s="1" t="s">
        <v>358</v>
      </c>
      <c r="C54" s="1" t="s">
        <v>419</v>
      </c>
      <c r="D54" s="1">
        <v>40</v>
      </c>
      <c r="E54" s="1">
        <v>3</v>
      </c>
      <c r="F54" s="1" t="s">
        <v>366</v>
      </c>
      <c r="G54" s="1">
        <v>1.6418900000000001</v>
      </c>
      <c r="H54" s="1" t="s">
        <v>367</v>
      </c>
      <c r="I54" s="1" t="s">
        <v>368</v>
      </c>
      <c r="J54" s="1">
        <v>20.553000000000001</v>
      </c>
      <c r="K54" s="1" t="s">
        <v>367</v>
      </c>
      <c r="L54" s="1" t="s">
        <v>361</v>
      </c>
      <c r="M54" s="1" t="s">
        <v>361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357</v>
      </c>
      <c r="B55" s="1" t="s">
        <v>358</v>
      </c>
      <c r="C55" s="1" t="s">
        <v>420</v>
      </c>
      <c r="D55" s="1">
        <v>41</v>
      </c>
      <c r="E55" s="1">
        <v>3</v>
      </c>
      <c r="F55" s="1" t="s">
        <v>366</v>
      </c>
      <c r="G55" s="1">
        <v>0.22353999999999999</v>
      </c>
      <c r="H55" s="1" t="s">
        <v>367</v>
      </c>
      <c r="I55" s="1" t="s">
        <v>368</v>
      </c>
      <c r="J55" s="1">
        <v>18.571999999999999</v>
      </c>
      <c r="K55" s="1" t="s">
        <v>367</v>
      </c>
      <c r="L55" s="1" t="s">
        <v>361</v>
      </c>
      <c r="M55" s="1" t="s">
        <v>361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357</v>
      </c>
      <c r="B56" s="1" t="s">
        <v>358</v>
      </c>
      <c r="C56" s="1" t="s">
        <v>421</v>
      </c>
      <c r="D56" s="1">
        <v>42</v>
      </c>
      <c r="E56" s="1">
        <v>3</v>
      </c>
      <c r="F56" s="1" t="s">
        <v>366</v>
      </c>
      <c r="G56" s="1">
        <v>0.22406999999999999</v>
      </c>
      <c r="H56" s="1" t="s">
        <v>367</v>
      </c>
      <c r="I56" s="1" t="s">
        <v>368</v>
      </c>
      <c r="J56" s="1">
        <v>18.652999999999999</v>
      </c>
      <c r="K56" s="1" t="s">
        <v>367</v>
      </c>
      <c r="L56" s="1" t="s">
        <v>361</v>
      </c>
      <c r="M56" s="1" t="s">
        <v>361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357</v>
      </c>
      <c r="B57" s="1" t="s">
        <v>358</v>
      </c>
      <c r="C57" s="1" t="s">
        <v>422</v>
      </c>
      <c r="D57" s="1">
        <v>43</v>
      </c>
      <c r="E57" s="1">
        <v>3</v>
      </c>
      <c r="F57" s="1" t="s">
        <v>366</v>
      </c>
      <c r="G57" s="1">
        <v>0.23166999999999999</v>
      </c>
      <c r="H57" s="1" t="s">
        <v>367</v>
      </c>
      <c r="I57" s="1" t="s">
        <v>368</v>
      </c>
      <c r="J57" s="1">
        <v>16.405000000000001</v>
      </c>
      <c r="K57" s="1" t="s">
        <v>367</v>
      </c>
      <c r="L57" s="1" t="s">
        <v>361</v>
      </c>
      <c r="M57" s="1" t="s">
        <v>361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357</v>
      </c>
      <c r="B58" s="1" t="s">
        <v>358</v>
      </c>
      <c r="C58" s="1" t="s">
        <v>423</v>
      </c>
      <c r="D58" s="1">
        <v>44</v>
      </c>
      <c r="E58" s="1">
        <v>3</v>
      </c>
      <c r="F58" s="1" t="s">
        <v>366</v>
      </c>
      <c r="G58" s="1">
        <v>0.22761000000000001</v>
      </c>
      <c r="H58" s="1" t="s">
        <v>367</v>
      </c>
      <c r="I58" s="1" t="s">
        <v>368</v>
      </c>
      <c r="J58" s="1">
        <v>15.657</v>
      </c>
      <c r="K58" s="1" t="s">
        <v>367</v>
      </c>
      <c r="L58" s="1" t="s">
        <v>361</v>
      </c>
      <c r="M58" s="1" t="s">
        <v>361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357</v>
      </c>
      <c r="B59" s="1" t="s">
        <v>358</v>
      </c>
      <c r="C59" s="1" t="s">
        <v>424</v>
      </c>
      <c r="D59" s="1">
        <v>45</v>
      </c>
      <c r="E59" s="1">
        <v>3</v>
      </c>
      <c r="F59" s="1" t="s">
        <v>366</v>
      </c>
      <c r="G59" s="1">
        <v>1.6874899999999999</v>
      </c>
      <c r="H59" s="1" t="s">
        <v>367</v>
      </c>
      <c r="I59" s="1" t="s">
        <v>368</v>
      </c>
      <c r="J59" s="1">
        <v>4.7779999999999996</v>
      </c>
      <c r="K59" s="1" t="s">
        <v>367</v>
      </c>
      <c r="L59" s="1" t="s">
        <v>361</v>
      </c>
      <c r="M59" s="1" t="s">
        <v>361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357</v>
      </c>
      <c r="B60" s="1" t="s">
        <v>358</v>
      </c>
      <c r="C60" s="1" t="s">
        <v>425</v>
      </c>
      <c r="D60" s="1">
        <v>46</v>
      </c>
      <c r="E60" s="1">
        <v>3</v>
      </c>
      <c r="F60" s="1" t="s">
        <v>366</v>
      </c>
      <c r="G60" s="1">
        <v>1.6878200000000001</v>
      </c>
      <c r="H60" s="1" t="s">
        <v>367</v>
      </c>
      <c r="I60" s="1" t="s">
        <v>368</v>
      </c>
      <c r="J60" s="1">
        <v>4.7439999999999998</v>
      </c>
      <c r="K60" s="1" t="s">
        <v>367</v>
      </c>
      <c r="L60" s="1" t="s">
        <v>361</v>
      </c>
      <c r="M60" s="1" t="s">
        <v>361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357</v>
      </c>
      <c r="B61" s="1" t="s">
        <v>358</v>
      </c>
      <c r="C61" s="1" t="s">
        <v>426</v>
      </c>
      <c r="D61" s="1" t="s">
        <v>374</v>
      </c>
      <c r="E61" s="1"/>
      <c r="F61" s="1" t="s">
        <v>361</v>
      </c>
      <c r="G61" s="1"/>
      <c r="H61" s="1"/>
      <c r="I61" s="1" t="s">
        <v>361</v>
      </c>
      <c r="J61" s="1"/>
      <c r="K61" s="1"/>
      <c r="L61" s="1" t="s">
        <v>361</v>
      </c>
      <c r="M61" s="1" t="s">
        <v>361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357</v>
      </c>
      <c r="B62" s="1" t="s">
        <v>358</v>
      </c>
      <c r="C62" s="1" t="s">
        <v>427</v>
      </c>
      <c r="D62" s="1">
        <v>47</v>
      </c>
      <c r="E62" s="1">
        <v>3</v>
      </c>
      <c r="F62" s="1" t="s">
        <v>366</v>
      </c>
      <c r="G62" s="1">
        <v>0.26330999999999999</v>
      </c>
      <c r="H62" s="1" t="s">
        <v>367</v>
      </c>
      <c r="I62" s="1" t="s">
        <v>368</v>
      </c>
      <c r="J62" s="1">
        <v>7.0090000000000003</v>
      </c>
      <c r="K62" s="1" t="s">
        <v>367</v>
      </c>
      <c r="L62" s="1" t="s">
        <v>361</v>
      </c>
      <c r="M62" s="1" t="s">
        <v>361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357</v>
      </c>
      <c r="B63" s="1" t="s">
        <v>358</v>
      </c>
      <c r="C63" s="1" t="s">
        <v>428</v>
      </c>
      <c r="D63" s="1">
        <v>48</v>
      </c>
      <c r="E63" s="1">
        <v>3</v>
      </c>
      <c r="F63" s="1" t="s">
        <v>366</v>
      </c>
      <c r="G63" s="1">
        <v>0.26301000000000002</v>
      </c>
      <c r="H63" s="1" t="s">
        <v>367</v>
      </c>
      <c r="I63" s="1" t="s">
        <v>368</v>
      </c>
      <c r="J63" s="1">
        <v>7.1130000000000004</v>
      </c>
      <c r="K63" s="1" t="s">
        <v>367</v>
      </c>
      <c r="L63" s="1" t="s">
        <v>361</v>
      </c>
      <c r="M63" s="1" t="s">
        <v>361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357</v>
      </c>
      <c r="B64" s="1" t="s">
        <v>358</v>
      </c>
      <c r="C64" s="1" t="s">
        <v>429</v>
      </c>
      <c r="D64" s="1">
        <v>49</v>
      </c>
      <c r="E64" s="1">
        <v>3</v>
      </c>
      <c r="F64" s="1" t="s">
        <v>366</v>
      </c>
      <c r="G64" s="1">
        <v>1.7119899999999999</v>
      </c>
      <c r="H64" s="1" t="s">
        <v>367</v>
      </c>
      <c r="I64" s="1" t="s">
        <v>368</v>
      </c>
      <c r="J64" s="1">
        <v>4.7389999999999999</v>
      </c>
      <c r="K64" s="1" t="s">
        <v>367</v>
      </c>
      <c r="L64" s="1" t="s">
        <v>361</v>
      </c>
      <c r="M64" s="1" t="s">
        <v>361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357</v>
      </c>
      <c r="B65" s="1" t="s">
        <v>358</v>
      </c>
      <c r="C65" s="1" t="s">
        <v>430</v>
      </c>
      <c r="D65" s="1">
        <v>50</v>
      </c>
      <c r="E65" s="1">
        <v>3</v>
      </c>
      <c r="F65" s="1" t="s">
        <v>366</v>
      </c>
      <c r="G65" s="1">
        <v>1.71221</v>
      </c>
      <c r="H65" s="1" t="s">
        <v>367</v>
      </c>
      <c r="I65" s="1" t="s">
        <v>368</v>
      </c>
      <c r="J65" s="1">
        <v>4.5460000000000003</v>
      </c>
      <c r="K65" s="1" t="s">
        <v>367</v>
      </c>
      <c r="L65" s="1" t="s">
        <v>361</v>
      </c>
      <c r="M65" s="1" t="s">
        <v>361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357</v>
      </c>
      <c r="B66" s="1" t="s">
        <v>358</v>
      </c>
      <c r="C66" s="1" t="s">
        <v>431</v>
      </c>
      <c r="D66" s="1">
        <v>51</v>
      </c>
      <c r="E66" s="1">
        <v>3</v>
      </c>
      <c r="F66" s="1" t="s">
        <v>366</v>
      </c>
      <c r="G66" s="1">
        <v>0.67705000000000004</v>
      </c>
      <c r="H66" s="1" t="s">
        <v>367</v>
      </c>
      <c r="I66" s="1" t="s">
        <v>368</v>
      </c>
      <c r="J66" s="1">
        <v>6.8259999999999996</v>
      </c>
      <c r="K66" s="1" t="s">
        <v>367</v>
      </c>
      <c r="L66" s="1" t="s">
        <v>361</v>
      </c>
      <c r="M66" s="1" t="s">
        <v>361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357</v>
      </c>
      <c r="B67" s="1" t="s">
        <v>358</v>
      </c>
      <c r="C67" s="1" t="s">
        <v>432</v>
      </c>
      <c r="D67" s="1">
        <v>52</v>
      </c>
      <c r="E67" s="1">
        <v>3</v>
      </c>
      <c r="F67" s="1" t="s">
        <v>366</v>
      </c>
      <c r="G67" s="1">
        <v>0.67678000000000005</v>
      </c>
      <c r="H67" s="1" t="s">
        <v>367</v>
      </c>
      <c r="I67" s="1" t="s">
        <v>368</v>
      </c>
      <c r="J67" s="1">
        <v>6.9279999999999999</v>
      </c>
      <c r="K67" s="1" t="s">
        <v>367</v>
      </c>
      <c r="L67" s="1" t="s">
        <v>361</v>
      </c>
      <c r="M67" s="1" t="s">
        <v>361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357</v>
      </c>
      <c r="B68" s="1" t="s">
        <v>358</v>
      </c>
      <c r="C68" s="1" t="s">
        <v>433</v>
      </c>
      <c r="D68" s="1">
        <v>53</v>
      </c>
      <c r="E68" s="1">
        <v>3</v>
      </c>
      <c r="F68" s="1" t="s">
        <v>366</v>
      </c>
      <c r="G68" s="1">
        <v>1.52963</v>
      </c>
      <c r="H68" s="1" t="s">
        <v>367</v>
      </c>
      <c r="I68" s="1" t="s">
        <v>368</v>
      </c>
      <c r="J68" s="1">
        <v>3.5720000000000001</v>
      </c>
      <c r="K68" s="1" t="s">
        <v>367</v>
      </c>
      <c r="L68" s="1" t="s">
        <v>361</v>
      </c>
      <c r="M68" s="1" t="s">
        <v>361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357</v>
      </c>
      <c r="B69" s="1" t="s">
        <v>358</v>
      </c>
      <c r="C69" s="1" t="s">
        <v>434</v>
      </c>
      <c r="D69" s="1">
        <v>54</v>
      </c>
      <c r="E69" s="1">
        <v>3</v>
      </c>
      <c r="F69" s="1" t="s">
        <v>366</v>
      </c>
      <c r="G69" s="1">
        <v>1.52728</v>
      </c>
      <c r="H69" s="1" t="s">
        <v>367</v>
      </c>
      <c r="I69" s="1" t="s">
        <v>368</v>
      </c>
      <c r="J69" s="1">
        <v>3.4590000000000001</v>
      </c>
      <c r="K69" s="1" t="s">
        <v>367</v>
      </c>
      <c r="L69" s="1" t="s">
        <v>361</v>
      </c>
      <c r="M69" s="1" t="s">
        <v>361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357</v>
      </c>
      <c r="B70" s="1" t="s">
        <v>358</v>
      </c>
      <c r="C70" s="1" t="s">
        <v>435</v>
      </c>
      <c r="D70" s="1">
        <v>55</v>
      </c>
      <c r="E70" s="1">
        <v>3</v>
      </c>
      <c r="F70" s="1" t="s">
        <v>366</v>
      </c>
      <c r="G70" s="1">
        <v>0.28988999999999998</v>
      </c>
      <c r="H70" s="1" t="s">
        <v>367</v>
      </c>
      <c r="I70" s="1" t="s">
        <v>368</v>
      </c>
      <c r="J70" s="1">
        <v>10.603</v>
      </c>
      <c r="K70" s="1" t="s">
        <v>367</v>
      </c>
      <c r="L70" s="1" t="s">
        <v>361</v>
      </c>
      <c r="M70" s="1" t="s">
        <v>361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357</v>
      </c>
      <c r="B71" s="1" t="s">
        <v>358</v>
      </c>
      <c r="C71" s="1" t="s">
        <v>436</v>
      </c>
      <c r="D71" s="1">
        <v>56</v>
      </c>
      <c r="E71" s="1">
        <v>3</v>
      </c>
      <c r="F71" s="1" t="s">
        <v>366</v>
      </c>
      <c r="G71" s="1">
        <v>1.51837</v>
      </c>
      <c r="H71" s="1" t="s">
        <v>367</v>
      </c>
      <c r="I71" s="1" t="s">
        <v>368</v>
      </c>
      <c r="J71" s="1">
        <v>10.333</v>
      </c>
      <c r="K71" s="1" t="s">
        <v>367</v>
      </c>
      <c r="L71" s="1" t="s">
        <v>361</v>
      </c>
      <c r="M71" s="1" t="s">
        <v>361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357</v>
      </c>
      <c r="B72" s="1" t="s">
        <v>358</v>
      </c>
      <c r="C72" s="1" t="s">
        <v>437</v>
      </c>
      <c r="D72" s="1">
        <v>57</v>
      </c>
      <c r="E72" s="1">
        <v>3</v>
      </c>
      <c r="F72" s="1" t="s">
        <v>366</v>
      </c>
      <c r="G72" s="1">
        <v>1.5647599999999999</v>
      </c>
      <c r="H72" s="1" t="s">
        <v>367</v>
      </c>
      <c r="I72" s="1" t="s">
        <v>368</v>
      </c>
      <c r="J72" s="1">
        <v>6.7919999999999998</v>
      </c>
      <c r="K72" s="1" t="s">
        <v>367</v>
      </c>
      <c r="L72" s="1" t="s">
        <v>361</v>
      </c>
      <c r="M72" s="1" t="s">
        <v>361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357</v>
      </c>
      <c r="B73" s="1" t="s">
        <v>358</v>
      </c>
      <c r="C73" s="1" t="s">
        <v>438</v>
      </c>
      <c r="D73" s="1">
        <v>58</v>
      </c>
      <c r="E73" s="1">
        <v>3</v>
      </c>
      <c r="F73" s="1" t="s">
        <v>366</v>
      </c>
      <c r="G73" s="1">
        <v>1.67438</v>
      </c>
      <c r="H73" s="1" t="s">
        <v>367</v>
      </c>
      <c r="I73" s="1" t="s">
        <v>368</v>
      </c>
      <c r="J73" s="1">
        <v>12.571</v>
      </c>
      <c r="K73" s="1" t="s">
        <v>367</v>
      </c>
      <c r="L73" s="1" t="s">
        <v>361</v>
      </c>
      <c r="M73" s="1" t="s">
        <v>361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357</v>
      </c>
      <c r="B74" s="1" t="s">
        <v>358</v>
      </c>
      <c r="C74" s="1" t="s">
        <v>439</v>
      </c>
      <c r="D74" s="1">
        <v>59</v>
      </c>
      <c r="E74" s="1">
        <v>3</v>
      </c>
      <c r="F74" s="1" t="s">
        <v>366</v>
      </c>
      <c r="G74" s="1">
        <v>0.36451</v>
      </c>
      <c r="H74" s="1" t="s">
        <v>367</v>
      </c>
      <c r="I74" s="1" t="s">
        <v>368</v>
      </c>
      <c r="J74" s="1">
        <v>4.4420000000000002</v>
      </c>
      <c r="K74" s="1" t="s">
        <v>367</v>
      </c>
      <c r="L74" s="1" t="s">
        <v>361</v>
      </c>
      <c r="M74" s="1" t="s">
        <v>361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357</v>
      </c>
      <c r="B75" s="1" t="s">
        <v>358</v>
      </c>
      <c r="C75" s="1" t="s">
        <v>440</v>
      </c>
      <c r="D75" s="1">
        <v>60</v>
      </c>
      <c r="E75" s="1">
        <v>3</v>
      </c>
      <c r="F75" s="1" t="s">
        <v>366</v>
      </c>
      <c r="G75" s="1">
        <v>1.6021399999999999</v>
      </c>
      <c r="H75" s="1" t="s">
        <v>367</v>
      </c>
      <c r="I75" s="1" t="s">
        <v>368</v>
      </c>
      <c r="J75" s="1">
        <v>33.215000000000003</v>
      </c>
      <c r="K75" s="1" t="s">
        <v>367</v>
      </c>
      <c r="L75" s="1" t="s">
        <v>361</v>
      </c>
      <c r="M75" s="1" t="s">
        <v>361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357</v>
      </c>
      <c r="B76" s="1" t="s">
        <v>358</v>
      </c>
      <c r="C76" s="1" t="s">
        <v>441</v>
      </c>
      <c r="D76" s="1">
        <v>61</v>
      </c>
      <c r="E76" s="1">
        <v>3</v>
      </c>
      <c r="F76" s="1" t="s">
        <v>366</v>
      </c>
      <c r="G76" s="1">
        <v>1.2870299999999999</v>
      </c>
      <c r="H76" s="1" t="s">
        <v>367</v>
      </c>
      <c r="I76" s="1" t="s">
        <v>368</v>
      </c>
      <c r="J76" s="1">
        <v>43.793999999999997</v>
      </c>
      <c r="K76" s="1" t="s">
        <v>367</v>
      </c>
      <c r="L76" s="1" t="s">
        <v>361</v>
      </c>
      <c r="M76" s="1" t="s">
        <v>361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357</v>
      </c>
      <c r="B77" s="1" t="s">
        <v>358</v>
      </c>
      <c r="C77" s="1" t="s">
        <v>442</v>
      </c>
      <c r="D77" s="1">
        <v>62</v>
      </c>
      <c r="E77" s="1">
        <v>3</v>
      </c>
      <c r="F77" s="1" t="s">
        <v>366</v>
      </c>
      <c r="G77" s="1">
        <v>1.3346100000000001</v>
      </c>
      <c r="H77" s="1" t="s">
        <v>367</v>
      </c>
      <c r="I77" s="1" t="s">
        <v>368</v>
      </c>
      <c r="J77" s="1">
        <v>29.02</v>
      </c>
      <c r="K77" s="1" t="s">
        <v>367</v>
      </c>
      <c r="L77" s="1" t="s">
        <v>361</v>
      </c>
      <c r="M77" s="1" t="s">
        <v>361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357</v>
      </c>
      <c r="B78" s="1" t="s">
        <v>358</v>
      </c>
      <c r="C78" s="1" t="s">
        <v>443</v>
      </c>
      <c r="D78" s="1">
        <v>63</v>
      </c>
      <c r="E78" s="1">
        <v>3</v>
      </c>
      <c r="F78" s="1" t="s">
        <v>366</v>
      </c>
      <c r="G78" s="1">
        <v>1.5111699999999999</v>
      </c>
      <c r="H78" s="1" t="s">
        <v>367</v>
      </c>
      <c r="I78" s="1" t="s">
        <v>368</v>
      </c>
      <c r="J78" s="1">
        <v>32.005000000000003</v>
      </c>
      <c r="K78" s="1" t="s">
        <v>367</v>
      </c>
      <c r="L78" s="1" t="s">
        <v>361</v>
      </c>
      <c r="M78" s="1" t="s">
        <v>361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357</v>
      </c>
      <c r="B79" s="1" t="s">
        <v>358</v>
      </c>
      <c r="C79" s="1" t="s">
        <v>444</v>
      </c>
      <c r="D79" s="1">
        <v>64</v>
      </c>
      <c r="E79" s="1">
        <v>3</v>
      </c>
      <c r="F79" s="1" t="s">
        <v>366</v>
      </c>
      <c r="G79" s="1">
        <v>1.3072699999999999</v>
      </c>
      <c r="H79" s="1" t="s">
        <v>367</v>
      </c>
      <c r="I79" s="1" t="s">
        <v>368</v>
      </c>
      <c r="J79" s="1">
        <v>46.77</v>
      </c>
      <c r="K79" s="1" t="s">
        <v>367</v>
      </c>
      <c r="L79" s="1" t="s">
        <v>361</v>
      </c>
      <c r="M79" s="1" t="s">
        <v>361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357</v>
      </c>
      <c r="B80" s="1" t="s">
        <v>358</v>
      </c>
      <c r="C80" s="1" t="s">
        <v>445</v>
      </c>
      <c r="D80" s="1">
        <v>65</v>
      </c>
      <c r="E80" s="1">
        <v>3</v>
      </c>
      <c r="F80" s="1" t="s">
        <v>366</v>
      </c>
      <c r="G80" s="1">
        <v>1.3665799999999999</v>
      </c>
      <c r="H80" s="1" t="s">
        <v>367</v>
      </c>
      <c r="I80" s="1" t="s">
        <v>368</v>
      </c>
      <c r="J80" s="1">
        <v>24.942</v>
      </c>
      <c r="K80" s="1" t="s">
        <v>367</v>
      </c>
      <c r="L80" s="1" t="s">
        <v>361</v>
      </c>
      <c r="M80" s="1" t="s">
        <v>361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357</v>
      </c>
      <c r="B81" s="1" t="s">
        <v>358</v>
      </c>
      <c r="C81" s="1" t="s">
        <v>446</v>
      </c>
      <c r="D81" s="1">
        <v>66</v>
      </c>
      <c r="E81" s="1">
        <v>3</v>
      </c>
      <c r="F81" s="1" t="s">
        <v>366</v>
      </c>
      <c r="G81" s="1">
        <v>1.42181</v>
      </c>
      <c r="H81" s="1" t="s">
        <v>367</v>
      </c>
      <c r="I81" s="1" t="s">
        <v>368</v>
      </c>
      <c r="J81" s="1">
        <v>7.22</v>
      </c>
      <c r="K81" s="1" t="s">
        <v>367</v>
      </c>
      <c r="L81" s="1" t="s">
        <v>361</v>
      </c>
      <c r="M81" s="1" t="s">
        <v>361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357</v>
      </c>
      <c r="B82" s="1" t="s">
        <v>358</v>
      </c>
      <c r="C82" s="1" t="s">
        <v>447</v>
      </c>
      <c r="D82" s="1">
        <v>67</v>
      </c>
      <c r="E82" s="1">
        <v>3</v>
      </c>
      <c r="F82" s="1" t="s">
        <v>366</v>
      </c>
      <c r="G82" s="1">
        <v>1.5410699999999999</v>
      </c>
      <c r="H82" s="1" t="s">
        <v>367</v>
      </c>
      <c r="I82" s="1" t="s">
        <v>368</v>
      </c>
      <c r="J82" s="1">
        <v>33.456000000000003</v>
      </c>
      <c r="K82" s="1" t="s">
        <v>367</v>
      </c>
      <c r="L82" s="1" t="s">
        <v>361</v>
      </c>
      <c r="M82" s="1" t="s">
        <v>361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357</v>
      </c>
      <c r="B83" s="1" t="s">
        <v>358</v>
      </c>
      <c r="C83" s="1" t="s">
        <v>448</v>
      </c>
      <c r="D83" s="1">
        <v>68</v>
      </c>
      <c r="E83" s="1">
        <v>3</v>
      </c>
      <c r="F83" s="1" t="s">
        <v>366</v>
      </c>
      <c r="G83" s="1">
        <v>1.32107</v>
      </c>
      <c r="H83" s="1" t="s">
        <v>367</v>
      </c>
      <c r="I83" s="1" t="s">
        <v>368</v>
      </c>
      <c r="J83" s="1">
        <v>46.045999999999999</v>
      </c>
      <c r="K83" s="1" t="s">
        <v>367</v>
      </c>
      <c r="L83" s="1" t="s">
        <v>361</v>
      </c>
      <c r="M83" s="1" t="s">
        <v>361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357</v>
      </c>
      <c r="B84" s="1" t="s">
        <v>358</v>
      </c>
      <c r="C84" s="1" t="s">
        <v>449</v>
      </c>
      <c r="D84" s="1">
        <v>69</v>
      </c>
      <c r="E84" s="1">
        <v>3</v>
      </c>
      <c r="F84" s="1" t="s">
        <v>366</v>
      </c>
      <c r="G84" s="1">
        <v>1.44391</v>
      </c>
      <c r="H84" s="1" t="s">
        <v>367</v>
      </c>
      <c r="I84" s="1" t="s">
        <v>368</v>
      </c>
      <c r="J84" s="1">
        <v>6.1029999999999998</v>
      </c>
      <c r="K84" s="1" t="s">
        <v>367</v>
      </c>
      <c r="L84" s="1" t="s">
        <v>361</v>
      </c>
      <c r="M84" s="1" t="s">
        <v>361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357</v>
      </c>
      <c r="B85" s="1" t="s">
        <v>358</v>
      </c>
      <c r="C85" s="1" t="s">
        <v>450</v>
      </c>
      <c r="D85" s="1">
        <v>70</v>
      </c>
      <c r="E85" s="1">
        <v>3</v>
      </c>
      <c r="F85" s="1" t="s">
        <v>366</v>
      </c>
      <c r="G85" s="1">
        <v>1.5061</v>
      </c>
      <c r="H85" s="1" t="s">
        <v>367</v>
      </c>
      <c r="I85" s="1" t="s">
        <v>368</v>
      </c>
      <c r="J85" s="1">
        <v>13.976000000000001</v>
      </c>
      <c r="K85" s="1" t="s">
        <v>367</v>
      </c>
      <c r="L85" s="1" t="s">
        <v>361</v>
      </c>
      <c r="M85" s="1" t="s">
        <v>361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357</v>
      </c>
      <c r="B86" s="1" t="s">
        <v>358</v>
      </c>
      <c r="C86" s="1" t="s">
        <v>451</v>
      </c>
      <c r="D86" s="1">
        <v>71</v>
      </c>
      <c r="E86" s="1">
        <v>3</v>
      </c>
      <c r="F86" s="1" t="s">
        <v>366</v>
      </c>
      <c r="G86" s="1">
        <v>1.66517</v>
      </c>
      <c r="H86" s="1" t="s">
        <v>367</v>
      </c>
      <c r="I86" s="1" t="s">
        <v>368</v>
      </c>
      <c r="J86" s="1">
        <v>33.383000000000003</v>
      </c>
      <c r="K86" s="1" t="s">
        <v>367</v>
      </c>
      <c r="L86" s="1" t="s">
        <v>361</v>
      </c>
      <c r="M86" s="1" t="s">
        <v>361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357</v>
      </c>
      <c r="B87" s="1" t="s">
        <v>358</v>
      </c>
      <c r="C87" s="1" t="s">
        <v>452</v>
      </c>
      <c r="D87" s="1">
        <v>72</v>
      </c>
      <c r="E87" s="1">
        <v>3</v>
      </c>
      <c r="F87" s="1" t="s">
        <v>366</v>
      </c>
      <c r="G87" s="1">
        <v>1.6221000000000001</v>
      </c>
      <c r="H87" s="1" t="s">
        <v>367</v>
      </c>
      <c r="I87" s="1" t="s">
        <v>368</v>
      </c>
      <c r="J87" s="1">
        <v>53.951000000000001</v>
      </c>
      <c r="K87" s="1" t="s">
        <v>367</v>
      </c>
      <c r="L87" s="1" t="s">
        <v>361</v>
      </c>
      <c r="M87" s="1" t="s">
        <v>361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357</v>
      </c>
      <c r="B88" s="1" t="s">
        <v>358</v>
      </c>
      <c r="C88" s="1" t="s">
        <v>453</v>
      </c>
      <c r="D88" s="1">
        <v>73</v>
      </c>
      <c r="E88" s="1">
        <v>3</v>
      </c>
      <c r="F88" s="1" t="s">
        <v>366</v>
      </c>
      <c r="G88" s="1">
        <v>1.2968999999999999</v>
      </c>
      <c r="H88" s="1" t="s">
        <v>367</v>
      </c>
      <c r="I88" s="1" t="s">
        <v>368</v>
      </c>
      <c r="J88" s="1">
        <v>48.877000000000002</v>
      </c>
      <c r="K88" s="1" t="s">
        <v>367</v>
      </c>
      <c r="L88" s="1" t="s">
        <v>361</v>
      </c>
      <c r="M88" s="1" t="s">
        <v>361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357</v>
      </c>
      <c r="B89" s="1" t="s">
        <v>358</v>
      </c>
      <c r="C89" s="1" t="s">
        <v>454</v>
      </c>
      <c r="D89" s="1">
        <v>74</v>
      </c>
      <c r="E89" s="1">
        <v>3</v>
      </c>
      <c r="F89" s="1" t="s">
        <v>366</v>
      </c>
      <c r="G89" s="1">
        <v>1.3554999999999999</v>
      </c>
      <c r="H89" s="1" t="s">
        <v>367</v>
      </c>
      <c r="I89" s="1" t="s">
        <v>368</v>
      </c>
      <c r="J89" s="1">
        <v>28.963999999999999</v>
      </c>
      <c r="K89" s="1" t="s">
        <v>367</v>
      </c>
      <c r="L89" s="1" t="s">
        <v>361</v>
      </c>
      <c r="M89" s="1" t="s">
        <v>361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357</v>
      </c>
      <c r="B90" s="1" t="s">
        <v>358</v>
      </c>
      <c r="C90" s="1" t="s">
        <v>455</v>
      </c>
      <c r="D90" s="1">
        <v>75</v>
      </c>
      <c r="E90" s="1">
        <v>3</v>
      </c>
      <c r="F90" s="1" t="s">
        <v>366</v>
      </c>
      <c r="G90" s="1">
        <v>1.47651</v>
      </c>
      <c r="H90" s="1" t="s">
        <v>367</v>
      </c>
      <c r="I90" s="1" t="s">
        <v>368</v>
      </c>
      <c r="J90" s="1">
        <v>11.397</v>
      </c>
      <c r="K90" s="1" t="s">
        <v>367</v>
      </c>
      <c r="L90" s="1" t="s">
        <v>361</v>
      </c>
      <c r="M90" s="1" t="s">
        <v>361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357</v>
      </c>
      <c r="B91" s="1" t="s">
        <v>358</v>
      </c>
      <c r="C91" s="1" t="s">
        <v>456</v>
      </c>
      <c r="D91" s="1">
        <v>76</v>
      </c>
      <c r="E91" s="1">
        <v>3</v>
      </c>
      <c r="F91" s="1" t="s">
        <v>366</v>
      </c>
      <c r="G91" s="1">
        <v>1.53775</v>
      </c>
      <c r="H91" s="1" t="s">
        <v>367</v>
      </c>
      <c r="I91" s="1" t="s">
        <v>368</v>
      </c>
      <c r="J91" s="1">
        <v>31.577000000000002</v>
      </c>
      <c r="K91" s="1" t="s">
        <v>367</v>
      </c>
      <c r="L91" s="1" t="s">
        <v>361</v>
      </c>
      <c r="M91" s="1" t="s">
        <v>361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357</v>
      </c>
      <c r="B92" s="1" t="s">
        <v>358</v>
      </c>
      <c r="C92" s="1" t="s">
        <v>457</v>
      </c>
      <c r="D92" s="1">
        <v>77</v>
      </c>
      <c r="E92" s="1">
        <v>3</v>
      </c>
      <c r="F92" s="1" t="s">
        <v>366</v>
      </c>
      <c r="G92" s="1">
        <v>1.47617</v>
      </c>
      <c r="H92" s="1" t="s">
        <v>367</v>
      </c>
      <c r="I92" s="1" t="s">
        <v>368</v>
      </c>
      <c r="J92" s="1">
        <v>12.355</v>
      </c>
      <c r="K92" s="1" t="s">
        <v>367</v>
      </c>
      <c r="L92" s="1" t="s">
        <v>361</v>
      </c>
      <c r="M92" s="1" t="s">
        <v>361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357</v>
      </c>
      <c r="B93" s="1" t="s">
        <v>358</v>
      </c>
      <c r="C93" s="1" t="s">
        <v>458</v>
      </c>
      <c r="D93" s="1">
        <v>78</v>
      </c>
      <c r="E93" s="1">
        <v>3</v>
      </c>
      <c r="F93" s="1" t="s">
        <v>366</v>
      </c>
      <c r="G93" s="1">
        <v>1.5548299999999999</v>
      </c>
      <c r="H93" s="1" t="s">
        <v>367</v>
      </c>
      <c r="I93" s="1" t="s">
        <v>368</v>
      </c>
      <c r="J93" s="1">
        <v>29.69</v>
      </c>
      <c r="K93" s="1" t="s">
        <v>367</v>
      </c>
      <c r="L93" s="1" t="s">
        <v>361</v>
      </c>
      <c r="M93" s="1" t="s">
        <v>361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357</v>
      </c>
      <c r="B94" s="1" t="s">
        <v>358</v>
      </c>
      <c r="C94" s="1" t="s">
        <v>459</v>
      </c>
      <c r="D94" s="1">
        <v>79</v>
      </c>
      <c r="E94" s="1">
        <v>3</v>
      </c>
      <c r="F94" s="1" t="s">
        <v>366</v>
      </c>
      <c r="G94" s="1">
        <v>1.4773400000000001</v>
      </c>
      <c r="H94" s="1" t="s">
        <v>367</v>
      </c>
      <c r="I94" s="1" t="s">
        <v>368</v>
      </c>
      <c r="J94" s="1">
        <v>3.8090000000000002</v>
      </c>
      <c r="K94" s="1" t="s">
        <v>367</v>
      </c>
      <c r="L94" s="1" t="s">
        <v>361</v>
      </c>
      <c r="M94" s="1" t="s">
        <v>361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357</v>
      </c>
      <c r="B95" s="1" t="s">
        <v>358</v>
      </c>
      <c r="C95" s="1" t="s">
        <v>460</v>
      </c>
      <c r="D95" s="1">
        <v>80</v>
      </c>
      <c r="E95" s="1">
        <v>3</v>
      </c>
      <c r="F95" s="1" t="s">
        <v>366</v>
      </c>
      <c r="G95" s="1">
        <v>1.4802</v>
      </c>
      <c r="H95" s="1" t="s">
        <v>367</v>
      </c>
      <c r="I95" s="1" t="s">
        <v>368</v>
      </c>
      <c r="J95" s="1">
        <v>6.4850000000000003</v>
      </c>
      <c r="K95" s="1" t="s">
        <v>367</v>
      </c>
      <c r="L95" s="1" t="s">
        <v>361</v>
      </c>
      <c r="M95" s="1" t="s">
        <v>361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357</v>
      </c>
      <c r="B96" s="1" t="s">
        <v>358</v>
      </c>
      <c r="C96" s="1" t="s">
        <v>461</v>
      </c>
      <c r="D96" s="1">
        <v>81</v>
      </c>
      <c r="E96" s="1">
        <v>3</v>
      </c>
      <c r="F96" s="1" t="s">
        <v>366</v>
      </c>
      <c r="G96" s="1">
        <v>1.5042899999999999</v>
      </c>
      <c r="H96" s="1" t="s">
        <v>367</v>
      </c>
      <c r="I96" s="1" t="s">
        <v>368</v>
      </c>
      <c r="J96" s="1">
        <v>11.285</v>
      </c>
      <c r="K96" s="1" t="s">
        <v>367</v>
      </c>
      <c r="L96" s="1" t="s">
        <v>361</v>
      </c>
      <c r="M96" s="1" t="s">
        <v>361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357</v>
      </c>
      <c r="B97" s="1" t="s">
        <v>358</v>
      </c>
      <c r="C97" s="1" t="s">
        <v>462</v>
      </c>
      <c r="D97" s="1">
        <v>82</v>
      </c>
      <c r="E97" s="1">
        <v>3</v>
      </c>
      <c r="F97" s="1" t="s">
        <v>366</v>
      </c>
      <c r="G97" s="1">
        <v>1.43553</v>
      </c>
      <c r="H97" s="1" t="s">
        <v>367</v>
      </c>
      <c r="I97" s="1" t="s">
        <v>368</v>
      </c>
      <c r="J97" s="1">
        <v>18.855</v>
      </c>
      <c r="K97" s="1" t="s">
        <v>367</v>
      </c>
      <c r="L97" s="1" t="s">
        <v>361</v>
      </c>
      <c r="M97" s="1" t="s">
        <v>361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357</v>
      </c>
      <c r="B98" s="1" t="s">
        <v>358</v>
      </c>
      <c r="C98" s="1" t="s">
        <v>463</v>
      </c>
      <c r="D98" s="1">
        <v>83</v>
      </c>
      <c r="E98" s="1">
        <v>3</v>
      </c>
      <c r="F98" s="1" t="s">
        <v>366</v>
      </c>
      <c r="G98" s="1">
        <v>1.40229</v>
      </c>
      <c r="H98" s="1" t="s">
        <v>367</v>
      </c>
      <c r="I98" s="1" t="s">
        <v>368</v>
      </c>
      <c r="J98" s="1">
        <v>6.7670000000000003</v>
      </c>
      <c r="K98" s="1" t="s">
        <v>367</v>
      </c>
      <c r="L98" s="1" t="s">
        <v>361</v>
      </c>
      <c r="M98" s="1" t="s">
        <v>361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357</v>
      </c>
      <c r="B99" s="1" t="s">
        <v>358</v>
      </c>
      <c r="C99" s="1" t="s">
        <v>464</v>
      </c>
      <c r="D99" s="1">
        <v>84</v>
      </c>
      <c r="E99" s="1">
        <v>3</v>
      </c>
      <c r="F99" s="1" t="s">
        <v>366</v>
      </c>
      <c r="G99" s="1">
        <v>1.4368099999999999</v>
      </c>
      <c r="H99" s="1" t="s">
        <v>367</v>
      </c>
      <c r="I99" s="1" t="s">
        <v>368</v>
      </c>
      <c r="J99" s="1">
        <v>6.5880000000000001</v>
      </c>
      <c r="K99" s="1" t="s">
        <v>367</v>
      </c>
      <c r="L99" s="1" t="s">
        <v>361</v>
      </c>
      <c r="M99" s="1" t="s">
        <v>361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357</v>
      </c>
      <c r="B100" s="1" t="s">
        <v>358</v>
      </c>
      <c r="C100" s="1" t="s">
        <v>465</v>
      </c>
      <c r="D100" s="1">
        <v>85</v>
      </c>
      <c r="E100" s="1">
        <v>3</v>
      </c>
      <c r="F100" s="1" t="s">
        <v>366</v>
      </c>
      <c r="G100" s="1">
        <v>1.3425800000000001</v>
      </c>
      <c r="H100" s="1" t="s">
        <v>367</v>
      </c>
      <c r="I100" s="1" t="s">
        <v>368</v>
      </c>
      <c r="J100" s="1">
        <v>14.72</v>
      </c>
      <c r="K100" s="1" t="s">
        <v>367</v>
      </c>
      <c r="L100" s="1" t="s">
        <v>361</v>
      </c>
      <c r="M100" s="1" t="s">
        <v>361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357</v>
      </c>
      <c r="B101" s="1" t="s">
        <v>358</v>
      </c>
      <c r="C101" s="1" t="s">
        <v>466</v>
      </c>
      <c r="D101" s="1">
        <v>86</v>
      </c>
      <c r="E101" s="1">
        <v>3</v>
      </c>
      <c r="F101" s="1" t="s">
        <v>366</v>
      </c>
      <c r="G101" s="1">
        <v>1.2844100000000001</v>
      </c>
      <c r="H101" s="1" t="s">
        <v>367</v>
      </c>
      <c r="I101" s="1" t="s">
        <v>368</v>
      </c>
      <c r="J101" s="1">
        <v>34.542999999999999</v>
      </c>
      <c r="K101" s="1" t="s">
        <v>367</v>
      </c>
      <c r="L101" s="1" t="s">
        <v>361</v>
      </c>
      <c r="M101" s="1" t="s">
        <v>361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357</v>
      </c>
      <c r="B102" s="1" t="s">
        <v>358</v>
      </c>
      <c r="C102" s="1" t="s">
        <v>467</v>
      </c>
      <c r="D102" s="1">
        <v>87</v>
      </c>
      <c r="E102" s="1">
        <v>3</v>
      </c>
      <c r="F102" s="1" t="s">
        <v>366</v>
      </c>
      <c r="G102" s="1">
        <v>1.59928</v>
      </c>
      <c r="H102" s="1" t="s">
        <v>367</v>
      </c>
      <c r="I102" s="1" t="s">
        <v>368</v>
      </c>
      <c r="J102" s="1">
        <v>49.037999999999997</v>
      </c>
      <c r="K102" s="1" t="s">
        <v>367</v>
      </c>
      <c r="L102" s="1" t="s">
        <v>361</v>
      </c>
      <c r="M102" s="1" t="s">
        <v>361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357</v>
      </c>
      <c r="B103" s="1" t="s">
        <v>358</v>
      </c>
      <c r="C103" s="1" t="s">
        <v>468</v>
      </c>
      <c r="D103" s="1">
        <v>88</v>
      </c>
      <c r="E103" s="1">
        <v>3</v>
      </c>
      <c r="F103" s="1" t="s">
        <v>366</v>
      </c>
      <c r="G103" s="1">
        <v>1.5375099999999999</v>
      </c>
      <c r="H103" s="1" t="s">
        <v>367</v>
      </c>
      <c r="I103" s="1" t="s">
        <v>368</v>
      </c>
      <c r="J103" s="1">
        <v>29.202000000000002</v>
      </c>
      <c r="K103" s="1" t="s">
        <v>367</v>
      </c>
      <c r="L103" s="1" t="s">
        <v>361</v>
      </c>
      <c r="M103" s="1" t="s">
        <v>361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357</v>
      </c>
      <c r="B104" s="1" t="s">
        <v>358</v>
      </c>
      <c r="C104" s="1" t="s">
        <v>469</v>
      </c>
      <c r="D104" s="1">
        <v>89</v>
      </c>
      <c r="E104" s="1">
        <v>3</v>
      </c>
      <c r="F104" s="1" t="s">
        <v>366</v>
      </c>
      <c r="G104" s="1">
        <v>1.4897899999999999</v>
      </c>
      <c r="H104" s="1" t="s">
        <v>367</v>
      </c>
      <c r="I104" s="1" t="s">
        <v>368</v>
      </c>
      <c r="J104" s="1">
        <v>14.323</v>
      </c>
      <c r="K104" s="1" t="s">
        <v>367</v>
      </c>
      <c r="L104" s="1" t="s">
        <v>361</v>
      </c>
      <c r="M104" s="1" t="s">
        <v>361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357</v>
      </c>
      <c r="B105" s="1" t="s">
        <v>358</v>
      </c>
      <c r="C105" s="1" t="s">
        <v>470</v>
      </c>
      <c r="D105" s="1">
        <v>90</v>
      </c>
      <c r="E105" s="1">
        <v>3</v>
      </c>
      <c r="F105" s="1" t="s">
        <v>366</v>
      </c>
      <c r="G105" s="1">
        <v>1.4174899999999999</v>
      </c>
      <c r="H105" s="1" t="s">
        <v>367</v>
      </c>
      <c r="I105" s="1" t="s">
        <v>368</v>
      </c>
      <c r="J105" s="1">
        <v>10.478</v>
      </c>
      <c r="K105" s="1" t="s">
        <v>367</v>
      </c>
      <c r="L105" s="1" t="s">
        <v>361</v>
      </c>
      <c r="M105" s="1" t="s">
        <v>361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357</v>
      </c>
      <c r="B106" s="1" t="s">
        <v>358</v>
      </c>
      <c r="C106" s="1" t="s">
        <v>471</v>
      </c>
      <c r="D106" s="1">
        <v>91</v>
      </c>
      <c r="E106" s="1">
        <v>3</v>
      </c>
      <c r="F106" s="1" t="s">
        <v>366</v>
      </c>
      <c r="G106" s="1">
        <v>1.36765</v>
      </c>
      <c r="H106" s="1" t="s">
        <v>367</v>
      </c>
      <c r="I106" s="1" t="s">
        <v>368</v>
      </c>
      <c r="J106" s="1">
        <v>27.443000000000001</v>
      </c>
      <c r="K106" s="1" t="s">
        <v>367</v>
      </c>
      <c r="L106" s="1" t="s">
        <v>361</v>
      </c>
      <c r="M106" s="1" t="s">
        <v>361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357</v>
      </c>
      <c r="B107" s="1" t="s">
        <v>358</v>
      </c>
      <c r="C107" s="1" t="s">
        <v>472</v>
      </c>
      <c r="D107" s="1">
        <v>92</v>
      </c>
      <c r="E107" s="1">
        <v>3</v>
      </c>
      <c r="F107" s="1" t="s">
        <v>366</v>
      </c>
      <c r="G107" s="1">
        <v>1.30772</v>
      </c>
      <c r="H107" s="1" t="s">
        <v>367</v>
      </c>
      <c r="I107" s="1" t="s">
        <v>368</v>
      </c>
      <c r="J107" s="1">
        <v>47.374000000000002</v>
      </c>
      <c r="K107" s="1" t="s">
        <v>367</v>
      </c>
      <c r="L107" s="1" t="s">
        <v>361</v>
      </c>
      <c r="M107" s="1" t="s">
        <v>361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357</v>
      </c>
      <c r="B108" s="1" t="s">
        <v>358</v>
      </c>
      <c r="C108" s="1" t="s">
        <v>473</v>
      </c>
      <c r="D108" s="1">
        <v>93</v>
      </c>
      <c r="E108" s="1">
        <v>3</v>
      </c>
      <c r="F108" s="1" t="s">
        <v>366</v>
      </c>
      <c r="G108" s="1">
        <v>1.4962</v>
      </c>
      <c r="H108" s="1" t="s">
        <v>367</v>
      </c>
      <c r="I108" s="1" t="s">
        <v>368</v>
      </c>
      <c r="J108" s="1">
        <v>36.354999999999997</v>
      </c>
      <c r="K108" s="1" t="s">
        <v>367</v>
      </c>
      <c r="L108" s="1" t="s">
        <v>361</v>
      </c>
      <c r="M108" s="1" t="s">
        <v>361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357</v>
      </c>
      <c r="B109" s="1" t="s">
        <v>358</v>
      </c>
      <c r="C109" s="1" t="s">
        <v>474</v>
      </c>
      <c r="D109" s="1">
        <v>94</v>
      </c>
      <c r="E109" s="1">
        <v>3</v>
      </c>
      <c r="F109" s="1" t="s">
        <v>366</v>
      </c>
      <c r="G109" s="1">
        <v>1.3651</v>
      </c>
      <c r="H109" s="1" t="s">
        <v>367</v>
      </c>
      <c r="I109" s="1" t="s">
        <v>368</v>
      </c>
      <c r="J109" s="1">
        <v>6.8579999999999997</v>
      </c>
      <c r="K109" s="1" t="s">
        <v>367</v>
      </c>
      <c r="L109" s="1" t="s">
        <v>361</v>
      </c>
      <c r="M109" s="1" t="s">
        <v>361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357</v>
      </c>
      <c r="B110" s="1" t="s">
        <v>358</v>
      </c>
      <c r="C110" s="1" t="s">
        <v>475</v>
      </c>
      <c r="D110" s="1">
        <v>95</v>
      </c>
      <c r="E110" s="1">
        <v>3</v>
      </c>
      <c r="F110" s="1" t="s">
        <v>366</v>
      </c>
      <c r="G110" s="1">
        <v>1.2616799999999999</v>
      </c>
      <c r="H110" s="1" t="s">
        <v>367</v>
      </c>
      <c r="I110" s="1" t="s">
        <v>368</v>
      </c>
      <c r="J110" s="1">
        <v>41.683</v>
      </c>
      <c r="K110" s="1" t="s">
        <v>367</v>
      </c>
      <c r="L110" s="1" t="s">
        <v>361</v>
      </c>
      <c r="M110" s="1" t="s">
        <v>361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357</v>
      </c>
      <c r="B111" s="1" t="s">
        <v>358</v>
      </c>
      <c r="C111" s="1" t="s">
        <v>476</v>
      </c>
      <c r="D111" s="1">
        <v>96</v>
      </c>
      <c r="E111" s="1">
        <v>3</v>
      </c>
      <c r="F111" s="1" t="s">
        <v>366</v>
      </c>
      <c r="G111" s="1">
        <v>1.24647</v>
      </c>
      <c r="H111" s="1" t="s">
        <v>367</v>
      </c>
      <c r="I111" s="1" t="s">
        <v>368</v>
      </c>
      <c r="J111" s="1">
        <v>46.646999999999998</v>
      </c>
      <c r="K111" s="1" t="s">
        <v>367</v>
      </c>
      <c r="L111" s="1" t="s">
        <v>361</v>
      </c>
      <c r="M111" s="1" t="s">
        <v>361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357</v>
      </c>
      <c r="B112" s="1" t="s">
        <v>358</v>
      </c>
      <c r="C112" s="1" t="s">
        <v>477</v>
      </c>
      <c r="D112" s="1">
        <v>97</v>
      </c>
      <c r="E112" s="1">
        <v>3</v>
      </c>
      <c r="F112" s="1" t="s">
        <v>366</v>
      </c>
      <c r="G112" s="1">
        <v>1.6323000000000001</v>
      </c>
      <c r="H112" s="1" t="s">
        <v>367</v>
      </c>
      <c r="I112" s="1" t="s">
        <v>368</v>
      </c>
      <c r="J112" s="1">
        <v>49.030999999999999</v>
      </c>
      <c r="K112" s="1" t="s">
        <v>367</v>
      </c>
      <c r="L112" s="1" t="s">
        <v>361</v>
      </c>
      <c r="M112" s="1" t="s">
        <v>361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357</v>
      </c>
      <c r="B113" s="1" t="s">
        <v>358</v>
      </c>
      <c r="C113" s="1" t="s">
        <v>478</v>
      </c>
      <c r="D113" s="1">
        <v>98</v>
      </c>
      <c r="E113" s="1">
        <v>3</v>
      </c>
      <c r="F113" s="1" t="s">
        <v>366</v>
      </c>
      <c r="G113" s="1">
        <v>1.56714</v>
      </c>
      <c r="H113" s="1" t="s">
        <v>367</v>
      </c>
      <c r="I113" s="1" t="s">
        <v>368</v>
      </c>
      <c r="J113" s="1">
        <v>28.977</v>
      </c>
      <c r="K113" s="1" t="s">
        <v>367</v>
      </c>
      <c r="L113" s="1" t="s">
        <v>361</v>
      </c>
      <c r="M113" s="1" t="s">
        <v>361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357</v>
      </c>
      <c r="B114" s="1" t="s">
        <v>358</v>
      </c>
      <c r="C114" s="1" t="s">
        <v>479</v>
      </c>
      <c r="D114" s="1">
        <v>99</v>
      </c>
      <c r="E114" s="1">
        <v>3</v>
      </c>
      <c r="F114" s="1" t="s">
        <v>366</v>
      </c>
      <c r="G114" s="1">
        <v>1.5021899999999999</v>
      </c>
      <c r="H114" s="1" t="s">
        <v>367</v>
      </c>
      <c r="I114" s="1" t="s">
        <v>368</v>
      </c>
      <c r="J114" s="1">
        <v>9.0190000000000001</v>
      </c>
      <c r="K114" s="1" t="s">
        <v>367</v>
      </c>
      <c r="L114" s="1" t="s">
        <v>361</v>
      </c>
      <c r="M114" s="1" t="s">
        <v>361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357</v>
      </c>
      <c r="B115" s="1" t="s">
        <v>358</v>
      </c>
      <c r="C115" s="1" t="s">
        <v>480</v>
      </c>
      <c r="D115" s="1">
        <v>100</v>
      </c>
      <c r="E115" s="1">
        <v>3</v>
      </c>
      <c r="F115" s="1" t="s">
        <v>366</v>
      </c>
      <c r="G115" s="1">
        <v>1.44163</v>
      </c>
      <c r="H115" s="1" t="s">
        <v>367</v>
      </c>
      <c r="I115" s="1" t="s">
        <v>368</v>
      </c>
      <c r="J115" s="1">
        <v>10.992000000000001</v>
      </c>
      <c r="K115" s="1" t="s">
        <v>367</v>
      </c>
      <c r="L115" s="1" t="s">
        <v>361</v>
      </c>
      <c r="M115" s="1" t="s">
        <v>361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357</v>
      </c>
      <c r="B116" s="1" t="s">
        <v>358</v>
      </c>
      <c r="C116" s="1" t="s">
        <v>481</v>
      </c>
      <c r="D116" s="1">
        <v>101</v>
      </c>
      <c r="E116" s="1">
        <v>3</v>
      </c>
      <c r="F116" s="1" t="s">
        <v>366</v>
      </c>
      <c r="G116" s="1">
        <v>1.3850499999999999</v>
      </c>
      <c r="H116" s="1" t="s">
        <v>367</v>
      </c>
      <c r="I116" s="1" t="s">
        <v>368</v>
      </c>
      <c r="J116" s="1">
        <v>30.986000000000001</v>
      </c>
      <c r="K116" s="1" t="s">
        <v>367</v>
      </c>
      <c r="L116" s="1" t="s">
        <v>361</v>
      </c>
      <c r="M116" s="1" t="s">
        <v>361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357</v>
      </c>
      <c r="B117" s="1" t="s">
        <v>358</v>
      </c>
      <c r="C117" s="1" t="s">
        <v>482</v>
      </c>
      <c r="D117" s="1">
        <v>102</v>
      </c>
      <c r="E117" s="1">
        <v>3</v>
      </c>
      <c r="F117" s="1" t="s">
        <v>366</v>
      </c>
      <c r="G117" s="1">
        <v>1.3250200000000001</v>
      </c>
      <c r="H117" s="1" t="s">
        <v>367</v>
      </c>
      <c r="I117" s="1" t="s">
        <v>368</v>
      </c>
      <c r="J117" s="1">
        <v>50.976999999999997</v>
      </c>
      <c r="K117" s="1" t="s">
        <v>367</v>
      </c>
      <c r="L117" s="1" t="s">
        <v>361</v>
      </c>
      <c r="M117" s="1" t="s">
        <v>361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357</v>
      </c>
      <c r="B118" s="1" t="s">
        <v>358</v>
      </c>
      <c r="C118" s="1" t="s">
        <v>483</v>
      </c>
      <c r="D118" s="1">
        <v>103</v>
      </c>
      <c r="E118" s="1">
        <v>3</v>
      </c>
      <c r="F118" s="1" t="s">
        <v>366</v>
      </c>
      <c r="G118" s="1">
        <v>1.60823</v>
      </c>
      <c r="H118" s="1" t="s">
        <v>367</v>
      </c>
      <c r="I118" s="1" t="s">
        <v>368</v>
      </c>
      <c r="J118" s="1">
        <v>49.146999999999998</v>
      </c>
      <c r="K118" s="1" t="s">
        <v>367</v>
      </c>
      <c r="L118" s="1" t="s">
        <v>361</v>
      </c>
      <c r="M118" s="1" t="s">
        <v>361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357</v>
      </c>
      <c r="B119" s="1" t="s">
        <v>358</v>
      </c>
      <c r="C119" s="1" t="s">
        <v>484</v>
      </c>
      <c r="D119" s="1">
        <v>104</v>
      </c>
      <c r="E119" s="1">
        <v>3</v>
      </c>
      <c r="F119" s="1" t="s">
        <v>366</v>
      </c>
      <c r="G119" s="1">
        <v>1.5489200000000001</v>
      </c>
      <c r="H119" s="1" t="s">
        <v>367</v>
      </c>
      <c r="I119" s="1" t="s">
        <v>368</v>
      </c>
      <c r="J119" s="1">
        <v>29.17</v>
      </c>
      <c r="K119" s="1" t="s">
        <v>367</v>
      </c>
      <c r="L119" s="1" t="s">
        <v>361</v>
      </c>
      <c r="M119" s="1" t="s">
        <v>361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357</v>
      </c>
      <c r="B120" s="1" t="s">
        <v>358</v>
      </c>
      <c r="C120" s="1" t="s">
        <v>485</v>
      </c>
      <c r="D120" s="1">
        <v>105</v>
      </c>
      <c r="E120" s="1">
        <v>3</v>
      </c>
      <c r="F120" s="1" t="s">
        <v>366</v>
      </c>
      <c r="G120" s="1">
        <v>1.4870000000000001</v>
      </c>
      <c r="H120" s="1" t="s">
        <v>367</v>
      </c>
      <c r="I120" s="1" t="s">
        <v>368</v>
      </c>
      <c r="J120" s="1">
        <v>9.2219999999999995</v>
      </c>
      <c r="K120" s="1" t="s">
        <v>367</v>
      </c>
      <c r="L120" s="1" t="s">
        <v>361</v>
      </c>
      <c r="M120" s="1" t="s">
        <v>361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357</v>
      </c>
      <c r="B121" s="1" t="s">
        <v>358</v>
      </c>
      <c r="C121" s="1" t="s">
        <v>486</v>
      </c>
      <c r="D121" s="1">
        <v>106</v>
      </c>
      <c r="E121" s="1">
        <v>3</v>
      </c>
      <c r="F121" s="1" t="s">
        <v>366</v>
      </c>
      <c r="G121" s="1">
        <v>1.09206</v>
      </c>
      <c r="H121" s="1" t="s">
        <v>367</v>
      </c>
      <c r="I121" s="1" t="s">
        <v>368</v>
      </c>
      <c r="J121" s="1">
        <v>50.798999999999999</v>
      </c>
      <c r="K121" s="1" t="s">
        <v>367</v>
      </c>
      <c r="L121" s="1" t="s">
        <v>361</v>
      </c>
      <c r="M121" s="1" t="s">
        <v>361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357</v>
      </c>
      <c r="B122" s="1" t="s">
        <v>358</v>
      </c>
      <c r="C122" s="1" t="s">
        <v>487</v>
      </c>
      <c r="D122" s="1" t="s">
        <v>374</v>
      </c>
      <c r="E122" s="1"/>
      <c r="F122" s="1" t="s">
        <v>361</v>
      </c>
      <c r="G122" s="1"/>
      <c r="H122" s="1"/>
      <c r="I122" s="1" t="s">
        <v>361</v>
      </c>
      <c r="J122" s="1"/>
      <c r="K122" s="1"/>
      <c r="L122" s="1" t="s">
        <v>361</v>
      </c>
      <c r="M122" s="1" t="s">
        <v>361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357</v>
      </c>
      <c r="B123" s="1" t="s">
        <v>358</v>
      </c>
      <c r="C123" s="1" t="s">
        <v>488</v>
      </c>
      <c r="D123" s="1">
        <v>107</v>
      </c>
      <c r="E123" s="1">
        <v>3</v>
      </c>
      <c r="F123" s="1" t="s">
        <v>366</v>
      </c>
      <c r="G123" s="1">
        <v>1.82599</v>
      </c>
      <c r="H123" s="1" t="s">
        <v>367</v>
      </c>
      <c r="I123" s="1" t="s">
        <v>368</v>
      </c>
      <c r="J123" s="1">
        <v>34.945999999999998</v>
      </c>
      <c r="K123" s="1" t="s">
        <v>367</v>
      </c>
      <c r="L123" s="1" t="s">
        <v>361</v>
      </c>
      <c r="M123" s="1" t="s">
        <v>361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357</v>
      </c>
      <c r="B124" s="1" t="s">
        <v>358</v>
      </c>
      <c r="C124" s="1" t="s">
        <v>489</v>
      </c>
      <c r="D124" s="1">
        <v>108</v>
      </c>
      <c r="E124" s="1">
        <v>3</v>
      </c>
      <c r="F124" s="1" t="s">
        <v>366</v>
      </c>
      <c r="G124" s="1">
        <v>1.6292199999999999</v>
      </c>
      <c r="H124" s="1" t="s">
        <v>367</v>
      </c>
      <c r="I124" s="1" t="s">
        <v>368</v>
      </c>
      <c r="J124" s="1">
        <v>15.114000000000001</v>
      </c>
      <c r="K124" s="1" t="s">
        <v>367</v>
      </c>
      <c r="L124" s="1" t="s">
        <v>361</v>
      </c>
      <c r="M124" s="1" t="s">
        <v>361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357</v>
      </c>
      <c r="B125" s="1" t="s">
        <v>358</v>
      </c>
      <c r="C125" s="1" t="s">
        <v>490</v>
      </c>
      <c r="D125" s="1">
        <v>109</v>
      </c>
      <c r="E125" s="1">
        <v>3</v>
      </c>
      <c r="F125" s="1" t="s">
        <v>366</v>
      </c>
      <c r="G125" s="1">
        <v>1.02613</v>
      </c>
      <c r="H125" s="1" t="s">
        <v>367</v>
      </c>
      <c r="I125" s="1" t="s">
        <v>368</v>
      </c>
      <c r="J125" s="1">
        <v>45.058</v>
      </c>
      <c r="K125" s="1" t="s">
        <v>367</v>
      </c>
      <c r="L125" s="1" t="s">
        <v>361</v>
      </c>
      <c r="M125" s="1" t="s">
        <v>361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357</v>
      </c>
      <c r="B126" s="1" t="s">
        <v>358</v>
      </c>
      <c r="C126" s="1" t="s">
        <v>491</v>
      </c>
      <c r="D126" s="1" t="s">
        <v>492</v>
      </c>
      <c r="E126" s="1"/>
      <c r="F126" s="1" t="s">
        <v>366</v>
      </c>
      <c r="G126" s="1">
        <v>1.5782099999999999</v>
      </c>
      <c r="H126" s="1" t="s">
        <v>367</v>
      </c>
      <c r="I126" s="1" t="s">
        <v>368</v>
      </c>
      <c r="J126" s="1">
        <v>14.782999999999999</v>
      </c>
      <c r="K126" s="1" t="s">
        <v>367</v>
      </c>
      <c r="L126" s="1" t="s">
        <v>493</v>
      </c>
      <c r="M126" s="1" t="s">
        <v>494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357</v>
      </c>
      <c r="B127" s="1" t="s">
        <v>358</v>
      </c>
      <c r="C127" s="1" t="s">
        <v>495</v>
      </c>
      <c r="D127" s="1" t="s">
        <v>496</v>
      </c>
      <c r="E127" s="1"/>
      <c r="F127" s="1" t="s">
        <v>366</v>
      </c>
      <c r="G127" s="1">
        <v>1.4273800000000001</v>
      </c>
      <c r="H127" s="1" t="s">
        <v>367</v>
      </c>
      <c r="I127" s="1" t="s">
        <v>368</v>
      </c>
      <c r="J127" s="1">
        <v>30.161999999999999</v>
      </c>
      <c r="K127" s="1" t="s">
        <v>367</v>
      </c>
      <c r="L127" s="1" t="s">
        <v>493</v>
      </c>
      <c r="M127" s="1" t="s">
        <v>497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357</v>
      </c>
      <c r="B128" s="1" t="s">
        <v>358</v>
      </c>
      <c r="C128" s="1" t="s">
        <v>498</v>
      </c>
      <c r="D128" s="1" t="s">
        <v>499</v>
      </c>
      <c r="E128" s="1"/>
      <c r="F128" s="1" t="s">
        <v>366</v>
      </c>
      <c r="G128" s="1">
        <v>1.5031300000000001</v>
      </c>
      <c r="H128" s="1" t="s">
        <v>367</v>
      </c>
      <c r="I128" s="1" t="s">
        <v>368</v>
      </c>
      <c r="J128" s="1">
        <v>14.981999999999999</v>
      </c>
      <c r="K128" s="1" t="s">
        <v>367</v>
      </c>
      <c r="L128" s="1" t="s">
        <v>493</v>
      </c>
      <c r="M128" s="1" t="s">
        <v>497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357</v>
      </c>
      <c r="B129" s="1" t="s">
        <v>358</v>
      </c>
      <c r="C129" s="1" t="s">
        <v>500</v>
      </c>
      <c r="D129" s="1" t="s">
        <v>501</v>
      </c>
      <c r="E129" s="1"/>
      <c r="F129" s="1" t="s">
        <v>366</v>
      </c>
      <c r="G129" s="1">
        <v>1.6513199999999999</v>
      </c>
      <c r="H129" s="1" t="s">
        <v>367</v>
      </c>
      <c r="I129" s="1" t="s">
        <v>368</v>
      </c>
      <c r="J129" s="1">
        <v>29.97</v>
      </c>
      <c r="K129" s="1" t="s">
        <v>367</v>
      </c>
      <c r="L129" s="1" t="s">
        <v>493</v>
      </c>
      <c r="M129" s="1" t="s">
        <v>497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357</v>
      </c>
      <c r="B130" s="1" t="s">
        <v>358</v>
      </c>
      <c r="C130" s="1" t="s">
        <v>502</v>
      </c>
      <c r="D130" s="1" t="s">
        <v>503</v>
      </c>
      <c r="E130" s="1"/>
      <c r="F130" s="1" t="s">
        <v>504</v>
      </c>
      <c r="G130" s="1">
        <v>-17.899999999999999</v>
      </c>
      <c r="H130" s="1" t="s">
        <v>505</v>
      </c>
      <c r="I130" s="1" t="s">
        <v>506</v>
      </c>
      <c r="J130" s="1"/>
      <c r="K130" s="1"/>
      <c r="L130" s="1" t="s">
        <v>361</v>
      </c>
      <c r="M130" s="1" t="s">
        <v>361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357</v>
      </c>
      <c r="B131" s="1" t="s">
        <v>358</v>
      </c>
      <c r="C131" s="1" t="s">
        <v>507</v>
      </c>
      <c r="D131" s="65" t="s">
        <v>508</v>
      </c>
      <c r="E131" s="1"/>
      <c r="F131" s="1" t="s">
        <v>361</v>
      </c>
      <c r="G131" s="1"/>
      <c r="H131" s="1"/>
      <c r="I131" s="1" t="s">
        <v>361</v>
      </c>
      <c r="J131" s="1"/>
      <c r="K131" s="1"/>
      <c r="L131" s="1" t="s">
        <v>361</v>
      </c>
      <c r="M131" s="1" t="s">
        <v>361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357</v>
      </c>
      <c r="B132" s="1" t="s">
        <v>358</v>
      </c>
      <c r="C132" s="1" t="s">
        <v>509</v>
      </c>
      <c r="D132" s="1" t="s">
        <v>510</v>
      </c>
      <c r="E132" s="1"/>
      <c r="F132" s="1" t="s">
        <v>361</v>
      </c>
      <c r="G132" s="1"/>
      <c r="H132" s="1"/>
      <c r="I132" s="1" t="s">
        <v>361</v>
      </c>
      <c r="J132" s="1"/>
      <c r="K132" s="1"/>
      <c r="L132" s="1" t="s">
        <v>361</v>
      </c>
      <c r="M132" s="1" t="s">
        <v>361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357</v>
      </c>
      <c r="B133" s="1" t="s">
        <v>358</v>
      </c>
      <c r="C133" s="1" t="s">
        <v>511</v>
      </c>
      <c r="D133" s="1">
        <v>110</v>
      </c>
      <c r="E133" s="1">
        <v>3</v>
      </c>
      <c r="F133" s="1" t="s">
        <v>366</v>
      </c>
      <c r="G133" s="1">
        <v>1.1486099999999999</v>
      </c>
      <c r="H133" s="1" t="s">
        <v>367</v>
      </c>
      <c r="I133" s="1" t="s">
        <v>368</v>
      </c>
      <c r="J133" s="1">
        <v>46.223999999999997</v>
      </c>
      <c r="K133" s="1" t="s">
        <v>367</v>
      </c>
      <c r="L133" s="1" t="s">
        <v>361</v>
      </c>
      <c r="M133" s="1" t="s">
        <v>361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357</v>
      </c>
      <c r="B134" s="1" t="s">
        <v>358</v>
      </c>
      <c r="C134" s="1" t="s">
        <v>512</v>
      </c>
      <c r="D134" s="1">
        <v>111</v>
      </c>
      <c r="E134" s="1">
        <v>3</v>
      </c>
      <c r="F134" s="1" t="s">
        <v>366</v>
      </c>
      <c r="G134" s="1">
        <v>1.2588900000000001</v>
      </c>
      <c r="H134" s="1" t="s">
        <v>367</v>
      </c>
      <c r="I134" s="1" t="s">
        <v>368</v>
      </c>
      <c r="J134" s="1">
        <v>11.763999999999999</v>
      </c>
      <c r="K134" s="1" t="s">
        <v>367</v>
      </c>
      <c r="L134" s="1" t="s">
        <v>361</v>
      </c>
      <c r="M134" s="1" t="s">
        <v>361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357</v>
      </c>
      <c r="B135" s="1" t="s">
        <v>358</v>
      </c>
      <c r="C135" s="1" t="s">
        <v>513</v>
      </c>
      <c r="D135" s="1">
        <v>112</v>
      </c>
      <c r="E135" s="1">
        <v>3</v>
      </c>
      <c r="F135" s="1" t="s">
        <v>366</v>
      </c>
      <c r="G135" s="1">
        <v>1.31548</v>
      </c>
      <c r="H135" s="1" t="s">
        <v>367</v>
      </c>
      <c r="I135" s="1" t="s">
        <v>368</v>
      </c>
      <c r="J135" s="1">
        <v>10.353999999999999</v>
      </c>
      <c r="K135" s="1" t="s">
        <v>367</v>
      </c>
      <c r="L135" s="1" t="s">
        <v>361</v>
      </c>
      <c r="M135" s="1" t="s">
        <v>361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357</v>
      </c>
      <c r="B136" s="1" t="s">
        <v>358</v>
      </c>
      <c r="C136" s="1" t="s">
        <v>514</v>
      </c>
      <c r="D136" s="1">
        <v>113</v>
      </c>
      <c r="E136" s="1">
        <v>3</v>
      </c>
      <c r="F136" s="1" t="s">
        <v>366</v>
      </c>
      <c r="G136" s="1">
        <v>1.4403300000000001</v>
      </c>
      <c r="H136" s="1" t="s">
        <v>367</v>
      </c>
      <c r="I136" s="1" t="s">
        <v>368</v>
      </c>
      <c r="J136" s="1">
        <v>29.16</v>
      </c>
      <c r="K136" s="1" t="s">
        <v>367</v>
      </c>
      <c r="L136" s="1" t="s">
        <v>361</v>
      </c>
      <c r="M136" s="1" t="s">
        <v>361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357</v>
      </c>
      <c r="B137" s="1" t="s">
        <v>358</v>
      </c>
      <c r="C137" s="1" t="s">
        <v>515</v>
      </c>
      <c r="D137" s="1">
        <v>114</v>
      </c>
      <c r="E137" s="1">
        <v>3</v>
      </c>
      <c r="F137" s="1" t="s">
        <v>366</v>
      </c>
      <c r="G137" s="1">
        <v>1.29393</v>
      </c>
      <c r="H137" s="1" t="s">
        <v>367</v>
      </c>
      <c r="I137" s="1" t="s">
        <v>368</v>
      </c>
      <c r="J137" s="1">
        <v>44.93</v>
      </c>
      <c r="K137" s="1" t="s">
        <v>367</v>
      </c>
      <c r="L137" s="1" t="s">
        <v>361</v>
      </c>
      <c r="M137" s="1" t="s">
        <v>361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357</v>
      </c>
      <c r="B138" s="1" t="s">
        <v>358</v>
      </c>
      <c r="C138" s="1" t="s">
        <v>516</v>
      </c>
      <c r="D138" s="1">
        <v>115</v>
      </c>
      <c r="E138" s="1">
        <v>3</v>
      </c>
      <c r="F138" s="1" t="s">
        <v>366</v>
      </c>
      <c r="G138" s="1">
        <v>1.2906500000000001</v>
      </c>
      <c r="H138" s="1" t="s">
        <v>367</v>
      </c>
      <c r="I138" s="1" t="s">
        <v>368</v>
      </c>
      <c r="J138" s="1">
        <v>23.129000000000001</v>
      </c>
      <c r="K138" s="1" t="s">
        <v>367</v>
      </c>
      <c r="L138" s="1" t="s">
        <v>361</v>
      </c>
      <c r="M138" s="1" t="s">
        <v>361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357</v>
      </c>
      <c r="B139" s="1" t="s">
        <v>358</v>
      </c>
      <c r="C139" s="1" t="s">
        <v>517</v>
      </c>
      <c r="D139" s="1">
        <v>116</v>
      </c>
      <c r="E139" s="1">
        <v>3</v>
      </c>
      <c r="F139" s="1" t="s">
        <v>366</v>
      </c>
      <c r="G139" s="1">
        <v>1.3448199999999999</v>
      </c>
      <c r="H139" s="1" t="s">
        <v>367</v>
      </c>
      <c r="I139" s="1" t="s">
        <v>368</v>
      </c>
      <c r="J139" s="1">
        <v>5.5179999999999998</v>
      </c>
      <c r="K139" s="1" t="s">
        <v>367</v>
      </c>
      <c r="L139" s="1" t="s">
        <v>361</v>
      </c>
      <c r="M139" s="1" t="s">
        <v>361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357</v>
      </c>
      <c r="B140" s="1" t="s">
        <v>358</v>
      </c>
      <c r="C140" s="1" t="s">
        <v>518</v>
      </c>
      <c r="D140" s="1">
        <v>117</v>
      </c>
      <c r="E140" s="1">
        <v>3</v>
      </c>
      <c r="F140" s="1" t="s">
        <v>366</v>
      </c>
      <c r="G140" s="1">
        <v>1.4037999999999999</v>
      </c>
      <c r="H140" s="1" t="s">
        <v>367</v>
      </c>
      <c r="I140" s="1" t="s">
        <v>368</v>
      </c>
      <c r="J140" s="1">
        <v>15.468</v>
      </c>
      <c r="K140" s="1" t="s">
        <v>367</v>
      </c>
      <c r="L140" s="1" t="s">
        <v>361</v>
      </c>
      <c r="M140" s="1" t="s">
        <v>361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357</v>
      </c>
      <c r="B141" s="1" t="s">
        <v>358</v>
      </c>
      <c r="C141" s="1" t="s">
        <v>519</v>
      </c>
      <c r="D141" s="1">
        <v>118</v>
      </c>
      <c r="E141" s="1">
        <v>3</v>
      </c>
      <c r="F141" s="1" t="s">
        <v>366</v>
      </c>
      <c r="G141" s="1">
        <v>1.46339</v>
      </c>
      <c r="H141" s="1" t="s">
        <v>367</v>
      </c>
      <c r="I141" s="1" t="s">
        <v>368</v>
      </c>
      <c r="J141" s="1">
        <v>35.289000000000001</v>
      </c>
      <c r="K141" s="1" t="s">
        <v>367</v>
      </c>
      <c r="L141" s="1" t="s">
        <v>361</v>
      </c>
      <c r="M141" s="1" t="s">
        <v>361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357</v>
      </c>
      <c r="B142" s="1" t="s">
        <v>358</v>
      </c>
      <c r="C142" s="1" t="s">
        <v>520</v>
      </c>
      <c r="D142" s="1">
        <v>119</v>
      </c>
      <c r="E142" s="1">
        <v>3</v>
      </c>
      <c r="F142" s="1" t="s">
        <v>366</v>
      </c>
      <c r="G142" s="1">
        <v>1.23421</v>
      </c>
      <c r="H142" s="1" t="s">
        <v>367</v>
      </c>
      <c r="I142" s="1" t="s">
        <v>368</v>
      </c>
      <c r="J142" s="1">
        <v>46.899000000000001</v>
      </c>
      <c r="K142" s="1" t="s">
        <v>367</v>
      </c>
      <c r="L142" s="1" t="s">
        <v>361</v>
      </c>
      <c r="M142" s="1" t="s">
        <v>361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357</v>
      </c>
      <c r="B143" s="1" t="s">
        <v>358</v>
      </c>
      <c r="C143" s="1" t="s">
        <v>521</v>
      </c>
      <c r="D143" s="1">
        <v>120</v>
      </c>
      <c r="E143" s="1">
        <v>3</v>
      </c>
      <c r="F143" s="1" t="s">
        <v>366</v>
      </c>
      <c r="G143" s="1">
        <v>1.2953699999999999</v>
      </c>
      <c r="H143" s="1" t="s">
        <v>367</v>
      </c>
      <c r="I143" s="1" t="s">
        <v>368</v>
      </c>
      <c r="J143" s="1">
        <v>26.888000000000002</v>
      </c>
      <c r="K143" s="1" t="s">
        <v>367</v>
      </c>
      <c r="L143" s="1" t="s">
        <v>361</v>
      </c>
      <c r="M143" s="1" t="s">
        <v>361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357</v>
      </c>
      <c r="B144" s="1" t="s">
        <v>358</v>
      </c>
      <c r="C144" s="1" t="s">
        <v>522</v>
      </c>
      <c r="D144" s="1">
        <v>121</v>
      </c>
      <c r="E144" s="1">
        <v>3</v>
      </c>
      <c r="F144" s="1" t="s">
        <v>366</v>
      </c>
      <c r="G144" s="1">
        <v>1.3569599999999999</v>
      </c>
      <c r="H144" s="1" t="s">
        <v>367</v>
      </c>
      <c r="I144" s="1" t="s">
        <v>368</v>
      </c>
      <c r="J144" s="1">
        <v>7.3479999999999999</v>
      </c>
      <c r="K144" s="1" t="s">
        <v>367</v>
      </c>
      <c r="L144" s="1" t="s">
        <v>361</v>
      </c>
      <c r="M144" s="1" t="s">
        <v>361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357</v>
      </c>
      <c r="B145" s="1" t="s">
        <v>358</v>
      </c>
      <c r="C145" s="1" t="s">
        <v>523</v>
      </c>
      <c r="D145" s="1">
        <v>122</v>
      </c>
      <c r="E145" s="1">
        <v>3</v>
      </c>
      <c r="F145" s="1" t="s">
        <v>366</v>
      </c>
      <c r="G145" s="1">
        <v>1.41839</v>
      </c>
      <c r="H145" s="1" t="s">
        <v>367</v>
      </c>
      <c r="I145" s="1" t="s">
        <v>368</v>
      </c>
      <c r="J145" s="1">
        <v>13.571</v>
      </c>
      <c r="K145" s="1" t="s">
        <v>367</v>
      </c>
      <c r="L145" s="1" t="s">
        <v>361</v>
      </c>
      <c r="M145" s="1" t="s">
        <v>361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357</v>
      </c>
      <c r="B146" s="1" t="s">
        <v>358</v>
      </c>
      <c r="C146" s="1" t="s">
        <v>524</v>
      </c>
      <c r="D146" s="1">
        <v>123</v>
      </c>
      <c r="E146" s="1">
        <v>3</v>
      </c>
      <c r="F146" s="1" t="s">
        <v>366</v>
      </c>
      <c r="G146" s="1">
        <v>1.47587</v>
      </c>
      <c r="H146" s="1" t="s">
        <v>367</v>
      </c>
      <c r="I146" s="1" t="s">
        <v>368</v>
      </c>
      <c r="J146" s="1">
        <v>33.384</v>
      </c>
      <c r="K146" s="1" t="s">
        <v>367</v>
      </c>
      <c r="L146" s="1" t="s">
        <v>361</v>
      </c>
      <c r="M146" s="1" t="s">
        <v>361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357</v>
      </c>
      <c r="B147" s="1" t="s">
        <v>358</v>
      </c>
      <c r="C147" s="1" t="s">
        <v>525</v>
      </c>
      <c r="D147" s="1">
        <v>124</v>
      </c>
      <c r="E147" s="1">
        <v>3</v>
      </c>
      <c r="F147" s="1" t="s">
        <v>366</v>
      </c>
      <c r="G147" s="1">
        <v>1.5338799999999999</v>
      </c>
      <c r="H147" s="1" t="s">
        <v>367</v>
      </c>
      <c r="I147" s="1" t="s">
        <v>368</v>
      </c>
      <c r="J147" s="1">
        <v>53.319000000000003</v>
      </c>
      <c r="K147" s="1" t="s">
        <v>367</v>
      </c>
      <c r="L147" s="1" t="s">
        <v>361</v>
      </c>
      <c r="M147" s="1" t="s">
        <v>361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357</v>
      </c>
      <c r="B148" s="1" t="s">
        <v>358</v>
      </c>
      <c r="C148" s="1" t="s">
        <v>526</v>
      </c>
      <c r="D148" s="1" t="s">
        <v>374</v>
      </c>
      <c r="E148" s="1"/>
      <c r="F148" s="1" t="s">
        <v>361</v>
      </c>
      <c r="G148" s="1"/>
      <c r="H148" s="1"/>
      <c r="I148" s="1" t="s">
        <v>361</v>
      </c>
      <c r="J148" s="1"/>
      <c r="K148" s="1"/>
      <c r="L148" s="1" t="s">
        <v>361</v>
      </c>
      <c r="M148" s="1" t="s">
        <v>361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357</v>
      </c>
      <c r="B149" s="1" t="s">
        <v>358</v>
      </c>
      <c r="C149" s="1" t="s">
        <v>527</v>
      </c>
      <c r="D149" s="1">
        <v>125</v>
      </c>
      <c r="E149" s="1">
        <v>3</v>
      </c>
      <c r="F149" s="1" t="s">
        <v>366</v>
      </c>
      <c r="G149" s="1">
        <v>1.2845800000000001</v>
      </c>
      <c r="H149" s="1" t="s">
        <v>367</v>
      </c>
      <c r="I149" s="1" t="s">
        <v>368</v>
      </c>
      <c r="J149" s="1">
        <v>33.484000000000002</v>
      </c>
      <c r="K149" s="1" t="s">
        <v>367</v>
      </c>
      <c r="L149" s="1" t="s">
        <v>361</v>
      </c>
      <c r="M149" s="1" t="s">
        <v>361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357</v>
      </c>
      <c r="B150" s="1" t="s">
        <v>358</v>
      </c>
      <c r="C150" s="1" t="s">
        <v>528</v>
      </c>
      <c r="D150" s="1">
        <v>126</v>
      </c>
      <c r="E150" s="1">
        <v>3</v>
      </c>
      <c r="F150" s="1" t="s">
        <v>366</v>
      </c>
      <c r="G150" s="1">
        <v>1.3451</v>
      </c>
      <c r="H150" s="1" t="s">
        <v>367</v>
      </c>
      <c r="I150" s="1" t="s">
        <v>368</v>
      </c>
      <c r="J150" s="1">
        <v>13.688000000000001</v>
      </c>
      <c r="K150" s="1" t="s">
        <v>367</v>
      </c>
      <c r="L150" s="1" t="s">
        <v>361</v>
      </c>
      <c r="M150" s="1" t="s">
        <v>361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357</v>
      </c>
      <c r="B151" s="1" t="s">
        <v>358</v>
      </c>
      <c r="C151" s="1" t="s">
        <v>529</v>
      </c>
      <c r="D151" s="1">
        <v>127</v>
      </c>
      <c r="E151" s="1">
        <v>3</v>
      </c>
      <c r="F151" s="1" t="s">
        <v>366</v>
      </c>
      <c r="G151" s="1">
        <v>1.4036999999999999</v>
      </c>
      <c r="H151" s="1" t="s">
        <v>367</v>
      </c>
      <c r="I151" s="1" t="s">
        <v>368</v>
      </c>
      <c r="J151" s="1">
        <v>7.2</v>
      </c>
      <c r="K151" s="1" t="s">
        <v>367</v>
      </c>
      <c r="L151" s="1" t="s">
        <v>361</v>
      </c>
      <c r="M151" s="1" t="s">
        <v>361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 t="s">
        <v>357</v>
      </c>
      <c r="B152" s="1" t="s">
        <v>358</v>
      </c>
      <c r="C152" s="1" t="s">
        <v>530</v>
      </c>
      <c r="D152" s="1">
        <v>128</v>
      </c>
      <c r="E152" s="1">
        <v>3</v>
      </c>
      <c r="F152" s="1" t="s">
        <v>366</v>
      </c>
      <c r="G152" s="1">
        <v>1.46404</v>
      </c>
      <c r="H152" s="1" t="s">
        <v>367</v>
      </c>
      <c r="I152" s="1" t="s">
        <v>368</v>
      </c>
      <c r="J152" s="1">
        <v>26.760999999999999</v>
      </c>
      <c r="K152" s="1" t="s">
        <v>367</v>
      </c>
      <c r="L152" s="1" t="s">
        <v>361</v>
      </c>
      <c r="M152" s="1" t="s">
        <v>361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357</v>
      </c>
      <c r="B153" s="1" t="s">
        <v>358</v>
      </c>
      <c r="C153" s="1" t="s">
        <v>531</v>
      </c>
      <c r="D153" s="1">
        <v>55</v>
      </c>
      <c r="E153" s="1">
        <v>3</v>
      </c>
      <c r="F153" s="1" t="s">
        <v>366</v>
      </c>
      <c r="G153" s="1">
        <v>1.5515300000000001</v>
      </c>
      <c r="H153" s="1" t="s">
        <v>367</v>
      </c>
      <c r="I153" s="1" t="s">
        <v>368</v>
      </c>
      <c r="J153" s="1">
        <v>49.814999999999998</v>
      </c>
      <c r="K153" s="1" t="s">
        <v>367</v>
      </c>
      <c r="L153" s="1" t="s">
        <v>361</v>
      </c>
      <c r="M153" s="1" t="s">
        <v>361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357</v>
      </c>
      <c r="B154" s="1" t="s">
        <v>358</v>
      </c>
      <c r="C154" s="1" t="s">
        <v>532</v>
      </c>
      <c r="D154" s="1">
        <v>56</v>
      </c>
      <c r="E154" s="1">
        <v>1</v>
      </c>
      <c r="F154" s="1" t="s">
        <v>366</v>
      </c>
      <c r="G154" s="1">
        <v>1.4885299999999999</v>
      </c>
      <c r="H154" s="1" t="s">
        <v>367</v>
      </c>
      <c r="I154" s="1" t="s">
        <v>368</v>
      </c>
      <c r="J154" s="1">
        <v>29.792999999999999</v>
      </c>
      <c r="K154" s="1" t="s">
        <v>367</v>
      </c>
      <c r="L154" s="1" t="s">
        <v>361</v>
      </c>
      <c r="M154" s="1" t="s">
        <v>361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357</v>
      </c>
      <c r="B155" s="1" t="s">
        <v>358</v>
      </c>
      <c r="C155" s="1" t="s">
        <v>533</v>
      </c>
      <c r="D155" s="1">
        <v>131</v>
      </c>
      <c r="E155" s="1">
        <v>3</v>
      </c>
      <c r="F155" s="1" t="s">
        <v>366</v>
      </c>
      <c r="G155" s="1">
        <v>1.42879</v>
      </c>
      <c r="H155" s="1" t="s">
        <v>367</v>
      </c>
      <c r="I155" s="1" t="s">
        <v>368</v>
      </c>
      <c r="J155" s="1">
        <v>10.065</v>
      </c>
      <c r="K155" s="1" t="s">
        <v>367</v>
      </c>
      <c r="L155" s="1" t="s">
        <v>361</v>
      </c>
      <c r="M155" s="1" t="s">
        <v>361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357</v>
      </c>
      <c r="B156" s="1" t="s">
        <v>358</v>
      </c>
      <c r="C156" s="1" t="s">
        <v>534</v>
      </c>
      <c r="D156" s="1">
        <v>132</v>
      </c>
      <c r="E156" s="1">
        <v>3</v>
      </c>
      <c r="F156" s="1" t="s">
        <v>366</v>
      </c>
      <c r="G156" s="1">
        <v>1.3684499999999999</v>
      </c>
      <c r="H156" s="1" t="s">
        <v>367</v>
      </c>
      <c r="I156" s="1" t="s">
        <v>368</v>
      </c>
      <c r="J156" s="1">
        <v>10.653</v>
      </c>
      <c r="K156" s="1" t="s">
        <v>367</v>
      </c>
      <c r="L156" s="1" t="s">
        <v>361</v>
      </c>
      <c r="M156" s="1" t="s">
        <v>361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357</v>
      </c>
      <c r="B157" s="1" t="s">
        <v>358</v>
      </c>
      <c r="C157" s="1" t="s">
        <v>535</v>
      </c>
      <c r="D157" s="1" t="s">
        <v>374</v>
      </c>
      <c r="E157" s="1"/>
      <c r="F157" s="1" t="s">
        <v>361</v>
      </c>
      <c r="G157" s="1"/>
      <c r="H157" s="1"/>
      <c r="I157" s="1" t="s">
        <v>361</v>
      </c>
      <c r="J157" s="1"/>
      <c r="K157" s="1"/>
      <c r="L157" s="1" t="s">
        <v>361</v>
      </c>
      <c r="M157" s="1" t="s">
        <v>361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357</v>
      </c>
      <c r="B158" s="1" t="s">
        <v>358</v>
      </c>
      <c r="C158" s="1" t="s">
        <v>536</v>
      </c>
      <c r="D158" s="1">
        <v>133</v>
      </c>
      <c r="E158" s="1">
        <v>3</v>
      </c>
      <c r="F158" s="1" t="s">
        <v>366</v>
      </c>
      <c r="G158" s="1">
        <v>1.3090299999999999</v>
      </c>
      <c r="H158" s="1" t="s">
        <v>367</v>
      </c>
      <c r="I158" s="1" t="s">
        <v>368</v>
      </c>
      <c r="J158" s="1">
        <v>30.414999999999999</v>
      </c>
      <c r="K158" s="1" t="s">
        <v>367</v>
      </c>
      <c r="L158" s="1" t="s">
        <v>361</v>
      </c>
      <c r="M158" s="1" t="s">
        <v>361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357</v>
      </c>
      <c r="B159" s="1" t="s">
        <v>358</v>
      </c>
      <c r="C159" s="1" t="s">
        <v>537</v>
      </c>
      <c r="D159" s="1">
        <v>134</v>
      </c>
      <c r="E159" s="1">
        <v>3</v>
      </c>
      <c r="F159" s="1" t="s">
        <v>366</v>
      </c>
      <c r="G159" s="1">
        <v>1.2493700000000001</v>
      </c>
      <c r="H159" s="1" t="s">
        <v>367</v>
      </c>
      <c r="I159" s="1" t="s">
        <v>368</v>
      </c>
      <c r="J159" s="1">
        <v>50.308999999999997</v>
      </c>
      <c r="K159" s="1" t="s">
        <v>367</v>
      </c>
      <c r="L159" s="1" t="s">
        <v>361</v>
      </c>
      <c r="M159" s="1" t="s">
        <v>361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357</v>
      </c>
      <c r="B160" s="1" t="s">
        <v>358</v>
      </c>
      <c r="C160" s="1" t="s">
        <v>538</v>
      </c>
      <c r="D160" s="1" t="s">
        <v>374</v>
      </c>
      <c r="E160" s="1"/>
      <c r="F160" s="1" t="s">
        <v>361</v>
      </c>
      <c r="G160" s="1"/>
      <c r="H160" s="1"/>
      <c r="I160" s="1" t="s">
        <v>361</v>
      </c>
      <c r="J160" s="1"/>
      <c r="K160" s="1"/>
      <c r="L160" s="1" t="s">
        <v>361</v>
      </c>
      <c r="M160" s="1" t="s">
        <v>361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357</v>
      </c>
      <c r="B161" s="1" t="s">
        <v>358</v>
      </c>
      <c r="C161" s="1" t="s">
        <v>539</v>
      </c>
      <c r="D161" s="1">
        <v>135</v>
      </c>
      <c r="E161" s="1">
        <v>3</v>
      </c>
      <c r="F161" s="1" t="s">
        <v>366</v>
      </c>
      <c r="G161" s="1">
        <v>1.35808</v>
      </c>
      <c r="H161" s="1" t="s">
        <v>367</v>
      </c>
      <c r="I161" s="1" t="s">
        <v>368</v>
      </c>
      <c r="J161" s="1">
        <v>51.703000000000003</v>
      </c>
      <c r="K161" s="1" t="s">
        <v>367</v>
      </c>
      <c r="L161" s="1" t="s">
        <v>361</v>
      </c>
      <c r="M161" s="1" t="s">
        <v>361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357</v>
      </c>
      <c r="B162" s="1" t="s">
        <v>358</v>
      </c>
      <c r="C162" s="1" t="s">
        <v>540</v>
      </c>
      <c r="D162" s="1">
        <v>136</v>
      </c>
      <c r="E162" s="1">
        <v>3</v>
      </c>
      <c r="F162" s="1" t="s">
        <v>366</v>
      </c>
      <c r="G162" s="1">
        <v>1.6577200000000001</v>
      </c>
      <c r="H162" s="1" t="s">
        <v>367</v>
      </c>
      <c r="I162" s="1" t="s">
        <v>368</v>
      </c>
      <c r="J162" s="1">
        <v>47.084000000000003</v>
      </c>
      <c r="K162" s="1" t="s">
        <v>367</v>
      </c>
      <c r="L162" s="1" t="s">
        <v>361</v>
      </c>
      <c r="M162" s="1" t="s">
        <v>361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357</v>
      </c>
      <c r="B163" s="1" t="s">
        <v>358</v>
      </c>
      <c r="C163" s="1" t="s">
        <v>541</v>
      </c>
      <c r="D163" s="1">
        <v>137</v>
      </c>
      <c r="E163" s="1">
        <v>3</v>
      </c>
      <c r="F163" s="1" t="s">
        <v>366</v>
      </c>
      <c r="G163" s="1">
        <v>1.5488</v>
      </c>
      <c r="H163" s="1" t="s">
        <v>367</v>
      </c>
      <c r="I163" s="1" t="s">
        <v>368</v>
      </c>
      <c r="J163" s="1">
        <v>48.667000000000002</v>
      </c>
      <c r="K163" s="1" t="s">
        <v>367</v>
      </c>
      <c r="L163" s="1" t="s">
        <v>361</v>
      </c>
      <c r="M163" s="1" t="s">
        <v>361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357</v>
      </c>
      <c r="B164" s="1" t="s">
        <v>358</v>
      </c>
      <c r="C164" s="1" t="s">
        <v>542</v>
      </c>
      <c r="D164" s="1">
        <v>138</v>
      </c>
      <c r="E164" s="1">
        <v>3</v>
      </c>
      <c r="F164" s="1" t="s">
        <v>366</v>
      </c>
      <c r="G164" s="1">
        <v>1.4912799999999999</v>
      </c>
      <c r="H164" s="1" t="s">
        <v>367</v>
      </c>
      <c r="I164" s="1" t="s">
        <v>368</v>
      </c>
      <c r="J164" s="1">
        <v>28.667000000000002</v>
      </c>
      <c r="K164" s="1" t="s">
        <v>367</v>
      </c>
      <c r="L164" s="1" t="s">
        <v>361</v>
      </c>
      <c r="M164" s="1" t="s">
        <v>361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357</v>
      </c>
      <c r="B165" s="1" t="s">
        <v>358</v>
      </c>
      <c r="C165" s="1" t="s">
        <v>543</v>
      </c>
      <c r="D165" s="1">
        <v>139</v>
      </c>
      <c r="E165" s="1">
        <v>3</v>
      </c>
      <c r="F165" s="1" t="s">
        <v>366</v>
      </c>
      <c r="G165" s="1">
        <v>1.4320999999999999</v>
      </c>
      <c r="H165" s="1" t="s">
        <v>367</v>
      </c>
      <c r="I165" s="1" t="s">
        <v>368</v>
      </c>
      <c r="J165" s="1">
        <v>8.9090000000000007</v>
      </c>
      <c r="K165" s="1" t="s">
        <v>367</v>
      </c>
      <c r="L165" s="1" t="s">
        <v>361</v>
      </c>
      <c r="M165" s="1" t="s">
        <v>361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357</v>
      </c>
      <c r="B166" s="1" t="s">
        <v>358</v>
      </c>
      <c r="C166" s="1" t="s">
        <v>544</v>
      </c>
      <c r="D166" s="1" t="s">
        <v>374</v>
      </c>
      <c r="E166" s="1"/>
      <c r="F166" s="1" t="s">
        <v>361</v>
      </c>
      <c r="G166" s="1"/>
      <c r="H166" s="1"/>
      <c r="I166" s="1" t="s">
        <v>361</v>
      </c>
      <c r="J166" s="1"/>
      <c r="K166" s="1"/>
      <c r="L166" s="1" t="s">
        <v>361</v>
      </c>
      <c r="M166" s="1" t="s">
        <v>361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357</v>
      </c>
      <c r="B167" s="1" t="s">
        <v>358</v>
      </c>
      <c r="C167" s="1" t="s">
        <v>545</v>
      </c>
      <c r="D167" s="1">
        <v>140</v>
      </c>
      <c r="E167" s="1">
        <v>3</v>
      </c>
      <c r="F167" s="1" t="s">
        <v>366</v>
      </c>
      <c r="G167" s="1">
        <v>1.33955</v>
      </c>
      <c r="H167" s="1" t="s">
        <v>367</v>
      </c>
      <c r="I167" s="1" t="s">
        <v>368</v>
      </c>
      <c r="J167" s="1">
        <v>47.098999999999997</v>
      </c>
      <c r="K167" s="1" t="s">
        <v>367</v>
      </c>
      <c r="L167" s="1" t="s">
        <v>361</v>
      </c>
      <c r="M167" s="1" t="s">
        <v>361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357</v>
      </c>
      <c r="B168" s="1" t="s">
        <v>358</v>
      </c>
      <c r="C168" s="1" t="s">
        <v>546</v>
      </c>
      <c r="D168" s="1">
        <v>141</v>
      </c>
      <c r="E168" s="1">
        <v>3</v>
      </c>
      <c r="F168" s="1" t="s">
        <v>366</v>
      </c>
      <c r="G168" s="1">
        <v>1.3441399999999999</v>
      </c>
      <c r="H168" s="1" t="s">
        <v>367</v>
      </c>
      <c r="I168" s="1" t="s">
        <v>368</v>
      </c>
      <c r="J168" s="1">
        <v>46.703000000000003</v>
      </c>
      <c r="K168" s="1" t="s">
        <v>367</v>
      </c>
      <c r="L168" s="1" t="s">
        <v>361</v>
      </c>
      <c r="M168" s="1" t="s">
        <v>361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357</v>
      </c>
      <c r="B169" s="1" t="s">
        <v>358</v>
      </c>
      <c r="C169" s="1" t="s">
        <v>547</v>
      </c>
      <c r="D169" s="1">
        <v>142</v>
      </c>
      <c r="E169" s="1">
        <v>3</v>
      </c>
      <c r="F169" s="1" t="s">
        <v>366</v>
      </c>
      <c r="G169" s="1">
        <v>1.5757399999999999</v>
      </c>
      <c r="H169" s="1" t="s">
        <v>367</v>
      </c>
      <c r="I169" s="1" t="s">
        <v>368</v>
      </c>
      <c r="J169" s="1">
        <v>45.988999999999997</v>
      </c>
      <c r="K169" s="1" t="s">
        <v>367</v>
      </c>
      <c r="L169" s="1" t="s">
        <v>361</v>
      </c>
      <c r="M169" s="1" t="s">
        <v>361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357</v>
      </c>
      <c r="B170" s="1" t="s">
        <v>358</v>
      </c>
      <c r="C170" s="1" t="s">
        <v>548</v>
      </c>
      <c r="D170" s="1">
        <v>143</v>
      </c>
      <c r="E170" s="1">
        <v>3</v>
      </c>
      <c r="F170" s="1" t="s">
        <v>366</v>
      </c>
      <c r="G170" s="1">
        <v>1.5710200000000001</v>
      </c>
      <c r="H170" s="1" t="s">
        <v>367</v>
      </c>
      <c r="I170" s="1" t="s">
        <v>368</v>
      </c>
      <c r="J170" s="1">
        <v>45.792000000000002</v>
      </c>
      <c r="K170" s="1" t="s">
        <v>367</v>
      </c>
      <c r="L170" s="1" t="s">
        <v>361</v>
      </c>
      <c r="M170" s="1" t="s">
        <v>361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357</v>
      </c>
      <c r="B171" s="1" t="s">
        <v>358</v>
      </c>
      <c r="C171" s="1" t="s">
        <v>549</v>
      </c>
      <c r="D171" s="1">
        <v>144</v>
      </c>
      <c r="E171" s="1">
        <v>3</v>
      </c>
      <c r="F171" s="1" t="s">
        <v>366</v>
      </c>
      <c r="G171" s="1">
        <v>1.3085100000000001</v>
      </c>
      <c r="H171" s="1" t="s">
        <v>367</v>
      </c>
      <c r="I171" s="1" t="s">
        <v>368</v>
      </c>
      <c r="J171" s="1">
        <v>16.556000000000001</v>
      </c>
      <c r="K171" s="1" t="s">
        <v>367</v>
      </c>
      <c r="L171" s="1" t="s">
        <v>361</v>
      </c>
      <c r="M171" s="1" t="s">
        <v>361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357</v>
      </c>
      <c r="B172" s="1" t="s">
        <v>358</v>
      </c>
      <c r="C172" s="1" t="s">
        <v>550</v>
      </c>
      <c r="D172" s="1">
        <v>145</v>
      </c>
      <c r="E172" s="1">
        <v>3</v>
      </c>
      <c r="F172" s="1" t="s">
        <v>366</v>
      </c>
      <c r="G172" s="1">
        <v>1.3627100000000001</v>
      </c>
      <c r="H172" s="1" t="s">
        <v>367</v>
      </c>
      <c r="I172" s="1" t="s">
        <v>368</v>
      </c>
      <c r="J172" s="1">
        <v>4.3479999999999999</v>
      </c>
      <c r="K172" s="1" t="s">
        <v>367</v>
      </c>
      <c r="L172" s="1" t="s">
        <v>361</v>
      </c>
      <c r="M172" s="1" t="s">
        <v>361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357</v>
      </c>
      <c r="B173" s="1" t="s">
        <v>358</v>
      </c>
      <c r="C173" s="1" t="s">
        <v>551</v>
      </c>
      <c r="D173" s="1">
        <v>146</v>
      </c>
      <c r="E173" s="1">
        <v>3</v>
      </c>
      <c r="F173" s="1" t="s">
        <v>366</v>
      </c>
      <c r="G173" s="1">
        <v>1.5072399999999999</v>
      </c>
      <c r="H173" s="1" t="s">
        <v>367</v>
      </c>
      <c r="I173" s="1" t="s">
        <v>368</v>
      </c>
      <c r="J173" s="1">
        <v>46.384999999999998</v>
      </c>
      <c r="K173" s="1" t="s">
        <v>367</v>
      </c>
      <c r="L173" s="1" t="s">
        <v>361</v>
      </c>
      <c r="M173" s="1" t="s">
        <v>361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357</v>
      </c>
      <c r="B174" s="1" t="s">
        <v>358</v>
      </c>
      <c r="C174" s="1" t="s">
        <v>552</v>
      </c>
      <c r="D174" s="1">
        <v>147</v>
      </c>
      <c r="E174" s="1">
        <v>3</v>
      </c>
      <c r="F174" s="1" t="s">
        <v>366</v>
      </c>
      <c r="G174" s="1">
        <v>1.5081199999999999</v>
      </c>
      <c r="H174" s="1" t="s">
        <v>367</v>
      </c>
      <c r="I174" s="1" t="s">
        <v>368</v>
      </c>
      <c r="J174" s="1">
        <v>46.408999999999999</v>
      </c>
      <c r="K174" s="1" t="s">
        <v>367</v>
      </c>
      <c r="L174" s="1" t="s">
        <v>361</v>
      </c>
      <c r="M174" s="1" t="s">
        <v>361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357</v>
      </c>
      <c r="B175" s="1" t="s">
        <v>358</v>
      </c>
      <c r="C175" s="1" t="s">
        <v>553</v>
      </c>
      <c r="D175" s="1">
        <v>148</v>
      </c>
      <c r="E175" s="1">
        <v>3</v>
      </c>
      <c r="F175" s="1" t="s">
        <v>366</v>
      </c>
      <c r="G175" s="1">
        <v>1.44597</v>
      </c>
      <c r="H175" s="1" t="s">
        <v>367</v>
      </c>
      <c r="I175" s="1" t="s">
        <v>368</v>
      </c>
      <c r="J175" s="1">
        <v>23.425000000000001</v>
      </c>
      <c r="K175" s="1" t="s">
        <v>367</v>
      </c>
      <c r="L175" s="1" t="s">
        <v>361</v>
      </c>
      <c r="M175" s="1" t="s">
        <v>361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357</v>
      </c>
      <c r="B176" s="1" t="s">
        <v>358</v>
      </c>
      <c r="C176" s="1" t="s">
        <v>554</v>
      </c>
      <c r="D176" s="1">
        <v>149</v>
      </c>
      <c r="E176" s="1">
        <v>3</v>
      </c>
      <c r="F176" s="1" t="s">
        <v>366</v>
      </c>
      <c r="G176" s="1">
        <v>1.3981300000000001</v>
      </c>
      <c r="H176" s="1" t="s">
        <v>367</v>
      </c>
      <c r="I176" s="1" t="s">
        <v>368</v>
      </c>
      <c r="J176" s="1">
        <v>8.4649999999999999</v>
      </c>
      <c r="K176" s="1" t="s">
        <v>367</v>
      </c>
      <c r="L176" s="1" t="s">
        <v>361</v>
      </c>
      <c r="M176" s="1" t="s">
        <v>361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357</v>
      </c>
      <c r="B177" s="1" t="s">
        <v>358</v>
      </c>
      <c r="C177" s="1" t="s">
        <v>555</v>
      </c>
      <c r="D177" s="1">
        <v>150</v>
      </c>
      <c r="E177" s="1">
        <v>3</v>
      </c>
      <c r="F177" s="1" t="s">
        <v>366</v>
      </c>
      <c r="G177" s="1">
        <v>1.32792</v>
      </c>
      <c r="H177" s="1" t="s">
        <v>367</v>
      </c>
      <c r="I177" s="1" t="s">
        <v>368</v>
      </c>
      <c r="J177" s="1">
        <v>15.785</v>
      </c>
      <c r="K177" s="1" t="s">
        <v>367</v>
      </c>
      <c r="L177" s="1" t="s">
        <v>361</v>
      </c>
      <c r="M177" s="1" t="s">
        <v>361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357</v>
      </c>
      <c r="B178" s="1" t="s">
        <v>358</v>
      </c>
      <c r="C178" s="1" t="s">
        <v>556</v>
      </c>
      <c r="D178" s="1">
        <v>151</v>
      </c>
      <c r="E178" s="1">
        <v>3</v>
      </c>
      <c r="F178" s="1" t="s">
        <v>366</v>
      </c>
      <c r="G178" s="1">
        <v>1.2787900000000001</v>
      </c>
      <c r="H178" s="1" t="s">
        <v>367</v>
      </c>
      <c r="I178" s="1" t="s">
        <v>368</v>
      </c>
      <c r="J178" s="1">
        <v>32.981999999999999</v>
      </c>
      <c r="K178" s="1" t="s">
        <v>367</v>
      </c>
      <c r="L178" s="1" t="s">
        <v>361</v>
      </c>
      <c r="M178" s="1" t="s">
        <v>361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357</v>
      </c>
      <c r="B179" s="1" t="s">
        <v>358</v>
      </c>
      <c r="C179" s="1" t="s">
        <v>557</v>
      </c>
      <c r="D179" s="1">
        <v>152</v>
      </c>
      <c r="E179" s="1">
        <v>3</v>
      </c>
      <c r="F179" s="1" t="s">
        <v>366</v>
      </c>
      <c r="G179" s="1">
        <v>1.5150600000000001</v>
      </c>
      <c r="H179" s="1" t="s">
        <v>367</v>
      </c>
      <c r="I179" s="1" t="s">
        <v>368</v>
      </c>
      <c r="J179" s="1">
        <v>51.128999999999998</v>
      </c>
      <c r="K179" s="1" t="s">
        <v>367</v>
      </c>
      <c r="L179" s="1" t="s">
        <v>361</v>
      </c>
      <c r="M179" s="1" t="s">
        <v>361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357</v>
      </c>
      <c r="B180" s="1" t="s">
        <v>358</v>
      </c>
      <c r="C180" s="1" t="s">
        <v>558</v>
      </c>
      <c r="D180" s="1">
        <v>153</v>
      </c>
      <c r="E180" s="1">
        <v>3</v>
      </c>
      <c r="F180" s="1" t="s">
        <v>366</v>
      </c>
      <c r="G180" s="1">
        <v>1.3906400000000001</v>
      </c>
      <c r="H180" s="1" t="s">
        <v>367</v>
      </c>
      <c r="I180" s="1" t="s">
        <v>368</v>
      </c>
      <c r="J180" s="1">
        <v>11.266999999999999</v>
      </c>
      <c r="K180" s="1" t="s">
        <v>367</v>
      </c>
      <c r="L180" s="1" t="s">
        <v>361</v>
      </c>
      <c r="M180" s="1" t="s">
        <v>361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357</v>
      </c>
      <c r="B181" s="1" t="s">
        <v>358</v>
      </c>
      <c r="C181" s="1" t="s">
        <v>559</v>
      </c>
      <c r="D181" s="1">
        <v>154</v>
      </c>
      <c r="E181" s="1">
        <v>3</v>
      </c>
      <c r="F181" s="1" t="s">
        <v>366</v>
      </c>
      <c r="G181" s="1">
        <v>1.31968</v>
      </c>
      <c r="H181" s="1" t="s">
        <v>367</v>
      </c>
      <c r="I181" s="1" t="s">
        <v>368</v>
      </c>
      <c r="J181" s="1">
        <v>11.667</v>
      </c>
      <c r="K181" s="1" t="s">
        <v>367</v>
      </c>
      <c r="L181" s="1" t="s">
        <v>361</v>
      </c>
      <c r="M181" s="1" t="s">
        <v>361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357</v>
      </c>
      <c r="B182" s="1" t="s">
        <v>358</v>
      </c>
      <c r="C182" s="1" t="s">
        <v>560</v>
      </c>
      <c r="D182" s="1">
        <v>155</v>
      </c>
      <c r="E182" s="1">
        <v>3</v>
      </c>
      <c r="F182" s="1" t="s">
        <v>366</v>
      </c>
      <c r="G182" s="1">
        <v>1.1994100000000001</v>
      </c>
      <c r="H182" s="1" t="s">
        <v>367</v>
      </c>
      <c r="I182" s="1" t="s">
        <v>368</v>
      </c>
      <c r="J182" s="1">
        <v>51.591999999999999</v>
      </c>
      <c r="K182" s="1" t="s">
        <v>367</v>
      </c>
      <c r="L182" s="1" t="s">
        <v>361</v>
      </c>
      <c r="M182" s="1" t="s">
        <v>361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357</v>
      </c>
      <c r="B183" s="1" t="s">
        <v>358</v>
      </c>
      <c r="C183" s="1" t="s">
        <v>561</v>
      </c>
      <c r="D183" s="1">
        <v>156</v>
      </c>
      <c r="E183" s="1">
        <v>3</v>
      </c>
      <c r="F183" s="1" t="s">
        <v>366</v>
      </c>
      <c r="G183" s="1">
        <v>1.57874</v>
      </c>
      <c r="H183" s="1" t="s">
        <v>367</v>
      </c>
      <c r="I183" s="1" t="s">
        <v>368</v>
      </c>
      <c r="J183" s="1">
        <v>50.021000000000001</v>
      </c>
      <c r="K183" s="1" t="s">
        <v>367</v>
      </c>
      <c r="L183" s="1" t="s">
        <v>361</v>
      </c>
      <c r="M183" s="1" t="s">
        <v>361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357</v>
      </c>
      <c r="B184" s="1" t="s">
        <v>358</v>
      </c>
      <c r="C184" s="1" t="s">
        <v>562</v>
      </c>
      <c r="D184" s="1">
        <v>157</v>
      </c>
      <c r="E184" s="1">
        <v>3</v>
      </c>
      <c r="F184" s="1" t="s">
        <v>366</v>
      </c>
      <c r="G184" s="1">
        <v>1.5139100000000001</v>
      </c>
      <c r="H184" s="1" t="s">
        <v>367</v>
      </c>
      <c r="I184" s="1" t="s">
        <v>368</v>
      </c>
      <c r="J184" s="1">
        <v>30.044</v>
      </c>
      <c r="K184" s="1" t="s">
        <v>367</v>
      </c>
      <c r="L184" s="1" t="s">
        <v>361</v>
      </c>
      <c r="M184" s="1" t="s">
        <v>361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357</v>
      </c>
      <c r="B185" s="1" t="s">
        <v>358</v>
      </c>
      <c r="C185" s="1" t="s">
        <v>563</v>
      </c>
      <c r="D185" s="1">
        <v>158</v>
      </c>
      <c r="E185" s="1">
        <v>3</v>
      </c>
      <c r="F185" s="1" t="s">
        <v>366</v>
      </c>
      <c r="G185" s="1">
        <v>1.4542200000000001</v>
      </c>
      <c r="H185" s="1" t="s">
        <v>367</v>
      </c>
      <c r="I185" s="1" t="s">
        <v>368</v>
      </c>
      <c r="J185" s="1">
        <v>10.086</v>
      </c>
      <c r="K185" s="1" t="s">
        <v>367</v>
      </c>
      <c r="L185" s="1" t="s">
        <v>361</v>
      </c>
      <c r="M185" s="1" t="s">
        <v>361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357</v>
      </c>
      <c r="B186" s="1" t="s">
        <v>358</v>
      </c>
      <c r="C186" s="1" t="s">
        <v>564</v>
      </c>
      <c r="D186" s="1">
        <v>159</v>
      </c>
      <c r="E186" s="1">
        <v>3</v>
      </c>
      <c r="F186" s="1" t="s">
        <v>366</v>
      </c>
      <c r="G186" s="1">
        <v>1.39652</v>
      </c>
      <c r="H186" s="1" t="s">
        <v>367</v>
      </c>
      <c r="I186" s="1" t="s">
        <v>368</v>
      </c>
      <c r="J186" s="1">
        <v>9.9559999999999995</v>
      </c>
      <c r="K186" s="1" t="s">
        <v>367</v>
      </c>
      <c r="L186" s="1" t="s">
        <v>361</v>
      </c>
      <c r="M186" s="1" t="s">
        <v>361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357</v>
      </c>
      <c r="B187" s="1" t="s">
        <v>358</v>
      </c>
      <c r="C187" s="1" t="s">
        <v>565</v>
      </c>
      <c r="D187" s="1">
        <v>160</v>
      </c>
      <c r="E187" s="1">
        <v>3</v>
      </c>
      <c r="F187" s="1" t="s">
        <v>366</v>
      </c>
      <c r="G187" s="1">
        <v>1.3378000000000001</v>
      </c>
      <c r="H187" s="1" t="s">
        <v>367</v>
      </c>
      <c r="I187" s="1" t="s">
        <v>368</v>
      </c>
      <c r="J187" s="1">
        <v>29.933</v>
      </c>
      <c r="K187" s="1" t="s">
        <v>367</v>
      </c>
      <c r="L187" s="1" t="s">
        <v>361</v>
      </c>
      <c r="M187" s="1" t="s">
        <v>361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357</v>
      </c>
      <c r="B188" s="1" t="s">
        <v>358</v>
      </c>
      <c r="C188" s="1" t="s">
        <v>566</v>
      </c>
      <c r="D188" s="1">
        <v>161</v>
      </c>
      <c r="E188" s="1">
        <v>3</v>
      </c>
      <c r="F188" s="1" t="s">
        <v>366</v>
      </c>
      <c r="G188" s="1">
        <v>1.2789299999999999</v>
      </c>
      <c r="H188" s="1" t="s">
        <v>367</v>
      </c>
      <c r="I188" s="1" t="s">
        <v>368</v>
      </c>
      <c r="J188" s="1">
        <v>49.933999999999997</v>
      </c>
      <c r="K188" s="1" t="s">
        <v>367</v>
      </c>
      <c r="L188" s="1" t="s">
        <v>361</v>
      </c>
      <c r="M188" s="1" t="s">
        <v>361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357</v>
      </c>
      <c r="B189" s="1" t="s">
        <v>358</v>
      </c>
      <c r="C189" s="1" t="s">
        <v>567</v>
      </c>
      <c r="D189" s="1">
        <v>162</v>
      </c>
      <c r="E189" s="1">
        <v>3</v>
      </c>
      <c r="F189" s="1" t="s">
        <v>366</v>
      </c>
      <c r="G189" s="1">
        <v>1.5809</v>
      </c>
      <c r="H189" s="1" t="s">
        <v>367</v>
      </c>
      <c r="I189" s="1" t="s">
        <v>368</v>
      </c>
      <c r="J189" s="1">
        <v>48.585000000000001</v>
      </c>
      <c r="K189" s="1" t="s">
        <v>367</v>
      </c>
      <c r="L189" s="1" t="s">
        <v>361</v>
      </c>
      <c r="M189" s="1" t="s">
        <v>361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357</v>
      </c>
      <c r="B190" s="1" t="s">
        <v>358</v>
      </c>
      <c r="C190" s="1" t="s">
        <v>568</v>
      </c>
      <c r="D190" s="1">
        <v>163</v>
      </c>
      <c r="E190" s="1">
        <v>3</v>
      </c>
      <c r="F190" s="1" t="s">
        <v>366</v>
      </c>
      <c r="G190" s="1">
        <v>1.51772</v>
      </c>
      <c r="H190" s="1" t="s">
        <v>367</v>
      </c>
      <c r="I190" s="1" t="s">
        <v>368</v>
      </c>
      <c r="J190" s="1">
        <v>28.631</v>
      </c>
      <c r="K190" s="1" t="s">
        <v>367</v>
      </c>
      <c r="L190" s="1" t="s">
        <v>361</v>
      </c>
      <c r="M190" s="1" t="s">
        <v>361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357</v>
      </c>
      <c r="B191" s="1" t="s">
        <v>358</v>
      </c>
      <c r="C191" s="1" t="s">
        <v>569</v>
      </c>
      <c r="D191" s="1">
        <v>164</v>
      </c>
      <c r="E191" s="1">
        <v>3</v>
      </c>
      <c r="F191" s="1" t="s">
        <v>366</v>
      </c>
      <c r="G191" s="1">
        <v>1.4553799999999999</v>
      </c>
      <c r="H191" s="1" t="s">
        <v>367</v>
      </c>
      <c r="I191" s="1" t="s">
        <v>368</v>
      </c>
      <c r="J191" s="1">
        <v>8.6609999999999996</v>
      </c>
      <c r="K191" s="1" t="s">
        <v>367</v>
      </c>
      <c r="L191" s="1" t="s">
        <v>361</v>
      </c>
      <c r="M191" s="1" t="s">
        <v>361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357</v>
      </c>
      <c r="B192" s="1" t="s">
        <v>358</v>
      </c>
      <c r="C192" s="1" t="s">
        <v>570</v>
      </c>
      <c r="D192" s="1" t="s">
        <v>374</v>
      </c>
      <c r="E192" s="1"/>
      <c r="F192" s="1" t="s">
        <v>361</v>
      </c>
      <c r="G192" s="1"/>
      <c r="H192" s="1"/>
      <c r="I192" s="1" t="s">
        <v>361</v>
      </c>
      <c r="J192" s="1"/>
      <c r="K192" s="1"/>
      <c r="L192" s="1" t="s">
        <v>361</v>
      </c>
      <c r="M192" s="1" t="s">
        <v>361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357</v>
      </c>
      <c r="B193" s="1" t="s">
        <v>358</v>
      </c>
      <c r="C193" s="1" t="s">
        <v>571</v>
      </c>
      <c r="D193" s="1">
        <v>165</v>
      </c>
      <c r="E193" s="1">
        <v>3</v>
      </c>
      <c r="F193" s="1" t="s">
        <v>366</v>
      </c>
      <c r="G193" s="1">
        <v>1.34735</v>
      </c>
      <c r="H193" s="1" t="s">
        <v>367</v>
      </c>
      <c r="I193" s="1" t="s">
        <v>368</v>
      </c>
      <c r="J193" s="1">
        <v>32.951999999999998</v>
      </c>
      <c r="K193" s="1" t="s">
        <v>367</v>
      </c>
      <c r="L193" s="1" t="s">
        <v>361</v>
      </c>
      <c r="M193" s="1" t="s">
        <v>361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357</v>
      </c>
      <c r="B194" s="1" t="s">
        <v>358</v>
      </c>
      <c r="C194" s="1" t="s">
        <v>572</v>
      </c>
      <c r="D194" s="1">
        <v>168</v>
      </c>
      <c r="E194" s="1">
        <v>3</v>
      </c>
      <c r="F194" s="1" t="s">
        <v>366</v>
      </c>
      <c r="G194" s="1">
        <v>1.7796000000000001</v>
      </c>
      <c r="H194" s="1" t="s">
        <v>367</v>
      </c>
      <c r="I194" s="1" t="s">
        <v>368</v>
      </c>
      <c r="J194" s="1">
        <v>48.91</v>
      </c>
      <c r="K194" s="1" t="s">
        <v>367</v>
      </c>
      <c r="L194" s="1" t="s">
        <v>361</v>
      </c>
      <c r="M194" s="1" t="s">
        <v>361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357</v>
      </c>
      <c r="B195" s="1" t="s">
        <v>358</v>
      </c>
      <c r="C195" s="1" t="s">
        <v>573</v>
      </c>
      <c r="D195" s="1">
        <v>169</v>
      </c>
      <c r="E195" s="1">
        <v>3</v>
      </c>
      <c r="F195" s="1" t="s">
        <v>366</v>
      </c>
      <c r="G195" s="1">
        <v>1.2831699999999999</v>
      </c>
      <c r="H195" s="1" t="s">
        <v>367</v>
      </c>
      <c r="I195" s="1" t="s">
        <v>368</v>
      </c>
      <c r="J195" s="1">
        <v>2.194</v>
      </c>
      <c r="K195" s="1" t="s">
        <v>367</v>
      </c>
      <c r="L195" s="1" t="s">
        <v>361</v>
      </c>
      <c r="M195" s="1" t="s">
        <v>361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357</v>
      </c>
      <c r="B196" s="1" t="s">
        <v>358</v>
      </c>
      <c r="C196" s="1" t="s">
        <v>574</v>
      </c>
      <c r="D196" s="1">
        <v>170</v>
      </c>
      <c r="E196" s="1">
        <v>3</v>
      </c>
      <c r="F196" s="1" t="s">
        <v>366</v>
      </c>
      <c r="G196" s="1">
        <v>0.91395999999999999</v>
      </c>
      <c r="H196" s="1" t="s">
        <v>367</v>
      </c>
      <c r="I196" s="1" t="s">
        <v>368</v>
      </c>
      <c r="J196" s="1">
        <v>38.164000000000001</v>
      </c>
      <c r="K196" s="1" t="s">
        <v>367</v>
      </c>
      <c r="L196" s="1" t="s">
        <v>361</v>
      </c>
      <c r="M196" s="1" t="s">
        <v>361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357</v>
      </c>
      <c r="B197" s="1" t="s">
        <v>358</v>
      </c>
      <c r="C197" s="1" t="s">
        <v>575</v>
      </c>
      <c r="D197" s="1">
        <v>171</v>
      </c>
      <c r="E197" s="1">
        <v>3</v>
      </c>
      <c r="F197" s="1" t="s">
        <v>366</v>
      </c>
      <c r="G197" s="1">
        <v>1.7719800000000001</v>
      </c>
      <c r="H197" s="1" t="s">
        <v>367</v>
      </c>
      <c r="I197" s="1" t="s">
        <v>368</v>
      </c>
      <c r="J197" s="1">
        <v>46.076000000000001</v>
      </c>
      <c r="K197" s="1" t="s">
        <v>367</v>
      </c>
      <c r="L197" s="1" t="s">
        <v>361</v>
      </c>
      <c r="M197" s="1" t="s">
        <v>361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357</v>
      </c>
      <c r="B198" s="1" t="s">
        <v>358</v>
      </c>
      <c r="C198" s="1" t="s">
        <v>576</v>
      </c>
      <c r="D198" s="1" t="s">
        <v>374</v>
      </c>
      <c r="E198" s="1"/>
      <c r="F198" s="1" t="s">
        <v>361</v>
      </c>
      <c r="G198" s="1"/>
      <c r="H198" s="1"/>
      <c r="I198" s="1" t="s">
        <v>361</v>
      </c>
      <c r="J198" s="1"/>
      <c r="K198" s="1"/>
      <c r="L198" s="1" t="s">
        <v>361</v>
      </c>
      <c r="M198" s="1" t="s">
        <v>361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357</v>
      </c>
      <c r="B199" s="1" t="s">
        <v>358</v>
      </c>
      <c r="C199" s="1" t="s">
        <v>577</v>
      </c>
      <c r="D199" s="1">
        <v>172</v>
      </c>
      <c r="E199" s="1">
        <v>3</v>
      </c>
      <c r="F199" s="1" t="s">
        <v>366</v>
      </c>
      <c r="G199" s="1">
        <v>1.63632</v>
      </c>
      <c r="H199" s="1" t="s">
        <v>367</v>
      </c>
      <c r="I199" s="1" t="s">
        <v>368</v>
      </c>
      <c r="J199" s="1">
        <v>33.021000000000001</v>
      </c>
      <c r="K199" s="1" t="s">
        <v>367</v>
      </c>
      <c r="L199" s="1" t="s">
        <v>361</v>
      </c>
      <c r="M199" s="1" t="s">
        <v>361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357</v>
      </c>
      <c r="B200" s="1" t="s">
        <v>358</v>
      </c>
      <c r="C200" s="1" t="s">
        <v>578</v>
      </c>
      <c r="D200" s="1">
        <v>173</v>
      </c>
      <c r="E200" s="1">
        <v>3</v>
      </c>
      <c r="F200" s="1" t="s">
        <v>366</v>
      </c>
      <c r="G200" s="1">
        <v>1.46499</v>
      </c>
      <c r="H200" s="1" t="s">
        <v>367</v>
      </c>
      <c r="I200" s="1" t="s">
        <v>368</v>
      </c>
      <c r="J200" s="1">
        <v>16.125</v>
      </c>
      <c r="K200" s="1" t="s">
        <v>367</v>
      </c>
      <c r="L200" s="1" t="s">
        <v>361</v>
      </c>
      <c r="M200" s="1" t="s">
        <v>361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357</v>
      </c>
      <c r="B201" s="1" t="s">
        <v>358</v>
      </c>
      <c r="C201" s="1" t="s">
        <v>579</v>
      </c>
      <c r="D201" s="1">
        <v>174</v>
      </c>
      <c r="E201" s="1">
        <v>3</v>
      </c>
      <c r="F201" s="1" t="s">
        <v>366</v>
      </c>
      <c r="G201" s="1">
        <v>1.2497199999999999</v>
      </c>
      <c r="H201" s="1" t="s">
        <v>367</v>
      </c>
      <c r="I201" s="1" t="s">
        <v>368</v>
      </c>
      <c r="J201" s="1">
        <v>4.37</v>
      </c>
      <c r="K201" s="1" t="s">
        <v>367</v>
      </c>
      <c r="L201" s="1" t="s">
        <v>361</v>
      </c>
      <c r="M201" s="1" t="s">
        <v>361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357</v>
      </c>
      <c r="B202" s="1" t="s">
        <v>358</v>
      </c>
      <c r="C202" s="1" t="s">
        <v>580</v>
      </c>
      <c r="D202" s="1">
        <v>175</v>
      </c>
      <c r="E202" s="1">
        <v>3</v>
      </c>
      <c r="F202" s="1" t="s">
        <v>366</v>
      </c>
      <c r="G202" s="1">
        <v>1.0564499999999999</v>
      </c>
      <c r="H202" s="1" t="s">
        <v>367</v>
      </c>
      <c r="I202" s="1" t="s">
        <v>368</v>
      </c>
      <c r="J202" s="1">
        <v>23.016999999999999</v>
      </c>
      <c r="K202" s="1" t="s">
        <v>367</v>
      </c>
      <c r="L202" s="1" t="s">
        <v>361</v>
      </c>
      <c r="M202" s="1" t="s">
        <v>361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357</v>
      </c>
      <c r="B203" s="1" t="s">
        <v>358</v>
      </c>
      <c r="C203" s="1" t="s">
        <v>581</v>
      </c>
      <c r="D203" s="1">
        <v>176</v>
      </c>
      <c r="E203" s="1">
        <v>3</v>
      </c>
      <c r="F203" s="1" t="s">
        <v>366</v>
      </c>
      <c r="G203" s="1">
        <v>1.0416099999999999</v>
      </c>
      <c r="H203" s="1" t="s">
        <v>367</v>
      </c>
      <c r="I203" s="1" t="s">
        <v>368</v>
      </c>
      <c r="J203" s="1">
        <v>24.047999999999998</v>
      </c>
      <c r="K203" s="1" t="s">
        <v>367</v>
      </c>
      <c r="L203" s="1" t="s">
        <v>361</v>
      </c>
      <c r="M203" s="1" t="s">
        <v>361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357</v>
      </c>
      <c r="B204" s="1" t="s">
        <v>358</v>
      </c>
      <c r="C204" s="1" t="s">
        <v>582</v>
      </c>
      <c r="D204" s="1">
        <v>177</v>
      </c>
      <c r="E204" s="1">
        <v>3</v>
      </c>
      <c r="F204" s="1" t="s">
        <v>366</v>
      </c>
      <c r="G204" s="1">
        <v>0.83565999999999996</v>
      </c>
      <c r="H204" s="1" t="s">
        <v>367</v>
      </c>
      <c r="I204" s="1" t="s">
        <v>368</v>
      </c>
      <c r="J204" s="1">
        <v>44.012999999999998</v>
      </c>
      <c r="K204" s="1" t="s">
        <v>367</v>
      </c>
      <c r="L204" s="1" t="s">
        <v>361</v>
      </c>
      <c r="M204" s="1" t="s">
        <v>361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357</v>
      </c>
      <c r="B205" s="1" t="s">
        <v>358</v>
      </c>
      <c r="C205" s="1" t="s">
        <v>583</v>
      </c>
      <c r="D205" s="1" t="s">
        <v>374</v>
      </c>
      <c r="E205" s="1"/>
      <c r="F205" s="1" t="s">
        <v>361</v>
      </c>
      <c r="G205" s="1"/>
      <c r="H205" s="1"/>
      <c r="I205" s="1" t="s">
        <v>361</v>
      </c>
      <c r="J205" s="1"/>
      <c r="K205" s="1"/>
      <c r="L205" s="1" t="s">
        <v>361</v>
      </c>
      <c r="M205" s="1" t="s">
        <v>361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357</v>
      </c>
      <c r="B206" s="1" t="s">
        <v>358</v>
      </c>
      <c r="C206" s="1" t="s">
        <v>584</v>
      </c>
      <c r="D206" s="1">
        <v>178</v>
      </c>
      <c r="E206" s="1">
        <v>3</v>
      </c>
      <c r="F206" s="1" t="s">
        <v>366</v>
      </c>
      <c r="G206" s="1">
        <v>1.81504</v>
      </c>
      <c r="H206" s="1" t="s">
        <v>367</v>
      </c>
      <c r="I206" s="1" t="s">
        <v>368</v>
      </c>
      <c r="J206" s="1">
        <v>51.981999999999999</v>
      </c>
      <c r="K206" s="1" t="s">
        <v>367</v>
      </c>
      <c r="L206" s="1" t="s">
        <v>361</v>
      </c>
      <c r="M206" s="1" t="s">
        <v>361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357</v>
      </c>
      <c r="B207" s="1" t="s">
        <v>358</v>
      </c>
      <c r="C207" s="1" t="s">
        <v>585</v>
      </c>
      <c r="D207" s="1">
        <v>179</v>
      </c>
      <c r="E207" s="1">
        <v>3</v>
      </c>
      <c r="F207" s="1" t="s">
        <v>366</v>
      </c>
      <c r="G207" s="1">
        <v>1.6249800000000001</v>
      </c>
      <c r="H207" s="1" t="s">
        <v>367</v>
      </c>
      <c r="I207" s="1" t="s">
        <v>368</v>
      </c>
      <c r="J207" s="1">
        <v>31.9</v>
      </c>
      <c r="K207" s="1" t="s">
        <v>367</v>
      </c>
      <c r="L207" s="1" t="s">
        <v>361</v>
      </c>
      <c r="M207" s="1" t="s">
        <v>361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357</v>
      </c>
      <c r="B208" s="1" t="s">
        <v>358</v>
      </c>
      <c r="C208" s="1" t="s">
        <v>586</v>
      </c>
      <c r="D208" s="1">
        <v>180</v>
      </c>
      <c r="E208" s="1">
        <v>3</v>
      </c>
      <c r="F208" s="1" t="s">
        <v>366</v>
      </c>
      <c r="G208" s="1">
        <v>1.6129</v>
      </c>
      <c r="H208" s="1" t="s">
        <v>367</v>
      </c>
      <c r="I208" s="1" t="s">
        <v>368</v>
      </c>
      <c r="J208" s="1">
        <v>30.262</v>
      </c>
      <c r="K208" s="1" t="s">
        <v>367</v>
      </c>
      <c r="L208" s="1" t="s">
        <v>361</v>
      </c>
      <c r="M208" s="1" t="s">
        <v>361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357</v>
      </c>
      <c r="B209" s="1" t="s">
        <v>358</v>
      </c>
      <c r="C209" s="1" t="s">
        <v>587</v>
      </c>
      <c r="D209" s="1" t="s">
        <v>588</v>
      </c>
      <c r="E209" s="1">
        <v>3</v>
      </c>
      <c r="F209" s="1" t="s">
        <v>366</v>
      </c>
      <c r="G209" s="1">
        <v>1.4328000000000001</v>
      </c>
      <c r="H209" s="1" t="s">
        <v>367</v>
      </c>
      <c r="I209" s="1" t="s">
        <v>368</v>
      </c>
      <c r="J209" s="1">
        <v>12.021000000000001</v>
      </c>
      <c r="K209" s="1" t="s">
        <v>367</v>
      </c>
      <c r="L209" s="1" t="s">
        <v>361</v>
      </c>
      <c r="M209" s="1" t="s">
        <v>361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357</v>
      </c>
      <c r="B210" s="1" t="s">
        <v>358</v>
      </c>
      <c r="C210" s="1" t="s">
        <v>589</v>
      </c>
      <c r="D210" s="1" t="s">
        <v>590</v>
      </c>
      <c r="E210" s="1">
        <v>3</v>
      </c>
      <c r="F210" s="1" t="s">
        <v>366</v>
      </c>
      <c r="G210" s="1">
        <v>1.24136</v>
      </c>
      <c r="H210" s="1" t="s">
        <v>367</v>
      </c>
      <c r="I210" s="1" t="s">
        <v>368</v>
      </c>
      <c r="J210" s="1">
        <v>8.2970000000000006</v>
      </c>
      <c r="K210" s="1" t="s">
        <v>367</v>
      </c>
      <c r="L210" s="1" t="s">
        <v>361</v>
      </c>
      <c r="M210" s="1" t="s">
        <v>361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357</v>
      </c>
      <c r="B211" s="1" t="s">
        <v>358</v>
      </c>
      <c r="C211" s="1" t="s">
        <v>591</v>
      </c>
      <c r="D211" s="1" t="s">
        <v>592</v>
      </c>
      <c r="E211" s="1">
        <v>3</v>
      </c>
      <c r="F211" s="1" t="s">
        <v>366</v>
      </c>
      <c r="G211" s="1">
        <v>1.04453</v>
      </c>
      <c r="H211" s="1" t="s">
        <v>367</v>
      </c>
      <c r="I211" s="1" t="s">
        <v>368</v>
      </c>
      <c r="J211" s="1">
        <v>28.155000000000001</v>
      </c>
      <c r="K211" s="1" t="s">
        <v>367</v>
      </c>
      <c r="L211" s="1" t="s">
        <v>361</v>
      </c>
      <c r="M211" s="1" t="s">
        <v>361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357</v>
      </c>
      <c r="B212" s="1" t="s">
        <v>358</v>
      </c>
      <c r="C212" s="1" t="s">
        <v>593</v>
      </c>
      <c r="D212" s="1" t="s">
        <v>594</v>
      </c>
      <c r="E212" s="1">
        <v>3</v>
      </c>
      <c r="F212" s="1" t="s">
        <v>366</v>
      </c>
      <c r="G212" s="1">
        <v>0.87478</v>
      </c>
      <c r="H212" s="1" t="s">
        <v>367</v>
      </c>
      <c r="I212" s="1" t="s">
        <v>368</v>
      </c>
      <c r="J212" s="1">
        <v>49.802</v>
      </c>
      <c r="K212" s="1" t="s">
        <v>367</v>
      </c>
      <c r="L212" s="1" t="s">
        <v>361</v>
      </c>
      <c r="M212" s="1" t="s">
        <v>361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357</v>
      </c>
      <c r="B213" s="1" t="s">
        <v>358</v>
      </c>
      <c r="C213" s="1" t="s">
        <v>595</v>
      </c>
      <c r="D213" s="1" t="s">
        <v>596</v>
      </c>
      <c r="E213" s="1">
        <v>3</v>
      </c>
      <c r="F213" s="1" t="s">
        <v>366</v>
      </c>
      <c r="G213" s="1">
        <v>1.5682100000000001</v>
      </c>
      <c r="H213" s="1" t="s">
        <v>367</v>
      </c>
      <c r="I213" s="1" t="s">
        <v>368</v>
      </c>
      <c r="J213" s="1">
        <v>46.363</v>
      </c>
      <c r="K213" s="1" t="s">
        <v>367</v>
      </c>
      <c r="L213" s="1" t="s">
        <v>361</v>
      </c>
      <c r="M213" s="1" t="s">
        <v>361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357</v>
      </c>
      <c r="B214" s="1" t="s">
        <v>358</v>
      </c>
      <c r="C214" s="1" t="s">
        <v>597</v>
      </c>
      <c r="D214" s="1" t="s">
        <v>598</v>
      </c>
      <c r="E214" s="1">
        <v>3</v>
      </c>
      <c r="F214" s="1" t="s">
        <v>366</v>
      </c>
      <c r="G214" s="1">
        <v>1.46638</v>
      </c>
      <c r="H214" s="1" t="s">
        <v>367</v>
      </c>
      <c r="I214" s="1" t="s">
        <v>368</v>
      </c>
      <c r="J214" s="1">
        <v>26.282</v>
      </c>
      <c r="K214" s="1" t="s">
        <v>367</v>
      </c>
      <c r="L214" s="1" t="s">
        <v>361</v>
      </c>
      <c r="M214" s="1" t="s">
        <v>361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357</v>
      </c>
      <c r="B215" s="1" t="s">
        <v>358</v>
      </c>
      <c r="C215" s="1" t="s">
        <v>599</v>
      </c>
      <c r="D215" s="1" t="s">
        <v>600</v>
      </c>
      <c r="E215" s="1">
        <v>3</v>
      </c>
      <c r="F215" s="1" t="s">
        <v>366</v>
      </c>
      <c r="G215" s="1">
        <v>1.2218800000000001</v>
      </c>
      <c r="H215" s="1" t="s">
        <v>367</v>
      </c>
      <c r="I215" s="1" t="s">
        <v>368</v>
      </c>
      <c r="J215" s="1">
        <v>23.814</v>
      </c>
      <c r="K215" s="1" t="s">
        <v>367</v>
      </c>
      <c r="L215" s="1" t="s">
        <v>361</v>
      </c>
      <c r="M215" s="1" t="s">
        <v>361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357</v>
      </c>
      <c r="B216" s="1" t="s">
        <v>358</v>
      </c>
      <c r="C216" s="1" t="s">
        <v>601</v>
      </c>
      <c r="D216" s="1" t="s">
        <v>602</v>
      </c>
      <c r="E216" s="1">
        <v>3</v>
      </c>
      <c r="F216" s="1" t="s">
        <v>366</v>
      </c>
      <c r="G216" s="1">
        <v>1.1421300000000001</v>
      </c>
      <c r="H216" s="1" t="s">
        <v>367</v>
      </c>
      <c r="I216" s="1" t="s">
        <v>368</v>
      </c>
      <c r="J216" s="1">
        <v>64.614000000000004</v>
      </c>
      <c r="K216" s="1" t="s">
        <v>367</v>
      </c>
      <c r="L216" s="1" t="s">
        <v>361</v>
      </c>
      <c r="M216" s="1" t="s">
        <v>361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357</v>
      </c>
      <c r="B217" s="1" t="s">
        <v>358</v>
      </c>
      <c r="C217" s="1" t="s">
        <v>603</v>
      </c>
      <c r="D217" s="1" t="s">
        <v>604</v>
      </c>
      <c r="E217" s="1">
        <v>3</v>
      </c>
      <c r="F217" s="1" t="s">
        <v>366</v>
      </c>
      <c r="G217" s="1">
        <v>1.68093</v>
      </c>
      <c r="H217" s="1" t="s">
        <v>367</v>
      </c>
      <c r="I217" s="1" t="s">
        <v>368</v>
      </c>
      <c r="J217" s="1">
        <v>44.829000000000001</v>
      </c>
      <c r="K217" s="1" t="s">
        <v>367</v>
      </c>
      <c r="L217" s="1" t="s">
        <v>361</v>
      </c>
      <c r="M217" s="1" t="s">
        <v>361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357</v>
      </c>
      <c r="B218" s="1" t="s">
        <v>358</v>
      </c>
      <c r="C218" s="1" t="s">
        <v>605</v>
      </c>
      <c r="D218" s="1" t="s">
        <v>606</v>
      </c>
      <c r="E218" s="1">
        <v>3</v>
      </c>
      <c r="F218" s="1" t="s">
        <v>366</v>
      </c>
      <c r="G218" s="1">
        <v>1.4071899999999999</v>
      </c>
      <c r="H218" s="1" t="s">
        <v>367</v>
      </c>
      <c r="I218" s="1" t="s">
        <v>368</v>
      </c>
      <c r="J218" s="1">
        <v>16.216999999999999</v>
      </c>
      <c r="K218" s="1" t="s">
        <v>367</v>
      </c>
      <c r="L218" s="1" t="s">
        <v>361</v>
      </c>
      <c r="M218" s="1" t="s">
        <v>361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357</v>
      </c>
      <c r="B219" s="1" t="s">
        <v>358</v>
      </c>
      <c r="C219" s="1" t="s">
        <v>607</v>
      </c>
      <c r="D219" s="1" t="s">
        <v>608</v>
      </c>
      <c r="E219" s="1">
        <v>3</v>
      </c>
      <c r="F219" s="1" t="s">
        <v>366</v>
      </c>
      <c r="G219" s="1">
        <v>1.30749</v>
      </c>
      <c r="H219" s="1" t="s">
        <v>367</v>
      </c>
      <c r="I219" s="1" t="s">
        <v>368</v>
      </c>
      <c r="J219" s="1">
        <v>4.7</v>
      </c>
      <c r="K219" s="1" t="s">
        <v>367</v>
      </c>
      <c r="L219" s="1" t="s">
        <v>361</v>
      </c>
      <c r="M219" s="1" t="s">
        <v>361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357</v>
      </c>
      <c r="B220" s="1" t="s">
        <v>358</v>
      </c>
      <c r="C220" s="1" t="s">
        <v>609</v>
      </c>
      <c r="D220" s="1" t="s">
        <v>610</v>
      </c>
      <c r="E220" s="1">
        <v>3</v>
      </c>
      <c r="F220" s="1" t="s">
        <v>366</v>
      </c>
      <c r="G220" s="1">
        <v>1.21787</v>
      </c>
      <c r="H220" s="1" t="s">
        <v>367</v>
      </c>
      <c r="I220" s="1" t="s">
        <v>368</v>
      </c>
      <c r="J220" s="1">
        <v>22.381</v>
      </c>
      <c r="K220" s="1" t="s">
        <v>367</v>
      </c>
      <c r="L220" s="1" t="s">
        <v>361</v>
      </c>
      <c r="M220" s="1" t="s">
        <v>361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357</v>
      </c>
      <c r="B221" s="1" t="s">
        <v>358</v>
      </c>
      <c r="C221" s="1" t="s">
        <v>611</v>
      </c>
      <c r="D221" s="1" t="s">
        <v>612</v>
      </c>
      <c r="E221" s="1">
        <v>3</v>
      </c>
      <c r="F221" s="1" t="s">
        <v>366</v>
      </c>
      <c r="G221" s="1">
        <v>1.11436</v>
      </c>
      <c r="H221" s="1" t="s">
        <v>367</v>
      </c>
      <c r="I221" s="1" t="s">
        <v>368</v>
      </c>
      <c r="J221" s="1">
        <v>42.357999999999997</v>
      </c>
      <c r="K221" s="1" t="s">
        <v>367</v>
      </c>
      <c r="L221" s="1" t="s">
        <v>361</v>
      </c>
      <c r="M221" s="1" t="s">
        <v>361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357</v>
      </c>
      <c r="B222" s="1" t="s">
        <v>358</v>
      </c>
      <c r="C222" s="1" t="s">
        <v>613</v>
      </c>
      <c r="D222" s="1" t="s">
        <v>614</v>
      </c>
      <c r="E222" s="1">
        <v>3</v>
      </c>
      <c r="F222" s="1" t="s">
        <v>366</v>
      </c>
      <c r="G222" s="1">
        <v>1.4015500000000001</v>
      </c>
      <c r="H222" s="1" t="s">
        <v>367</v>
      </c>
      <c r="I222" s="1" t="s">
        <v>368</v>
      </c>
      <c r="J222" s="1">
        <v>45.701000000000001</v>
      </c>
      <c r="K222" s="1" t="s">
        <v>367</v>
      </c>
      <c r="L222" s="1" t="s">
        <v>361</v>
      </c>
      <c r="M222" s="1" t="s">
        <v>361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357</v>
      </c>
      <c r="B223" s="1" t="s">
        <v>358</v>
      </c>
      <c r="C223" s="1" t="s">
        <v>615</v>
      </c>
      <c r="D223" s="1" t="s">
        <v>616</v>
      </c>
      <c r="E223" s="1">
        <v>3</v>
      </c>
      <c r="F223" s="1" t="s">
        <v>366</v>
      </c>
      <c r="G223" s="1">
        <v>1.2944800000000001</v>
      </c>
      <c r="H223" s="1" t="s">
        <v>367</v>
      </c>
      <c r="I223" s="1" t="s">
        <v>368</v>
      </c>
      <c r="J223" s="1">
        <v>24.145</v>
      </c>
      <c r="K223" s="1" t="s">
        <v>367</v>
      </c>
      <c r="L223" s="1" t="s">
        <v>361</v>
      </c>
      <c r="M223" s="1" t="s">
        <v>361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357</v>
      </c>
      <c r="B224" s="1" t="s">
        <v>358</v>
      </c>
      <c r="C224" s="1" t="s">
        <v>617</v>
      </c>
      <c r="D224" s="1" t="s">
        <v>618</v>
      </c>
      <c r="E224" s="1">
        <v>3</v>
      </c>
      <c r="F224" s="1" t="s">
        <v>366</v>
      </c>
      <c r="G224" s="1">
        <v>1.2029099999999999</v>
      </c>
      <c r="H224" s="1" t="s">
        <v>367</v>
      </c>
      <c r="I224" s="1" t="s">
        <v>368</v>
      </c>
      <c r="J224" s="1">
        <v>6.0339999999999998</v>
      </c>
      <c r="K224" s="1" t="s">
        <v>367</v>
      </c>
      <c r="L224" s="1" t="s">
        <v>361</v>
      </c>
      <c r="M224" s="1" t="s">
        <v>361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357</v>
      </c>
      <c r="B225" s="1" t="s">
        <v>358</v>
      </c>
      <c r="C225" s="1" t="s">
        <v>619</v>
      </c>
      <c r="D225" s="1" t="s">
        <v>620</v>
      </c>
      <c r="E225" s="1">
        <v>3</v>
      </c>
      <c r="F225" s="1" t="s">
        <v>366</v>
      </c>
      <c r="G225" s="1">
        <v>1.10331</v>
      </c>
      <c r="H225" s="1" t="s">
        <v>367</v>
      </c>
      <c r="I225" s="1" t="s">
        <v>368</v>
      </c>
      <c r="J225" s="1">
        <v>14.404</v>
      </c>
      <c r="K225" s="1" t="s">
        <v>367</v>
      </c>
      <c r="L225" s="1" t="s">
        <v>361</v>
      </c>
      <c r="M225" s="1" t="s">
        <v>361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357</v>
      </c>
      <c r="B226" s="1" t="s">
        <v>358</v>
      </c>
      <c r="C226" s="1" t="s">
        <v>621</v>
      </c>
      <c r="D226" s="1" t="s">
        <v>622</v>
      </c>
      <c r="E226" s="1">
        <v>3</v>
      </c>
      <c r="F226" s="1" t="s">
        <v>366</v>
      </c>
      <c r="G226" s="1">
        <v>1.0037400000000001</v>
      </c>
      <c r="H226" s="1" t="s">
        <v>367</v>
      </c>
      <c r="I226" s="1" t="s">
        <v>368</v>
      </c>
      <c r="J226" s="1">
        <v>34.293999999999997</v>
      </c>
      <c r="K226" s="1" t="s">
        <v>367</v>
      </c>
      <c r="L226" s="1" t="s">
        <v>361</v>
      </c>
      <c r="M226" s="1" t="s">
        <v>361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357</v>
      </c>
      <c r="B227" s="1" t="s">
        <v>358</v>
      </c>
      <c r="C227" s="1" t="s">
        <v>623</v>
      </c>
      <c r="D227" s="1" t="s">
        <v>624</v>
      </c>
      <c r="E227" s="1">
        <v>3</v>
      </c>
      <c r="F227" s="1" t="s">
        <v>366</v>
      </c>
      <c r="G227" s="1">
        <v>0.90139000000000002</v>
      </c>
      <c r="H227" s="1" t="s">
        <v>367</v>
      </c>
      <c r="I227" s="1" t="s">
        <v>368</v>
      </c>
      <c r="J227" s="1">
        <v>54.286999999999999</v>
      </c>
      <c r="K227" s="1" t="s">
        <v>367</v>
      </c>
      <c r="L227" s="1" t="s">
        <v>361</v>
      </c>
      <c r="M227" s="1" t="s">
        <v>361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357</v>
      </c>
      <c r="B228" s="1" t="s">
        <v>358</v>
      </c>
      <c r="C228" s="1" t="s">
        <v>625</v>
      </c>
      <c r="D228" s="1" t="s">
        <v>626</v>
      </c>
      <c r="E228" s="1">
        <v>3</v>
      </c>
      <c r="F228" s="1" t="s">
        <v>366</v>
      </c>
      <c r="G228" s="1">
        <v>1.4581599999999999</v>
      </c>
      <c r="H228" s="1" t="s">
        <v>367</v>
      </c>
      <c r="I228" s="1" t="s">
        <v>368</v>
      </c>
      <c r="J228" s="1">
        <v>46.853000000000002</v>
      </c>
      <c r="K228" s="1" t="s">
        <v>367</v>
      </c>
      <c r="L228" s="1" t="s">
        <v>361</v>
      </c>
      <c r="M228" s="1" t="s">
        <v>361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357</v>
      </c>
      <c r="B229" s="1" t="s">
        <v>358</v>
      </c>
      <c r="C229" s="1" t="s">
        <v>627</v>
      </c>
      <c r="D229" s="1" t="s">
        <v>628</v>
      </c>
      <c r="E229" s="1">
        <v>3</v>
      </c>
      <c r="F229" s="1" t="s">
        <v>366</v>
      </c>
      <c r="G229" s="1">
        <v>1.3532299999999999</v>
      </c>
      <c r="H229" s="1" t="s">
        <v>367</v>
      </c>
      <c r="I229" s="1" t="s">
        <v>368</v>
      </c>
      <c r="J229" s="1">
        <v>26.204000000000001</v>
      </c>
      <c r="K229" s="1" t="s">
        <v>367</v>
      </c>
      <c r="L229" s="1" t="s">
        <v>361</v>
      </c>
      <c r="M229" s="1" t="s">
        <v>361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357</v>
      </c>
      <c r="B230" s="1" t="s">
        <v>358</v>
      </c>
      <c r="C230" s="1" t="s">
        <v>629</v>
      </c>
      <c r="D230" s="1" t="s">
        <v>630</v>
      </c>
      <c r="E230" s="1">
        <v>3</v>
      </c>
      <c r="F230" s="1" t="s">
        <v>366</v>
      </c>
      <c r="G230" s="1">
        <v>1.2557400000000001</v>
      </c>
      <c r="H230" s="1" t="s">
        <v>367</v>
      </c>
      <c r="I230" s="1" t="s">
        <v>368</v>
      </c>
      <c r="J230" s="1">
        <v>7.8209999999999997</v>
      </c>
      <c r="K230" s="1" t="s">
        <v>367</v>
      </c>
      <c r="L230" s="1" t="s">
        <v>361</v>
      </c>
      <c r="M230" s="1" t="s">
        <v>361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357</v>
      </c>
      <c r="B231" s="1" t="s">
        <v>358</v>
      </c>
      <c r="C231" s="1" t="s">
        <v>631</v>
      </c>
      <c r="D231" s="1" t="s">
        <v>632</v>
      </c>
      <c r="E231" s="1">
        <v>3</v>
      </c>
      <c r="F231" s="1" t="s">
        <v>366</v>
      </c>
      <c r="G231" s="1">
        <v>1.1561399999999999</v>
      </c>
      <c r="H231" s="1" t="s">
        <v>367</v>
      </c>
      <c r="I231" s="1" t="s">
        <v>368</v>
      </c>
      <c r="J231" s="1">
        <v>13.965</v>
      </c>
      <c r="K231" s="1" t="s">
        <v>367</v>
      </c>
      <c r="L231" s="1" t="s">
        <v>361</v>
      </c>
      <c r="M231" s="1" t="s">
        <v>361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357</v>
      </c>
      <c r="B232" s="1" t="s">
        <v>358</v>
      </c>
      <c r="C232" s="1" t="s">
        <v>633</v>
      </c>
      <c r="D232" s="1" t="s">
        <v>634</v>
      </c>
      <c r="E232" s="1">
        <v>3</v>
      </c>
      <c r="F232" s="1" t="s">
        <v>366</v>
      </c>
      <c r="G232" s="1">
        <v>1.06006</v>
      </c>
      <c r="H232" s="1" t="s">
        <v>367</v>
      </c>
      <c r="I232" s="1" t="s">
        <v>368</v>
      </c>
      <c r="J232" s="1">
        <v>33.569000000000003</v>
      </c>
      <c r="K232" s="1" t="s">
        <v>367</v>
      </c>
      <c r="L232" s="1" t="s">
        <v>361</v>
      </c>
      <c r="M232" s="1" t="s">
        <v>361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357</v>
      </c>
      <c r="B233" s="1" t="s">
        <v>358</v>
      </c>
      <c r="C233" s="1" t="s">
        <v>635</v>
      </c>
      <c r="D233" s="1" t="s">
        <v>636</v>
      </c>
      <c r="E233" s="1">
        <v>3</v>
      </c>
      <c r="F233" s="1" t="s">
        <v>366</v>
      </c>
      <c r="G233" s="1">
        <v>0.96026</v>
      </c>
      <c r="H233" s="1" t="s">
        <v>367</v>
      </c>
      <c r="I233" s="1" t="s">
        <v>368</v>
      </c>
      <c r="J233" s="1">
        <v>53.441000000000003</v>
      </c>
      <c r="K233" s="1" t="s">
        <v>367</v>
      </c>
      <c r="L233" s="1" t="s">
        <v>361</v>
      </c>
      <c r="M233" s="1" t="s">
        <v>361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357</v>
      </c>
      <c r="B234" s="1" t="s">
        <v>358</v>
      </c>
      <c r="C234" s="1" t="s">
        <v>637</v>
      </c>
      <c r="D234" s="1" t="s">
        <v>638</v>
      </c>
      <c r="E234" s="1">
        <v>3</v>
      </c>
      <c r="F234" s="1" t="s">
        <v>366</v>
      </c>
      <c r="G234" s="1">
        <v>1.4174500000000001</v>
      </c>
      <c r="H234" s="1" t="s">
        <v>367</v>
      </c>
      <c r="I234" s="1" t="s">
        <v>368</v>
      </c>
      <c r="J234" s="1">
        <v>47.865000000000002</v>
      </c>
      <c r="K234" s="1" t="s">
        <v>367</v>
      </c>
      <c r="L234" s="1" t="s">
        <v>361</v>
      </c>
      <c r="M234" s="1" t="s">
        <v>361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357</v>
      </c>
      <c r="B235" s="1" t="s">
        <v>358</v>
      </c>
      <c r="C235" s="1" t="s">
        <v>639</v>
      </c>
      <c r="D235" s="1" t="s">
        <v>640</v>
      </c>
      <c r="E235" s="1">
        <v>3</v>
      </c>
      <c r="F235" s="1" t="s">
        <v>366</v>
      </c>
      <c r="G235" s="1">
        <v>1.31874</v>
      </c>
      <c r="H235" s="1" t="s">
        <v>367</v>
      </c>
      <c r="I235" s="1" t="s">
        <v>368</v>
      </c>
      <c r="J235" s="1">
        <v>27.552</v>
      </c>
      <c r="K235" s="1" t="s">
        <v>367</v>
      </c>
      <c r="L235" s="1" t="s">
        <v>361</v>
      </c>
      <c r="M235" s="1" t="s">
        <v>361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357</v>
      </c>
      <c r="B236" s="1" t="s">
        <v>358</v>
      </c>
      <c r="C236" s="1" t="s">
        <v>641</v>
      </c>
      <c r="D236" s="1" t="s">
        <v>374</v>
      </c>
      <c r="E236" s="1"/>
      <c r="F236" s="1" t="s">
        <v>361</v>
      </c>
      <c r="G236" s="1"/>
      <c r="H236" s="1"/>
      <c r="I236" s="1" t="s">
        <v>361</v>
      </c>
      <c r="J236" s="1"/>
      <c r="K236" s="1"/>
      <c r="L236" s="1" t="s">
        <v>361</v>
      </c>
      <c r="M236" s="1" t="s">
        <v>361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357</v>
      </c>
      <c r="B237" s="1" t="s">
        <v>358</v>
      </c>
      <c r="C237" s="1" t="s">
        <v>642</v>
      </c>
      <c r="D237" s="1" t="s">
        <v>643</v>
      </c>
      <c r="E237" s="1">
        <v>3</v>
      </c>
      <c r="F237" s="1" t="s">
        <v>366</v>
      </c>
      <c r="G237" s="1">
        <v>1.0187600000000001</v>
      </c>
      <c r="H237" s="1" t="s">
        <v>367</v>
      </c>
      <c r="I237" s="1" t="s">
        <v>368</v>
      </c>
      <c r="J237" s="1">
        <v>33.158000000000001</v>
      </c>
      <c r="K237" s="1" t="s">
        <v>367</v>
      </c>
      <c r="L237" s="1" t="s">
        <v>361</v>
      </c>
      <c r="M237" s="1" t="s">
        <v>361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357</v>
      </c>
      <c r="B238" s="1" t="s">
        <v>358</v>
      </c>
      <c r="C238" s="1" t="s">
        <v>644</v>
      </c>
      <c r="D238" s="1" t="s">
        <v>645</v>
      </c>
      <c r="E238" s="1">
        <v>3</v>
      </c>
      <c r="F238" s="1" t="s">
        <v>366</v>
      </c>
      <c r="G238" s="1">
        <v>1.5619799999999999</v>
      </c>
      <c r="H238" s="1" t="s">
        <v>367</v>
      </c>
      <c r="I238" s="1" t="s">
        <v>368</v>
      </c>
      <c r="J238" s="1">
        <v>49.22</v>
      </c>
      <c r="K238" s="1" t="s">
        <v>367</v>
      </c>
      <c r="L238" s="1" t="s">
        <v>361</v>
      </c>
      <c r="M238" s="1" t="s">
        <v>361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357</v>
      </c>
      <c r="B239" s="1" t="s">
        <v>358</v>
      </c>
      <c r="C239" s="1" t="s">
        <v>646</v>
      </c>
      <c r="D239" s="1" t="s">
        <v>647</v>
      </c>
      <c r="E239" s="1">
        <v>3</v>
      </c>
      <c r="F239" s="1" t="s">
        <v>366</v>
      </c>
      <c r="G239" s="1">
        <v>1.4612400000000001</v>
      </c>
      <c r="H239" s="1" t="s">
        <v>367</v>
      </c>
      <c r="I239" s="1" t="s">
        <v>368</v>
      </c>
      <c r="J239" s="1">
        <v>29.332000000000001</v>
      </c>
      <c r="K239" s="1" t="s">
        <v>367</v>
      </c>
      <c r="L239" s="1" t="s">
        <v>361</v>
      </c>
      <c r="M239" s="1" t="s">
        <v>361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357</v>
      </c>
      <c r="B240" s="1" t="s">
        <v>358</v>
      </c>
      <c r="C240" s="1" t="s">
        <v>648</v>
      </c>
      <c r="D240" s="1" t="s">
        <v>649</v>
      </c>
      <c r="E240" s="1">
        <v>3</v>
      </c>
      <c r="F240" s="1" t="s">
        <v>366</v>
      </c>
      <c r="G240" s="1">
        <v>1.3633999999999999</v>
      </c>
      <c r="H240" s="1" t="s">
        <v>367</v>
      </c>
      <c r="I240" s="1" t="s">
        <v>368</v>
      </c>
      <c r="J240" s="1">
        <v>9.4420000000000002</v>
      </c>
      <c r="K240" s="1" t="s">
        <v>367</v>
      </c>
      <c r="L240" s="1" t="s">
        <v>361</v>
      </c>
      <c r="M240" s="1" t="s">
        <v>361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357</v>
      </c>
      <c r="B241" s="1" t="s">
        <v>358</v>
      </c>
      <c r="C241" s="1" t="s">
        <v>650</v>
      </c>
      <c r="D241" s="1" t="s">
        <v>651</v>
      </c>
      <c r="E241" s="1">
        <v>3</v>
      </c>
      <c r="F241" s="1" t="s">
        <v>366</v>
      </c>
      <c r="G241" s="1">
        <v>1.2625999999999999</v>
      </c>
      <c r="H241" s="1" t="s">
        <v>367</v>
      </c>
      <c r="I241" s="1" t="s">
        <v>368</v>
      </c>
      <c r="J241" s="1">
        <v>10.85</v>
      </c>
      <c r="K241" s="1" t="s">
        <v>367</v>
      </c>
      <c r="L241" s="1" t="s">
        <v>361</v>
      </c>
      <c r="M241" s="1" t="s">
        <v>361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357</v>
      </c>
      <c r="B242" s="1" t="s">
        <v>358</v>
      </c>
      <c r="C242" s="1" t="s">
        <v>652</v>
      </c>
      <c r="D242" s="1" t="s">
        <v>653</v>
      </c>
      <c r="E242" s="1">
        <v>3</v>
      </c>
      <c r="F242" s="1" t="s">
        <v>366</v>
      </c>
      <c r="G242" s="1">
        <v>1.1613599999999999</v>
      </c>
      <c r="H242" s="1" t="s">
        <v>367</v>
      </c>
      <c r="I242" s="1" t="s">
        <v>368</v>
      </c>
      <c r="J242" s="1">
        <v>30.765999999999998</v>
      </c>
      <c r="K242" s="1" t="s">
        <v>367</v>
      </c>
      <c r="L242" s="1" t="s">
        <v>361</v>
      </c>
      <c r="M242" s="1" t="s">
        <v>361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357</v>
      </c>
      <c r="B243" s="1" t="s">
        <v>358</v>
      </c>
      <c r="C243" s="1" t="s">
        <v>654</v>
      </c>
      <c r="D243" s="1" t="s">
        <v>655</v>
      </c>
      <c r="E243" s="1">
        <v>3</v>
      </c>
      <c r="F243" s="1" t="s">
        <v>366</v>
      </c>
      <c r="G243" s="1">
        <v>1.5429299999999999</v>
      </c>
      <c r="H243" s="1" t="s">
        <v>367</v>
      </c>
      <c r="I243" s="1" t="s">
        <v>368</v>
      </c>
      <c r="J243" s="1">
        <v>50.831000000000003</v>
      </c>
      <c r="K243" s="1" t="s">
        <v>367</v>
      </c>
      <c r="L243" s="1" t="s">
        <v>361</v>
      </c>
      <c r="M243" s="1" t="s">
        <v>361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357</v>
      </c>
      <c r="B244" s="1" t="s">
        <v>358</v>
      </c>
      <c r="C244" s="1" t="s">
        <v>656</v>
      </c>
      <c r="D244" s="1" t="s">
        <v>657</v>
      </c>
      <c r="E244" s="1">
        <v>3</v>
      </c>
      <c r="F244" s="1" t="s">
        <v>366</v>
      </c>
      <c r="G244" s="1">
        <v>1.44143</v>
      </c>
      <c r="H244" s="1" t="s">
        <v>367</v>
      </c>
      <c r="I244" s="1" t="s">
        <v>368</v>
      </c>
      <c r="J244" s="1">
        <v>30.872</v>
      </c>
      <c r="K244" s="1" t="s">
        <v>367</v>
      </c>
      <c r="L244" s="1" t="s">
        <v>361</v>
      </c>
      <c r="M244" s="1" t="s">
        <v>361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357</v>
      </c>
      <c r="B245" s="1" t="s">
        <v>358</v>
      </c>
      <c r="C245" s="1" t="s">
        <v>658</v>
      </c>
      <c r="D245" s="1" t="s">
        <v>659</v>
      </c>
      <c r="E245" s="1">
        <v>3</v>
      </c>
      <c r="F245" s="1" t="s">
        <v>366</v>
      </c>
      <c r="G245" s="1">
        <v>1.54525</v>
      </c>
      <c r="H245" s="1" t="s">
        <v>367</v>
      </c>
      <c r="I245" s="1" t="s">
        <v>368</v>
      </c>
      <c r="J245" s="1">
        <v>47.627000000000002</v>
      </c>
      <c r="K245" s="1" t="s">
        <v>367</v>
      </c>
      <c r="L245" s="1" t="s">
        <v>361</v>
      </c>
      <c r="M245" s="1" t="s">
        <v>361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357</v>
      </c>
      <c r="B246" s="1" t="s">
        <v>358</v>
      </c>
      <c r="C246" s="1" t="s">
        <v>660</v>
      </c>
      <c r="D246" s="1" t="s">
        <v>661</v>
      </c>
      <c r="E246" s="1">
        <v>3</v>
      </c>
      <c r="F246" s="1" t="s">
        <v>366</v>
      </c>
      <c r="G246" s="1">
        <v>1.44024</v>
      </c>
      <c r="H246" s="1" t="s">
        <v>367</v>
      </c>
      <c r="I246" s="1" t="s">
        <v>368</v>
      </c>
      <c r="J246" s="1">
        <v>27.689</v>
      </c>
      <c r="K246" s="1" t="s">
        <v>367</v>
      </c>
      <c r="L246" s="1" t="s">
        <v>361</v>
      </c>
      <c r="M246" s="1" t="s">
        <v>361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357</v>
      </c>
      <c r="B247" s="1" t="s">
        <v>358</v>
      </c>
      <c r="C247" s="1" t="s">
        <v>662</v>
      </c>
      <c r="D247" s="1" t="s">
        <v>663</v>
      </c>
      <c r="E247" s="1">
        <v>3</v>
      </c>
      <c r="F247" s="1" t="s">
        <v>366</v>
      </c>
      <c r="G247" s="1">
        <v>1.3435600000000001</v>
      </c>
      <c r="H247" s="1" t="s">
        <v>367</v>
      </c>
      <c r="I247" s="1" t="s">
        <v>368</v>
      </c>
      <c r="J247" s="1">
        <v>7.8360000000000003</v>
      </c>
      <c r="K247" s="1" t="s">
        <v>367</v>
      </c>
      <c r="L247" s="1" t="s">
        <v>361</v>
      </c>
      <c r="M247" s="1" t="s">
        <v>361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357</v>
      </c>
      <c r="B248" s="1" t="s">
        <v>358</v>
      </c>
      <c r="C248" s="1" t="s">
        <v>664</v>
      </c>
      <c r="D248" s="1" t="s">
        <v>665</v>
      </c>
      <c r="E248" s="1">
        <v>3</v>
      </c>
      <c r="F248" s="1" t="s">
        <v>366</v>
      </c>
      <c r="G248" s="1">
        <v>1.24404</v>
      </c>
      <c r="H248" s="1" t="s">
        <v>367</v>
      </c>
      <c r="I248" s="1" t="s">
        <v>368</v>
      </c>
      <c r="J248" s="1">
        <v>12.473000000000001</v>
      </c>
      <c r="K248" s="1" t="s">
        <v>367</v>
      </c>
      <c r="L248" s="1" t="s">
        <v>361</v>
      </c>
      <c r="M248" s="1" t="s">
        <v>361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357</v>
      </c>
      <c r="B249" s="1" t="s">
        <v>358</v>
      </c>
      <c r="C249" s="1" t="s">
        <v>666</v>
      </c>
      <c r="D249" s="1" t="s">
        <v>667</v>
      </c>
      <c r="E249" s="1">
        <v>3</v>
      </c>
      <c r="F249" s="1" t="s">
        <v>366</v>
      </c>
      <c r="G249" s="1">
        <v>1.14615</v>
      </c>
      <c r="H249" s="1" t="s">
        <v>367</v>
      </c>
      <c r="I249" s="1" t="s">
        <v>368</v>
      </c>
      <c r="J249" s="1">
        <v>32.398000000000003</v>
      </c>
      <c r="K249" s="1" t="s">
        <v>367</v>
      </c>
      <c r="L249" s="1" t="s">
        <v>361</v>
      </c>
      <c r="M249" s="1" t="s">
        <v>361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357</v>
      </c>
      <c r="B250" s="1" t="s">
        <v>358</v>
      </c>
      <c r="C250" s="1" t="s">
        <v>668</v>
      </c>
      <c r="D250" s="1" t="s">
        <v>669</v>
      </c>
      <c r="E250" s="1">
        <v>3</v>
      </c>
      <c r="F250" s="1" t="s">
        <v>366</v>
      </c>
      <c r="G250" s="1">
        <v>1.3530500000000001</v>
      </c>
      <c r="H250" s="1" t="s">
        <v>367</v>
      </c>
      <c r="I250" s="1" t="s">
        <v>368</v>
      </c>
      <c r="J250" s="1">
        <v>15.117000000000001</v>
      </c>
      <c r="K250" s="1" t="s">
        <v>367</v>
      </c>
      <c r="L250" s="1" t="s">
        <v>361</v>
      </c>
      <c r="M250" s="1" t="s">
        <v>361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357</v>
      </c>
      <c r="B251" s="1" t="s">
        <v>358</v>
      </c>
      <c r="C251" s="1" t="s">
        <v>670</v>
      </c>
      <c r="D251" s="1" t="s">
        <v>671</v>
      </c>
      <c r="E251" s="1">
        <v>3</v>
      </c>
      <c r="F251" s="1" t="s">
        <v>366</v>
      </c>
      <c r="G251" s="1">
        <v>1.3519399999999999</v>
      </c>
      <c r="H251" s="1" t="s">
        <v>367</v>
      </c>
      <c r="I251" s="1" t="s">
        <v>368</v>
      </c>
      <c r="J251" s="1">
        <v>3.65</v>
      </c>
      <c r="K251" s="1" t="s">
        <v>367</v>
      </c>
      <c r="L251" s="1" t="s">
        <v>361</v>
      </c>
      <c r="M251" s="1" t="s">
        <v>361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357</v>
      </c>
      <c r="B252" s="1" t="s">
        <v>358</v>
      </c>
      <c r="C252" s="1" t="s">
        <v>672</v>
      </c>
      <c r="D252" s="1" t="s">
        <v>673</v>
      </c>
      <c r="E252" s="1">
        <v>3</v>
      </c>
      <c r="F252" s="1" t="s">
        <v>366</v>
      </c>
      <c r="G252" s="1">
        <v>1.4517899999999999</v>
      </c>
      <c r="H252" s="1" t="s">
        <v>367</v>
      </c>
      <c r="I252" s="1" t="s">
        <v>368</v>
      </c>
      <c r="J252" s="1">
        <v>23.303999999999998</v>
      </c>
      <c r="K252" s="1" t="s">
        <v>367</v>
      </c>
      <c r="L252" s="1" t="s">
        <v>361</v>
      </c>
      <c r="M252" s="1" t="s">
        <v>361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357</v>
      </c>
      <c r="B253" s="1" t="s">
        <v>358</v>
      </c>
      <c r="C253" s="1" t="s">
        <v>674</v>
      </c>
      <c r="D253" s="1">
        <v>300</v>
      </c>
      <c r="E253" s="1">
        <v>1</v>
      </c>
      <c r="F253" s="1" t="s">
        <v>366</v>
      </c>
      <c r="G253" s="1">
        <v>1.27233</v>
      </c>
      <c r="H253" s="1" t="s">
        <v>367</v>
      </c>
      <c r="I253" s="1" t="s">
        <v>368</v>
      </c>
      <c r="J253" s="1">
        <v>42.155000000000001</v>
      </c>
      <c r="K253" s="1" t="s">
        <v>367</v>
      </c>
      <c r="L253" s="1" t="s">
        <v>361</v>
      </c>
      <c r="M253" s="1" t="s">
        <v>361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357</v>
      </c>
      <c r="B254" s="1" t="s">
        <v>358</v>
      </c>
      <c r="C254" s="1" t="s">
        <v>675</v>
      </c>
      <c r="D254" s="1">
        <v>301</v>
      </c>
      <c r="E254" s="1">
        <v>1</v>
      </c>
      <c r="F254" s="1" t="s">
        <v>366</v>
      </c>
      <c r="G254" s="1">
        <v>1.4784900000000001</v>
      </c>
      <c r="H254" s="1" t="s">
        <v>367</v>
      </c>
      <c r="I254" s="1" t="s">
        <v>368</v>
      </c>
      <c r="J254" s="1">
        <v>37.856999999999999</v>
      </c>
      <c r="K254" s="1" t="s">
        <v>367</v>
      </c>
      <c r="L254" s="1" t="s">
        <v>361</v>
      </c>
      <c r="M254" s="1" t="s">
        <v>361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357</v>
      </c>
      <c r="B255" s="1" t="s">
        <v>358</v>
      </c>
      <c r="C255" s="1" t="s">
        <v>676</v>
      </c>
      <c r="D255" s="1">
        <v>302</v>
      </c>
      <c r="E255" s="1">
        <v>1</v>
      </c>
      <c r="F255" s="1" t="s">
        <v>366</v>
      </c>
      <c r="G255" s="1">
        <v>1.4661299999999999</v>
      </c>
      <c r="H255" s="1" t="s">
        <v>367</v>
      </c>
      <c r="I255" s="1" t="s">
        <v>368</v>
      </c>
      <c r="J255" s="1">
        <v>16.18</v>
      </c>
      <c r="K255" s="1" t="s">
        <v>367</v>
      </c>
      <c r="L255" s="1" t="s">
        <v>361</v>
      </c>
      <c r="M255" s="1" t="s">
        <v>361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357</v>
      </c>
      <c r="B256" s="1" t="s">
        <v>358</v>
      </c>
      <c r="C256" s="1" t="s">
        <v>677</v>
      </c>
      <c r="D256" s="1">
        <v>303</v>
      </c>
      <c r="E256" s="1">
        <v>1</v>
      </c>
      <c r="F256" s="1" t="s">
        <v>366</v>
      </c>
      <c r="G256" s="1">
        <v>1.4589099999999999</v>
      </c>
      <c r="H256" s="1" t="s">
        <v>367</v>
      </c>
      <c r="I256" s="1" t="s">
        <v>368</v>
      </c>
      <c r="J256" s="1">
        <v>13.882999999999999</v>
      </c>
      <c r="K256" s="1" t="s">
        <v>367</v>
      </c>
      <c r="L256" s="1" t="s">
        <v>361</v>
      </c>
      <c r="M256" s="1" t="s">
        <v>361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357</v>
      </c>
      <c r="B257" s="1" t="s">
        <v>358</v>
      </c>
      <c r="C257" s="1" t="s">
        <v>678</v>
      </c>
      <c r="D257" s="1">
        <v>304</v>
      </c>
      <c r="E257" s="1">
        <v>1</v>
      </c>
      <c r="F257" s="1" t="s">
        <v>366</v>
      </c>
      <c r="G257" s="1">
        <v>1.34884</v>
      </c>
      <c r="H257" s="1" t="s">
        <v>367</v>
      </c>
      <c r="I257" s="1" t="s">
        <v>368</v>
      </c>
      <c r="J257" s="1">
        <v>6.383</v>
      </c>
      <c r="K257" s="1" t="s">
        <v>367</v>
      </c>
      <c r="L257" s="1" t="s">
        <v>361</v>
      </c>
      <c r="M257" s="1" t="s">
        <v>361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357</v>
      </c>
      <c r="B258" s="1" t="s">
        <v>358</v>
      </c>
      <c r="C258" s="1" t="s">
        <v>679</v>
      </c>
      <c r="D258" s="1">
        <v>305</v>
      </c>
      <c r="E258" s="1">
        <v>1</v>
      </c>
      <c r="F258" s="1" t="s">
        <v>366</v>
      </c>
      <c r="G258" s="1">
        <v>1.4071400000000001</v>
      </c>
      <c r="H258" s="1" t="s">
        <v>367</v>
      </c>
      <c r="I258" s="1" t="s">
        <v>368</v>
      </c>
      <c r="J258" s="1">
        <v>11.108000000000001</v>
      </c>
      <c r="K258" s="1" t="s">
        <v>367</v>
      </c>
      <c r="L258" s="1" t="s">
        <v>361</v>
      </c>
      <c r="M258" s="1" t="s">
        <v>361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357</v>
      </c>
      <c r="B259" s="1" t="s">
        <v>358</v>
      </c>
      <c r="C259" s="1" t="s">
        <v>680</v>
      </c>
      <c r="D259" s="1">
        <v>306</v>
      </c>
      <c r="E259" s="1">
        <v>1</v>
      </c>
      <c r="F259" s="1" t="s">
        <v>366</v>
      </c>
      <c r="G259" s="1">
        <v>1.5930899999999999</v>
      </c>
      <c r="H259" s="1" t="s">
        <v>367</v>
      </c>
      <c r="I259" s="1" t="s">
        <v>368</v>
      </c>
      <c r="J259" s="1">
        <v>46.023000000000003</v>
      </c>
      <c r="K259" s="1" t="s">
        <v>367</v>
      </c>
      <c r="L259" s="1" t="s">
        <v>361</v>
      </c>
      <c r="M259" s="1" t="s">
        <v>361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357</v>
      </c>
      <c r="B260" s="1" t="s">
        <v>358</v>
      </c>
      <c r="C260" s="1" t="s">
        <v>681</v>
      </c>
      <c r="D260" s="1">
        <v>307</v>
      </c>
      <c r="E260" s="1">
        <v>1</v>
      </c>
      <c r="F260" s="1" t="s">
        <v>366</v>
      </c>
      <c r="G260" s="1">
        <v>1.3970499999999999</v>
      </c>
      <c r="H260" s="1" t="s">
        <v>367</v>
      </c>
      <c r="I260" s="1" t="s">
        <v>368</v>
      </c>
      <c r="J260" s="1">
        <v>6.2679999999999998</v>
      </c>
      <c r="K260" s="1" t="s">
        <v>367</v>
      </c>
      <c r="L260" s="1" t="s">
        <v>361</v>
      </c>
      <c r="M260" s="1" t="s">
        <v>361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357</v>
      </c>
      <c r="B261" s="1" t="s">
        <v>358</v>
      </c>
      <c r="C261" s="1" t="s">
        <v>682</v>
      </c>
      <c r="D261" s="1" t="s">
        <v>374</v>
      </c>
      <c r="E261" s="1"/>
      <c r="F261" s="1" t="s">
        <v>361</v>
      </c>
      <c r="G261" s="1"/>
      <c r="H261" s="1"/>
      <c r="I261" s="1" t="s">
        <v>361</v>
      </c>
      <c r="J261" s="1"/>
      <c r="K261" s="1"/>
      <c r="L261" s="1" t="s">
        <v>361</v>
      </c>
      <c r="M261" s="1" t="s">
        <v>361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357</v>
      </c>
      <c r="B262" s="1" t="s">
        <v>358</v>
      </c>
      <c r="C262" s="1" t="s">
        <v>683</v>
      </c>
      <c r="D262" s="1">
        <v>308</v>
      </c>
      <c r="E262" s="1">
        <v>1</v>
      </c>
      <c r="F262" s="1" t="s">
        <v>366</v>
      </c>
      <c r="G262" s="1">
        <v>1.00292</v>
      </c>
      <c r="H262" s="1" t="s">
        <v>367</v>
      </c>
      <c r="I262" s="1" t="s">
        <v>368</v>
      </c>
      <c r="J262" s="1">
        <v>33.816000000000003</v>
      </c>
      <c r="K262" s="1" t="s">
        <v>367</v>
      </c>
      <c r="L262" s="1" t="s">
        <v>361</v>
      </c>
      <c r="M262" s="1" t="s">
        <v>361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357</v>
      </c>
      <c r="B263" s="1" t="s">
        <v>358</v>
      </c>
      <c r="C263" s="1" t="s">
        <v>684</v>
      </c>
      <c r="D263" s="1" t="s">
        <v>374</v>
      </c>
      <c r="E263" s="1"/>
      <c r="F263" s="1" t="s">
        <v>361</v>
      </c>
      <c r="G263" s="1"/>
      <c r="H263" s="1"/>
      <c r="I263" s="1" t="s">
        <v>361</v>
      </c>
      <c r="J263" s="1"/>
      <c r="K263" s="1"/>
      <c r="L263" s="1" t="s">
        <v>361</v>
      </c>
      <c r="M263" s="1" t="s">
        <v>361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357</v>
      </c>
      <c r="B264" s="1" t="s">
        <v>358</v>
      </c>
      <c r="C264" s="1" t="s">
        <v>685</v>
      </c>
      <c r="D264" s="1">
        <v>309</v>
      </c>
      <c r="E264" s="1">
        <v>1</v>
      </c>
      <c r="F264" s="1" t="s">
        <v>366</v>
      </c>
      <c r="G264" s="1">
        <v>1.8316399999999999</v>
      </c>
      <c r="H264" s="1" t="s">
        <v>367</v>
      </c>
      <c r="I264" s="1" t="s">
        <v>368</v>
      </c>
      <c r="J264" s="1">
        <v>49.155000000000001</v>
      </c>
      <c r="K264" s="1" t="s">
        <v>367</v>
      </c>
      <c r="L264" s="1" t="s">
        <v>361</v>
      </c>
      <c r="M264" s="1" t="s">
        <v>361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357</v>
      </c>
      <c r="B265" s="1" t="s">
        <v>358</v>
      </c>
      <c r="C265" s="1" t="s">
        <v>686</v>
      </c>
      <c r="D265" s="1">
        <v>310</v>
      </c>
      <c r="E265" s="1">
        <v>1</v>
      </c>
      <c r="F265" s="1" t="s">
        <v>366</v>
      </c>
      <c r="G265" s="1">
        <v>1.4360999999999999</v>
      </c>
      <c r="H265" s="1" t="s">
        <v>367</v>
      </c>
      <c r="I265" s="1" t="s">
        <v>368</v>
      </c>
      <c r="J265" s="1">
        <v>10.076000000000001</v>
      </c>
      <c r="K265" s="1" t="s">
        <v>367</v>
      </c>
      <c r="L265" s="1" t="s">
        <v>361</v>
      </c>
      <c r="M265" s="1" t="s">
        <v>361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357</v>
      </c>
      <c r="B266" s="1" t="s">
        <v>358</v>
      </c>
      <c r="C266" s="1" t="s">
        <v>687</v>
      </c>
      <c r="D266" s="1">
        <v>311</v>
      </c>
      <c r="E266" s="1">
        <v>1</v>
      </c>
      <c r="F266" s="1" t="s">
        <v>366</v>
      </c>
      <c r="G266" s="1">
        <v>1.22977</v>
      </c>
      <c r="H266" s="1" t="s">
        <v>367</v>
      </c>
      <c r="I266" s="1" t="s">
        <v>368</v>
      </c>
      <c r="J266" s="1">
        <v>10.551</v>
      </c>
      <c r="K266" s="1" t="s">
        <v>367</v>
      </c>
      <c r="L266" s="1" t="s">
        <v>361</v>
      </c>
      <c r="M266" s="1" t="s">
        <v>361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357</v>
      </c>
      <c r="B267" s="1" t="s">
        <v>358</v>
      </c>
      <c r="C267" s="1" t="s">
        <v>688</v>
      </c>
      <c r="D267" s="1">
        <v>312</v>
      </c>
      <c r="E267" s="1">
        <v>1</v>
      </c>
      <c r="F267" s="1" t="s">
        <v>366</v>
      </c>
      <c r="G267" s="1">
        <v>0.98226000000000002</v>
      </c>
      <c r="H267" s="1" t="s">
        <v>367</v>
      </c>
      <c r="I267" s="1" t="s">
        <v>368</v>
      </c>
      <c r="J267" s="1">
        <v>45.273000000000003</v>
      </c>
      <c r="K267" s="1" t="s">
        <v>367</v>
      </c>
      <c r="L267" s="1" t="s">
        <v>361</v>
      </c>
      <c r="M267" s="1" t="s">
        <v>361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357</v>
      </c>
      <c r="B268" s="1" t="s">
        <v>358</v>
      </c>
      <c r="C268" s="1" t="s">
        <v>689</v>
      </c>
      <c r="D268" s="1" t="s">
        <v>374</v>
      </c>
      <c r="E268" s="1"/>
      <c r="F268" s="1" t="s">
        <v>361</v>
      </c>
      <c r="G268" s="1"/>
      <c r="H268" s="1"/>
      <c r="I268" s="1" t="s">
        <v>361</v>
      </c>
      <c r="J268" s="1"/>
      <c r="K268" s="1"/>
      <c r="L268" s="1" t="s">
        <v>361</v>
      </c>
      <c r="M268" s="1" t="s">
        <v>361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357</v>
      </c>
      <c r="B269" s="1" t="s">
        <v>358</v>
      </c>
      <c r="C269" s="1" t="s">
        <v>690</v>
      </c>
      <c r="D269" s="1">
        <v>313</v>
      </c>
      <c r="E269" s="1">
        <v>1</v>
      </c>
      <c r="F269" s="1" t="s">
        <v>366</v>
      </c>
      <c r="G269" s="1">
        <v>1.9022300000000001</v>
      </c>
      <c r="H269" s="1" t="s">
        <v>367</v>
      </c>
      <c r="I269" s="1" t="s">
        <v>368</v>
      </c>
      <c r="J269" s="1">
        <v>50.442</v>
      </c>
      <c r="K269" s="1" t="s">
        <v>367</v>
      </c>
      <c r="L269" s="1" t="s">
        <v>361</v>
      </c>
      <c r="M269" s="1" t="s">
        <v>361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357</v>
      </c>
      <c r="B270" s="1" t="s">
        <v>358</v>
      </c>
      <c r="C270" s="1" t="s">
        <v>691</v>
      </c>
      <c r="D270" s="1">
        <v>314</v>
      </c>
      <c r="E270" s="1">
        <v>1</v>
      </c>
      <c r="F270" s="1" t="s">
        <v>366</v>
      </c>
      <c r="G270" s="1">
        <v>0.94572999999999996</v>
      </c>
      <c r="H270" s="1" t="s">
        <v>367</v>
      </c>
      <c r="I270" s="1" t="s">
        <v>368</v>
      </c>
      <c r="J270" s="1">
        <v>49.439</v>
      </c>
      <c r="K270" s="1" t="s">
        <v>367</v>
      </c>
      <c r="L270" s="1" t="s">
        <v>361</v>
      </c>
      <c r="M270" s="1" t="s">
        <v>361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357</v>
      </c>
      <c r="B271" s="1" t="s">
        <v>358</v>
      </c>
      <c r="C271" s="1" t="s">
        <v>692</v>
      </c>
      <c r="D271" s="1" t="s">
        <v>374</v>
      </c>
      <c r="E271" s="1"/>
      <c r="F271" s="1" t="s">
        <v>361</v>
      </c>
      <c r="G271" s="1"/>
      <c r="H271" s="1"/>
      <c r="I271" s="1" t="s">
        <v>361</v>
      </c>
      <c r="J271" s="1"/>
      <c r="K271" s="1"/>
      <c r="L271" s="1" t="s">
        <v>361</v>
      </c>
      <c r="M271" s="1" t="s">
        <v>361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357</v>
      </c>
      <c r="B272" s="1" t="s">
        <v>358</v>
      </c>
      <c r="C272" s="1" t="s">
        <v>693</v>
      </c>
      <c r="D272" s="1">
        <v>315</v>
      </c>
      <c r="E272" s="1">
        <v>1</v>
      </c>
      <c r="F272" s="1" t="s">
        <v>366</v>
      </c>
      <c r="G272" s="1">
        <v>1.9029799999999999</v>
      </c>
      <c r="H272" s="1" t="s">
        <v>367</v>
      </c>
      <c r="I272" s="1" t="s">
        <v>368</v>
      </c>
      <c r="J272" s="1">
        <v>51.064</v>
      </c>
      <c r="K272" s="1" t="s">
        <v>367</v>
      </c>
      <c r="L272" s="1" t="s">
        <v>361</v>
      </c>
      <c r="M272" s="1" t="s">
        <v>361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357</v>
      </c>
      <c r="B273" s="1" t="s">
        <v>358</v>
      </c>
      <c r="C273" s="1" t="s">
        <v>694</v>
      </c>
      <c r="D273" s="1">
        <v>316</v>
      </c>
      <c r="E273" s="1">
        <v>1</v>
      </c>
      <c r="F273" s="1" t="s">
        <v>366</v>
      </c>
      <c r="G273" s="1">
        <v>1.1206700000000001</v>
      </c>
      <c r="H273" s="1" t="s">
        <v>367</v>
      </c>
      <c r="I273" s="1" t="s">
        <v>368</v>
      </c>
      <c r="J273" s="1">
        <v>14.663</v>
      </c>
      <c r="K273" s="1" t="s">
        <v>367</v>
      </c>
      <c r="L273" s="1" t="s">
        <v>361</v>
      </c>
      <c r="M273" s="1" t="s">
        <v>361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357</v>
      </c>
      <c r="B274" s="1" t="s">
        <v>358</v>
      </c>
      <c r="C274" s="1" t="s">
        <v>695</v>
      </c>
      <c r="D274" s="1">
        <v>317</v>
      </c>
      <c r="E274" s="1">
        <v>1</v>
      </c>
      <c r="F274" s="1" t="s">
        <v>366</v>
      </c>
      <c r="G274" s="1">
        <v>0.92957000000000001</v>
      </c>
      <c r="H274" s="1" t="s">
        <v>367</v>
      </c>
      <c r="I274" s="1" t="s">
        <v>368</v>
      </c>
      <c r="J274" s="1">
        <v>32.856999999999999</v>
      </c>
      <c r="K274" s="1" t="s">
        <v>367</v>
      </c>
      <c r="L274" s="1" t="s">
        <v>361</v>
      </c>
      <c r="M274" s="1" t="s">
        <v>361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357</v>
      </c>
      <c r="B275" s="1" t="s">
        <v>358</v>
      </c>
      <c r="C275" s="1" t="s">
        <v>696</v>
      </c>
      <c r="D275" s="1" t="s">
        <v>374</v>
      </c>
      <c r="E275" s="1"/>
      <c r="F275" s="1" t="s">
        <v>361</v>
      </c>
      <c r="G275" s="1"/>
      <c r="H275" s="1"/>
      <c r="I275" s="1" t="s">
        <v>361</v>
      </c>
      <c r="J275" s="1"/>
      <c r="K275" s="1"/>
      <c r="L275" s="1" t="s">
        <v>361</v>
      </c>
      <c r="M275" s="1" t="s">
        <v>361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357</v>
      </c>
      <c r="B276" s="1" t="s">
        <v>358</v>
      </c>
      <c r="C276" s="1" t="s">
        <v>697</v>
      </c>
      <c r="D276" s="1">
        <v>318</v>
      </c>
      <c r="E276" s="1">
        <v>1</v>
      </c>
      <c r="F276" s="1" t="s">
        <v>366</v>
      </c>
      <c r="G276" s="1">
        <v>1.86178</v>
      </c>
      <c r="H276" s="1" t="s">
        <v>367</v>
      </c>
      <c r="I276" s="1" t="s">
        <v>368</v>
      </c>
      <c r="J276" s="1">
        <v>46.756999999999998</v>
      </c>
      <c r="K276" s="1" t="s">
        <v>367</v>
      </c>
      <c r="L276" s="1" t="s">
        <v>361</v>
      </c>
      <c r="M276" s="1" t="s">
        <v>361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357</v>
      </c>
      <c r="B277" s="1" t="s">
        <v>358</v>
      </c>
      <c r="C277" s="1" t="s">
        <v>698</v>
      </c>
      <c r="D277" s="1">
        <v>319</v>
      </c>
      <c r="E277" s="1">
        <v>1</v>
      </c>
      <c r="F277" s="1" t="s">
        <v>366</v>
      </c>
      <c r="G277" s="1">
        <v>1.6573599999999999</v>
      </c>
      <c r="H277" s="1" t="s">
        <v>367</v>
      </c>
      <c r="I277" s="1" t="s">
        <v>368</v>
      </c>
      <c r="J277" s="1">
        <v>26.805</v>
      </c>
      <c r="K277" s="1" t="s">
        <v>367</v>
      </c>
      <c r="L277" s="1" t="s">
        <v>361</v>
      </c>
      <c r="M277" s="1" t="s">
        <v>361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357</v>
      </c>
      <c r="B278" s="1" t="s">
        <v>358</v>
      </c>
      <c r="C278" s="1" t="s">
        <v>699</v>
      </c>
      <c r="D278" s="1">
        <v>320</v>
      </c>
      <c r="E278" s="1">
        <v>1</v>
      </c>
      <c r="F278" s="1" t="s">
        <v>366</v>
      </c>
      <c r="G278" s="1">
        <v>1.4407300000000001</v>
      </c>
      <c r="H278" s="1" t="s">
        <v>367</v>
      </c>
      <c r="I278" s="1" t="s">
        <v>368</v>
      </c>
      <c r="J278" s="1">
        <v>5.4580000000000002</v>
      </c>
      <c r="K278" s="1" t="s">
        <v>367</v>
      </c>
      <c r="L278" s="1" t="s">
        <v>361</v>
      </c>
      <c r="M278" s="1" t="s">
        <v>361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357</v>
      </c>
      <c r="B279" s="1" t="s">
        <v>358</v>
      </c>
      <c r="C279" s="1" t="s">
        <v>700</v>
      </c>
      <c r="D279" s="1">
        <v>321</v>
      </c>
      <c r="E279" s="1">
        <v>1</v>
      </c>
      <c r="F279" s="1" t="s">
        <v>366</v>
      </c>
      <c r="G279" s="1">
        <v>1.2988599999999999</v>
      </c>
      <c r="H279" s="1" t="s">
        <v>367</v>
      </c>
      <c r="I279" s="1" t="s">
        <v>368</v>
      </c>
      <c r="J279" s="1">
        <v>14.964</v>
      </c>
      <c r="K279" s="1" t="s">
        <v>367</v>
      </c>
      <c r="L279" s="1" t="s">
        <v>361</v>
      </c>
      <c r="M279" s="1" t="s">
        <v>361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357</v>
      </c>
      <c r="B280" s="1" t="s">
        <v>358</v>
      </c>
      <c r="C280" s="1" t="s">
        <v>701</v>
      </c>
      <c r="D280" s="1">
        <v>322</v>
      </c>
      <c r="E280" s="1">
        <v>1</v>
      </c>
      <c r="F280" s="1" t="s">
        <v>366</v>
      </c>
      <c r="G280" s="1">
        <v>1.19858</v>
      </c>
      <c r="H280" s="1" t="s">
        <v>367</v>
      </c>
      <c r="I280" s="1" t="s">
        <v>368</v>
      </c>
      <c r="J280" s="1">
        <v>34.996000000000002</v>
      </c>
      <c r="K280" s="1" t="s">
        <v>367</v>
      </c>
      <c r="L280" s="1" t="s">
        <v>361</v>
      </c>
      <c r="M280" s="1" t="s">
        <v>361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357</v>
      </c>
      <c r="B281" s="1" t="s">
        <v>358</v>
      </c>
      <c r="C281" s="1" t="s">
        <v>702</v>
      </c>
      <c r="D281" s="1">
        <v>323</v>
      </c>
      <c r="E281" s="1">
        <v>1</v>
      </c>
      <c r="F281" s="1" t="s">
        <v>366</v>
      </c>
      <c r="G281" s="1">
        <v>1.5384100000000001</v>
      </c>
      <c r="H281" s="1" t="s">
        <v>367</v>
      </c>
      <c r="I281" s="1" t="s">
        <v>368</v>
      </c>
      <c r="J281" s="1">
        <v>29.402000000000001</v>
      </c>
      <c r="K281" s="1" t="s">
        <v>367</v>
      </c>
      <c r="L281" s="1" t="s">
        <v>361</v>
      </c>
      <c r="M281" s="1" t="s">
        <v>361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357</v>
      </c>
      <c r="B282" s="1" t="s">
        <v>358</v>
      </c>
      <c r="C282" s="1" t="s">
        <v>703</v>
      </c>
      <c r="D282" s="1" t="s">
        <v>374</v>
      </c>
      <c r="E282" s="1"/>
      <c r="F282" s="1" t="s">
        <v>361</v>
      </c>
      <c r="G282" s="1"/>
      <c r="H282" s="1"/>
      <c r="I282" s="1" t="s">
        <v>361</v>
      </c>
      <c r="J282" s="1"/>
      <c r="K282" s="1"/>
      <c r="L282" s="1" t="s">
        <v>361</v>
      </c>
      <c r="M282" s="1" t="s">
        <v>361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357</v>
      </c>
      <c r="B283" s="1" t="s">
        <v>358</v>
      </c>
      <c r="C283" s="1" t="s">
        <v>704</v>
      </c>
      <c r="D283" s="1">
        <v>324</v>
      </c>
      <c r="E283" s="1">
        <v>1</v>
      </c>
      <c r="F283" s="1" t="s">
        <v>366</v>
      </c>
      <c r="G283" s="1">
        <v>1.2942899999999999</v>
      </c>
      <c r="H283" s="1" t="s">
        <v>367</v>
      </c>
      <c r="I283" s="1" t="s">
        <v>368</v>
      </c>
      <c r="J283" s="1">
        <v>20.693000000000001</v>
      </c>
      <c r="K283" s="1" t="s">
        <v>367</v>
      </c>
      <c r="L283" s="1" t="s">
        <v>361</v>
      </c>
      <c r="M283" s="1" t="s">
        <v>361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357</v>
      </c>
      <c r="B284" s="1" t="s">
        <v>358</v>
      </c>
      <c r="C284" s="1" t="s">
        <v>705</v>
      </c>
      <c r="D284" s="1">
        <v>325</v>
      </c>
      <c r="E284" s="1">
        <v>1</v>
      </c>
      <c r="F284" s="1" t="s">
        <v>366</v>
      </c>
      <c r="G284" s="1">
        <v>1.2629900000000001</v>
      </c>
      <c r="H284" s="1" t="s">
        <v>367</v>
      </c>
      <c r="I284" s="1" t="s">
        <v>368</v>
      </c>
      <c r="J284" s="1">
        <v>50.981999999999999</v>
      </c>
      <c r="K284" s="1" t="s">
        <v>367</v>
      </c>
      <c r="L284" s="1" t="s">
        <v>361</v>
      </c>
      <c r="M284" s="1" t="s">
        <v>361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357</v>
      </c>
      <c r="B285" s="1" t="s">
        <v>358</v>
      </c>
      <c r="C285" s="1" t="s">
        <v>706</v>
      </c>
      <c r="D285" s="1">
        <v>326</v>
      </c>
      <c r="E285" s="1">
        <v>1</v>
      </c>
      <c r="F285" s="1" t="s">
        <v>366</v>
      </c>
      <c r="G285" s="1">
        <v>1.6550800000000001</v>
      </c>
      <c r="H285" s="1" t="s">
        <v>367</v>
      </c>
      <c r="I285" s="1" t="s">
        <v>368</v>
      </c>
      <c r="J285" s="1">
        <v>47.716999999999999</v>
      </c>
      <c r="K285" s="1" t="s">
        <v>367</v>
      </c>
      <c r="L285" s="1" t="s">
        <v>361</v>
      </c>
      <c r="M285" s="1" t="s">
        <v>361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357</v>
      </c>
      <c r="B286" s="1" t="s">
        <v>358</v>
      </c>
      <c r="C286" s="1" t="s">
        <v>707</v>
      </c>
      <c r="D286" s="1">
        <v>327</v>
      </c>
      <c r="E286" s="1">
        <v>1</v>
      </c>
      <c r="F286" s="1" t="s">
        <v>366</v>
      </c>
      <c r="G286" s="1">
        <v>1.33239</v>
      </c>
      <c r="H286" s="1" t="s">
        <v>367</v>
      </c>
      <c r="I286" s="1" t="s">
        <v>368</v>
      </c>
      <c r="J286" s="1">
        <v>8.5030000000000001</v>
      </c>
      <c r="K286" s="1" t="s">
        <v>367</v>
      </c>
      <c r="L286" s="1" t="s">
        <v>361</v>
      </c>
      <c r="M286" s="1" t="s">
        <v>361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357</v>
      </c>
      <c r="B287" s="1" t="s">
        <v>358</v>
      </c>
      <c r="C287" s="1" t="s">
        <v>708</v>
      </c>
      <c r="D287" s="1">
        <v>328</v>
      </c>
      <c r="E287" s="1">
        <v>1</v>
      </c>
      <c r="F287" s="1" t="s">
        <v>366</v>
      </c>
      <c r="G287" s="1">
        <v>1.23217</v>
      </c>
      <c r="H287" s="1" t="s">
        <v>367</v>
      </c>
      <c r="I287" s="1" t="s">
        <v>368</v>
      </c>
      <c r="J287" s="1">
        <v>12.147</v>
      </c>
      <c r="K287" s="1" t="s">
        <v>367</v>
      </c>
      <c r="L287" s="1" t="s">
        <v>361</v>
      </c>
      <c r="M287" s="1" t="s">
        <v>361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357</v>
      </c>
      <c r="B288" s="1" t="s">
        <v>358</v>
      </c>
      <c r="C288" s="1" t="s">
        <v>709</v>
      </c>
      <c r="D288" s="1">
        <v>329</v>
      </c>
      <c r="E288" s="1">
        <v>1</v>
      </c>
      <c r="F288" s="1" t="s">
        <v>366</v>
      </c>
      <c r="G288" s="1">
        <v>1.13741</v>
      </c>
      <c r="H288" s="1" t="s">
        <v>367</v>
      </c>
      <c r="I288" s="1" t="s">
        <v>368</v>
      </c>
      <c r="J288" s="1">
        <v>31.94</v>
      </c>
      <c r="K288" s="1" t="s">
        <v>367</v>
      </c>
      <c r="L288" s="1" t="s">
        <v>361</v>
      </c>
      <c r="M288" s="1" t="s">
        <v>361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357</v>
      </c>
      <c r="B289" s="1" t="s">
        <v>358</v>
      </c>
      <c r="C289" s="1" t="s">
        <v>710</v>
      </c>
      <c r="D289" s="1">
        <v>330</v>
      </c>
      <c r="E289" s="1">
        <v>1</v>
      </c>
      <c r="F289" s="1" t="s">
        <v>366</v>
      </c>
      <c r="G289" s="1">
        <v>1.03677</v>
      </c>
      <c r="H289" s="1" t="s">
        <v>367</v>
      </c>
      <c r="I289" s="1" t="s">
        <v>368</v>
      </c>
      <c r="J289" s="1">
        <v>51.859000000000002</v>
      </c>
      <c r="K289" s="1" t="s">
        <v>367</v>
      </c>
      <c r="L289" s="1" t="s">
        <v>361</v>
      </c>
      <c r="M289" s="1" t="s">
        <v>361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357</v>
      </c>
      <c r="B290" s="1" t="s">
        <v>358</v>
      </c>
      <c r="C290" s="1" t="s">
        <v>711</v>
      </c>
      <c r="D290" s="1">
        <v>331</v>
      </c>
      <c r="E290" s="1">
        <v>1</v>
      </c>
      <c r="F290" s="1" t="s">
        <v>366</v>
      </c>
      <c r="G290" s="1">
        <v>1.6412899999999999</v>
      </c>
      <c r="H290" s="1" t="s">
        <v>367</v>
      </c>
      <c r="I290" s="1" t="s">
        <v>368</v>
      </c>
      <c r="J290" s="1">
        <v>49.274000000000001</v>
      </c>
      <c r="K290" s="1" t="s">
        <v>367</v>
      </c>
      <c r="L290" s="1" t="s">
        <v>361</v>
      </c>
      <c r="M290" s="1" t="s">
        <v>361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357</v>
      </c>
      <c r="B291" s="1" t="s">
        <v>358</v>
      </c>
      <c r="C291" s="1" t="s">
        <v>712</v>
      </c>
      <c r="D291" s="1">
        <v>332</v>
      </c>
      <c r="E291" s="1">
        <v>1</v>
      </c>
      <c r="F291" s="1" t="s">
        <v>366</v>
      </c>
      <c r="G291" s="1">
        <v>1.54057</v>
      </c>
      <c r="H291" s="1" t="s">
        <v>367</v>
      </c>
      <c r="I291" s="1" t="s">
        <v>368</v>
      </c>
      <c r="J291" s="1">
        <v>29.26</v>
      </c>
      <c r="K291" s="1" t="s">
        <v>367</v>
      </c>
      <c r="L291" s="1" t="s">
        <v>361</v>
      </c>
      <c r="M291" s="1" t="s">
        <v>361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357</v>
      </c>
      <c r="B292" s="1" t="s">
        <v>358</v>
      </c>
      <c r="C292" s="1" t="s">
        <v>713</v>
      </c>
      <c r="D292" s="1">
        <v>333</v>
      </c>
      <c r="E292" s="1">
        <v>1</v>
      </c>
      <c r="F292" s="1" t="s">
        <v>366</v>
      </c>
      <c r="G292" s="1">
        <v>1.4408099999999999</v>
      </c>
      <c r="H292" s="1" t="s">
        <v>367</v>
      </c>
      <c r="I292" s="1" t="s">
        <v>368</v>
      </c>
      <c r="J292" s="1">
        <v>9.5210000000000008</v>
      </c>
      <c r="K292" s="1" t="s">
        <v>367</v>
      </c>
      <c r="L292" s="1" t="s">
        <v>361</v>
      </c>
      <c r="M292" s="1" t="s">
        <v>361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357</v>
      </c>
      <c r="B293" s="1" t="s">
        <v>358</v>
      </c>
      <c r="C293" s="1" t="s">
        <v>714</v>
      </c>
      <c r="D293" s="1">
        <v>334</v>
      </c>
      <c r="E293" s="1">
        <v>1</v>
      </c>
      <c r="F293" s="1" t="s">
        <v>366</v>
      </c>
      <c r="G293" s="1">
        <v>1.15503</v>
      </c>
      <c r="H293" s="1" t="s">
        <v>367</v>
      </c>
      <c r="I293" s="1" t="s">
        <v>368</v>
      </c>
      <c r="J293" s="1">
        <v>46.988999999999997</v>
      </c>
      <c r="K293" s="1" t="s">
        <v>367</v>
      </c>
      <c r="L293" s="1" t="s">
        <v>361</v>
      </c>
      <c r="M293" s="1" t="s">
        <v>361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357</v>
      </c>
      <c r="B294" s="1" t="s">
        <v>358</v>
      </c>
      <c r="C294" s="1" t="s">
        <v>715</v>
      </c>
      <c r="D294" s="1">
        <v>335</v>
      </c>
      <c r="E294" s="1">
        <v>1</v>
      </c>
      <c r="F294" s="1" t="s">
        <v>366</v>
      </c>
      <c r="G294" s="1">
        <v>1.5650500000000001</v>
      </c>
      <c r="H294" s="1" t="s">
        <v>367</v>
      </c>
      <c r="I294" s="1" t="s">
        <v>368</v>
      </c>
      <c r="J294" s="1">
        <v>49.546999999999997</v>
      </c>
      <c r="K294" s="1" t="s">
        <v>367</v>
      </c>
      <c r="L294" s="1" t="s">
        <v>361</v>
      </c>
      <c r="M294" s="1" t="s">
        <v>361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357</v>
      </c>
      <c r="B295" s="1" t="s">
        <v>358</v>
      </c>
      <c r="C295" s="1" t="s">
        <v>716</v>
      </c>
      <c r="D295" s="1">
        <v>336</v>
      </c>
      <c r="E295" s="1">
        <v>1</v>
      </c>
      <c r="F295" s="1" t="s">
        <v>366</v>
      </c>
      <c r="G295" s="1">
        <v>1.4403300000000001</v>
      </c>
      <c r="H295" s="1" t="s">
        <v>367</v>
      </c>
      <c r="I295" s="1" t="s">
        <v>368</v>
      </c>
      <c r="J295" s="1">
        <v>25.69</v>
      </c>
      <c r="K295" s="1" t="s">
        <v>367</v>
      </c>
      <c r="L295" s="1" t="s">
        <v>361</v>
      </c>
      <c r="M295" s="1" t="s">
        <v>361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357</v>
      </c>
      <c r="B296" s="1" t="s">
        <v>358</v>
      </c>
      <c r="C296" s="1" t="s">
        <v>717</v>
      </c>
      <c r="D296" s="1">
        <v>337</v>
      </c>
      <c r="E296" s="1">
        <v>1</v>
      </c>
      <c r="F296" s="1" t="s">
        <v>366</v>
      </c>
      <c r="G296" s="1">
        <v>1.3358699999999999</v>
      </c>
      <c r="H296" s="1" t="s">
        <v>367</v>
      </c>
      <c r="I296" s="1" t="s">
        <v>368</v>
      </c>
      <c r="J296" s="1">
        <v>5.1580000000000004</v>
      </c>
      <c r="K296" s="1" t="s">
        <v>367</v>
      </c>
      <c r="L296" s="1" t="s">
        <v>361</v>
      </c>
      <c r="M296" s="1" t="s">
        <v>361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357</v>
      </c>
      <c r="B297" s="1" t="s">
        <v>358</v>
      </c>
      <c r="C297" s="1" t="s">
        <v>718</v>
      </c>
      <c r="D297" s="1">
        <v>338</v>
      </c>
      <c r="E297" s="1">
        <v>1</v>
      </c>
      <c r="F297" s="1" t="s">
        <v>366</v>
      </c>
      <c r="G297" s="1">
        <v>1.2607900000000001</v>
      </c>
      <c r="H297" s="1" t="s">
        <v>367</v>
      </c>
      <c r="I297" s="1" t="s">
        <v>368</v>
      </c>
      <c r="J297" s="1">
        <v>10.833</v>
      </c>
      <c r="K297" s="1" t="s">
        <v>367</v>
      </c>
      <c r="L297" s="1" t="s">
        <v>361</v>
      </c>
      <c r="M297" s="1" t="s">
        <v>361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357</v>
      </c>
      <c r="B298" s="1" t="s">
        <v>358</v>
      </c>
      <c r="C298" s="1" t="s">
        <v>719</v>
      </c>
      <c r="D298" s="1">
        <v>339</v>
      </c>
      <c r="E298" s="1">
        <v>1</v>
      </c>
      <c r="F298" s="1" t="s">
        <v>366</v>
      </c>
      <c r="G298" s="1">
        <v>1.2147699999999999</v>
      </c>
      <c r="H298" s="1" t="s">
        <v>367</v>
      </c>
      <c r="I298" s="1" t="s">
        <v>368</v>
      </c>
      <c r="J298" s="1">
        <v>45.552999999999997</v>
      </c>
      <c r="K298" s="1" t="s">
        <v>367</v>
      </c>
      <c r="L298" s="1" t="s">
        <v>361</v>
      </c>
      <c r="M298" s="1" t="s">
        <v>361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357</v>
      </c>
      <c r="B299" s="1" t="s">
        <v>358</v>
      </c>
      <c r="C299" s="1" t="s">
        <v>720</v>
      </c>
      <c r="D299" s="1">
        <v>340</v>
      </c>
      <c r="E299" s="1">
        <v>1</v>
      </c>
      <c r="F299" s="1" t="s">
        <v>366</v>
      </c>
      <c r="G299" s="1">
        <v>1.65909</v>
      </c>
      <c r="H299" s="1" t="s">
        <v>367</v>
      </c>
      <c r="I299" s="1" t="s">
        <v>368</v>
      </c>
      <c r="J299" s="1">
        <v>41.188000000000002</v>
      </c>
      <c r="K299" s="1" t="s">
        <v>367</v>
      </c>
      <c r="L299" s="1" t="s">
        <v>361</v>
      </c>
      <c r="M299" s="1" t="s">
        <v>361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357</v>
      </c>
      <c r="B300" s="1" t="s">
        <v>358</v>
      </c>
      <c r="C300" s="1" t="s">
        <v>721</v>
      </c>
      <c r="D300" s="1">
        <v>341</v>
      </c>
      <c r="E300" s="1">
        <v>1</v>
      </c>
      <c r="F300" s="1" t="s">
        <v>366</v>
      </c>
      <c r="G300" s="1">
        <v>1.06494</v>
      </c>
      <c r="H300" s="1" t="s">
        <v>367</v>
      </c>
      <c r="I300" s="1" t="s">
        <v>368</v>
      </c>
      <c r="J300" s="1">
        <v>53.899000000000001</v>
      </c>
      <c r="K300" s="1" t="s">
        <v>367</v>
      </c>
      <c r="L300" s="1" t="s">
        <v>361</v>
      </c>
      <c r="M300" s="1" t="s">
        <v>361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357</v>
      </c>
      <c r="B301" s="1" t="s">
        <v>358</v>
      </c>
      <c r="C301" s="1" t="s">
        <v>722</v>
      </c>
      <c r="D301" s="1">
        <v>342</v>
      </c>
      <c r="E301" s="1">
        <v>1</v>
      </c>
      <c r="F301" s="1" t="s">
        <v>366</v>
      </c>
      <c r="G301" s="1">
        <v>1.52216</v>
      </c>
      <c r="H301" s="1" t="s">
        <v>367</v>
      </c>
      <c r="I301" s="1" t="s">
        <v>368</v>
      </c>
      <c r="J301" s="1">
        <v>42.494</v>
      </c>
      <c r="K301" s="1" t="s">
        <v>367</v>
      </c>
      <c r="L301" s="1" t="s">
        <v>361</v>
      </c>
      <c r="M301" s="1" t="s">
        <v>361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357</v>
      </c>
      <c r="B302" s="1" t="s">
        <v>358</v>
      </c>
      <c r="C302" s="1" t="s">
        <v>723</v>
      </c>
      <c r="D302" s="1">
        <v>343</v>
      </c>
      <c r="E302" s="1">
        <v>1</v>
      </c>
      <c r="F302" s="1" t="s">
        <v>366</v>
      </c>
      <c r="G302" s="1">
        <v>1.44817</v>
      </c>
      <c r="H302" s="1" t="s">
        <v>367</v>
      </c>
      <c r="I302" s="1" t="s">
        <v>368</v>
      </c>
      <c r="J302" s="1">
        <v>27.53</v>
      </c>
      <c r="K302" s="1" t="s">
        <v>367</v>
      </c>
      <c r="L302" s="1" t="s">
        <v>361</v>
      </c>
      <c r="M302" s="1" t="s">
        <v>361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357</v>
      </c>
      <c r="B303" s="1" t="s">
        <v>358</v>
      </c>
      <c r="C303" s="1" t="s">
        <v>724</v>
      </c>
      <c r="D303" s="1">
        <v>344</v>
      </c>
      <c r="E303" s="1">
        <v>1</v>
      </c>
      <c r="F303" s="1" t="s">
        <v>366</v>
      </c>
      <c r="G303" s="1">
        <v>1.3554999999999999</v>
      </c>
      <c r="H303" s="1" t="s">
        <v>367</v>
      </c>
      <c r="I303" s="1" t="s">
        <v>368</v>
      </c>
      <c r="J303" s="1">
        <v>8.7520000000000007</v>
      </c>
      <c r="K303" s="1" t="s">
        <v>367</v>
      </c>
      <c r="L303" s="1" t="s">
        <v>361</v>
      </c>
      <c r="M303" s="1" t="s">
        <v>361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357</v>
      </c>
      <c r="B304" s="1" t="s">
        <v>358</v>
      </c>
      <c r="C304" s="1" t="s">
        <v>725</v>
      </c>
      <c r="D304" s="1">
        <v>345</v>
      </c>
      <c r="E304" s="1">
        <v>1</v>
      </c>
      <c r="F304" s="1" t="s">
        <v>366</v>
      </c>
      <c r="G304" s="1">
        <v>1.25299</v>
      </c>
      <c r="H304" s="1" t="s">
        <v>367</v>
      </c>
      <c r="I304" s="1" t="s">
        <v>368</v>
      </c>
      <c r="J304" s="1">
        <v>11.522</v>
      </c>
      <c r="K304" s="1" t="s">
        <v>367</v>
      </c>
      <c r="L304" s="1" t="s">
        <v>361</v>
      </c>
      <c r="M304" s="1" t="s">
        <v>361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357</v>
      </c>
      <c r="B305" s="1" t="s">
        <v>358</v>
      </c>
      <c r="C305" s="1" t="s">
        <v>726</v>
      </c>
      <c r="D305" s="1">
        <v>346</v>
      </c>
      <c r="E305" s="1">
        <v>1</v>
      </c>
      <c r="F305" s="1" t="s">
        <v>366</v>
      </c>
      <c r="G305" s="1">
        <v>1.1528799999999999</v>
      </c>
      <c r="H305" s="1" t="s">
        <v>367</v>
      </c>
      <c r="I305" s="1" t="s">
        <v>368</v>
      </c>
      <c r="J305" s="1">
        <v>31.408999999999999</v>
      </c>
      <c r="K305" s="1" t="s">
        <v>367</v>
      </c>
      <c r="L305" s="1" t="s">
        <v>361</v>
      </c>
      <c r="M305" s="1" t="s">
        <v>361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357</v>
      </c>
      <c r="B306" s="1" t="s">
        <v>358</v>
      </c>
      <c r="C306" s="1" t="s">
        <v>727</v>
      </c>
      <c r="D306" s="1">
        <v>347</v>
      </c>
      <c r="E306" s="1">
        <v>1</v>
      </c>
      <c r="F306" s="1" t="s">
        <v>366</v>
      </c>
      <c r="G306" s="1">
        <v>1.0531600000000001</v>
      </c>
      <c r="H306" s="1" t="s">
        <v>367</v>
      </c>
      <c r="I306" s="1" t="s">
        <v>368</v>
      </c>
      <c r="J306" s="1">
        <v>51.430999999999997</v>
      </c>
      <c r="K306" s="1" t="s">
        <v>367</v>
      </c>
      <c r="L306" s="1" t="s">
        <v>361</v>
      </c>
      <c r="M306" s="1" t="s">
        <v>361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357</v>
      </c>
      <c r="B307" s="1" t="s">
        <v>358</v>
      </c>
      <c r="C307" s="1" t="s">
        <v>728</v>
      </c>
      <c r="D307" s="1">
        <v>348</v>
      </c>
      <c r="E307" s="1">
        <v>1</v>
      </c>
      <c r="F307" s="1" t="s">
        <v>366</v>
      </c>
      <c r="G307" s="1">
        <v>1.5760799999999999</v>
      </c>
      <c r="H307" s="1" t="s">
        <v>367</v>
      </c>
      <c r="I307" s="1" t="s">
        <v>368</v>
      </c>
      <c r="J307" s="1">
        <v>26.193000000000001</v>
      </c>
      <c r="K307" s="1" t="s">
        <v>367</v>
      </c>
      <c r="L307" s="1" t="s">
        <v>361</v>
      </c>
      <c r="M307" s="1" t="s">
        <v>361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357</v>
      </c>
      <c r="B308" s="1" t="s">
        <v>358</v>
      </c>
      <c r="C308" s="1" t="s">
        <v>729</v>
      </c>
      <c r="D308" s="1">
        <v>349</v>
      </c>
      <c r="E308" s="1">
        <v>1</v>
      </c>
      <c r="F308" s="1" t="s">
        <v>366</v>
      </c>
      <c r="G308" s="1">
        <v>1.4742999999999999</v>
      </c>
      <c r="H308" s="1" t="s">
        <v>367</v>
      </c>
      <c r="I308" s="1" t="s">
        <v>368</v>
      </c>
      <c r="J308" s="1">
        <v>6.2249999999999996</v>
      </c>
      <c r="K308" s="1" t="s">
        <v>367</v>
      </c>
      <c r="L308" s="1" t="s">
        <v>361</v>
      </c>
      <c r="M308" s="1" t="s">
        <v>361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357</v>
      </c>
      <c r="B309" s="1" t="s">
        <v>358</v>
      </c>
      <c r="C309" s="1" t="s">
        <v>730</v>
      </c>
      <c r="D309" s="1">
        <v>350</v>
      </c>
      <c r="E309" s="1">
        <v>1</v>
      </c>
      <c r="F309" s="1" t="s">
        <v>366</v>
      </c>
      <c r="G309" s="1">
        <v>1.3743000000000001</v>
      </c>
      <c r="H309" s="1" t="s">
        <v>367</v>
      </c>
      <c r="I309" s="1" t="s">
        <v>368</v>
      </c>
      <c r="J309" s="1">
        <v>13.756</v>
      </c>
      <c r="K309" s="1" t="s">
        <v>367</v>
      </c>
      <c r="L309" s="1" t="s">
        <v>361</v>
      </c>
      <c r="M309" s="1" t="s">
        <v>361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357</v>
      </c>
      <c r="B310" s="1" t="s">
        <v>358</v>
      </c>
      <c r="C310" s="1" t="s">
        <v>731</v>
      </c>
      <c r="D310" s="1" t="s">
        <v>374</v>
      </c>
      <c r="E310" s="1"/>
      <c r="F310" s="1" t="s">
        <v>361</v>
      </c>
      <c r="G310" s="1"/>
      <c r="H310" s="1"/>
      <c r="I310" s="1" t="s">
        <v>361</v>
      </c>
      <c r="J310" s="1"/>
      <c r="K310" s="1"/>
      <c r="L310" s="1" t="s">
        <v>361</v>
      </c>
      <c r="M310" s="1" t="s">
        <v>361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357</v>
      </c>
      <c r="B311" s="1" t="s">
        <v>358</v>
      </c>
      <c r="C311" s="1" t="s">
        <v>732</v>
      </c>
      <c r="D311" s="1">
        <v>351</v>
      </c>
      <c r="E311" s="1">
        <v>1</v>
      </c>
      <c r="F311" s="1" t="s">
        <v>366</v>
      </c>
      <c r="G311" s="1">
        <v>1.2756099999999999</v>
      </c>
      <c r="H311" s="1" t="s">
        <v>367</v>
      </c>
      <c r="I311" s="1" t="s">
        <v>368</v>
      </c>
      <c r="J311" s="1">
        <v>33.773000000000003</v>
      </c>
      <c r="K311" s="1" t="s">
        <v>367</v>
      </c>
      <c r="L311" s="1" t="s">
        <v>361</v>
      </c>
      <c r="M311" s="1" t="s">
        <v>361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357</v>
      </c>
      <c r="B312" s="1" t="s">
        <v>358</v>
      </c>
      <c r="C312" s="1" t="s">
        <v>733</v>
      </c>
      <c r="D312" s="1">
        <v>400</v>
      </c>
      <c r="E312" s="1">
        <v>1</v>
      </c>
      <c r="F312" s="1" t="s">
        <v>366</v>
      </c>
      <c r="G312" s="1">
        <v>1.5497399999999999</v>
      </c>
      <c r="H312" s="1" t="s">
        <v>367</v>
      </c>
      <c r="I312" s="1" t="s">
        <v>368</v>
      </c>
      <c r="J312" s="1">
        <v>21.247</v>
      </c>
      <c r="K312" s="1" t="s">
        <v>367</v>
      </c>
      <c r="L312" s="1" t="s">
        <v>361</v>
      </c>
      <c r="M312" s="1" t="s">
        <v>361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357</v>
      </c>
      <c r="B313" s="1" t="s">
        <v>358</v>
      </c>
      <c r="C313" s="1" t="s">
        <v>734</v>
      </c>
      <c r="D313" s="1">
        <v>401</v>
      </c>
      <c r="E313" s="1">
        <v>1</v>
      </c>
      <c r="F313" s="1" t="s">
        <v>366</v>
      </c>
      <c r="G313" s="1">
        <v>1.45017</v>
      </c>
      <c r="H313" s="1" t="s">
        <v>367</v>
      </c>
      <c r="I313" s="1" t="s">
        <v>368</v>
      </c>
      <c r="J313" s="1">
        <v>1.335</v>
      </c>
      <c r="K313" s="1" t="s">
        <v>367</v>
      </c>
      <c r="L313" s="1" t="s">
        <v>361</v>
      </c>
      <c r="M313" s="1" t="s">
        <v>361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357</v>
      </c>
      <c r="B314" s="1" t="s">
        <v>358</v>
      </c>
      <c r="C314" s="1" t="s">
        <v>735</v>
      </c>
      <c r="D314" s="1">
        <v>402</v>
      </c>
      <c r="E314" s="1">
        <v>1</v>
      </c>
      <c r="F314" s="1" t="s">
        <v>366</v>
      </c>
      <c r="G314" s="1">
        <v>1.3349</v>
      </c>
      <c r="H314" s="1" t="s">
        <v>367</v>
      </c>
      <c r="I314" s="1" t="s">
        <v>368</v>
      </c>
      <c r="J314" s="1">
        <v>20.632999999999999</v>
      </c>
      <c r="K314" s="1" t="s">
        <v>367</v>
      </c>
      <c r="L314" s="1" t="s">
        <v>361</v>
      </c>
      <c r="M314" s="1" t="s">
        <v>361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357</v>
      </c>
      <c r="B315" s="1" t="s">
        <v>358</v>
      </c>
      <c r="C315" s="1" t="s">
        <v>736</v>
      </c>
      <c r="D315" s="1">
        <v>403</v>
      </c>
      <c r="E315" s="1">
        <v>1</v>
      </c>
      <c r="F315" s="1" t="s">
        <v>366</v>
      </c>
      <c r="G315" s="1">
        <v>1.2426999999999999</v>
      </c>
      <c r="H315" s="1" t="s">
        <v>367</v>
      </c>
      <c r="I315" s="1" t="s">
        <v>368</v>
      </c>
      <c r="J315" s="1">
        <v>38.67</v>
      </c>
      <c r="K315" s="1" t="s">
        <v>367</v>
      </c>
      <c r="L315" s="1" t="s">
        <v>361</v>
      </c>
      <c r="M315" s="1" t="s">
        <v>361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357</v>
      </c>
      <c r="B316" s="1" t="s">
        <v>358</v>
      </c>
      <c r="C316" s="1" t="s">
        <v>737</v>
      </c>
      <c r="D316" s="1">
        <v>404</v>
      </c>
      <c r="E316" s="1">
        <v>1</v>
      </c>
      <c r="F316" s="1" t="s">
        <v>366</v>
      </c>
      <c r="G316" s="1">
        <v>1.6128100000000001</v>
      </c>
      <c r="H316" s="1" t="s">
        <v>367</v>
      </c>
      <c r="I316" s="1" t="s">
        <v>368</v>
      </c>
      <c r="J316" s="1">
        <v>53.817999999999998</v>
      </c>
      <c r="K316" s="1" t="s">
        <v>367</v>
      </c>
      <c r="L316" s="1" t="s">
        <v>361</v>
      </c>
      <c r="M316" s="1" t="s">
        <v>361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357</v>
      </c>
      <c r="B317" s="1" t="s">
        <v>358</v>
      </c>
      <c r="C317" s="1" t="s">
        <v>738</v>
      </c>
      <c r="D317" s="1">
        <v>405</v>
      </c>
      <c r="E317" s="1">
        <v>1</v>
      </c>
      <c r="F317" s="1" t="s">
        <v>366</v>
      </c>
      <c r="G317" s="1">
        <v>1.5050300000000001</v>
      </c>
      <c r="H317" s="1" t="s">
        <v>367</v>
      </c>
      <c r="I317" s="1" t="s">
        <v>368</v>
      </c>
      <c r="J317" s="1">
        <v>31.905999999999999</v>
      </c>
      <c r="K317" s="1" t="s">
        <v>367</v>
      </c>
      <c r="L317" s="1" t="s">
        <v>361</v>
      </c>
      <c r="M317" s="1" t="s">
        <v>361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357</v>
      </c>
      <c r="B318" s="1" t="s">
        <v>358</v>
      </c>
      <c r="C318" s="1" t="s">
        <v>739</v>
      </c>
      <c r="D318" s="1">
        <v>406</v>
      </c>
      <c r="E318" s="1">
        <v>1</v>
      </c>
      <c r="F318" s="1" t="s">
        <v>366</v>
      </c>
      <c r="G318" s="1">
        <v>1.4034800000000001</v>
      </c>
      <c r="H318" s="1" t="s">
        <v>367</v>
      </c>
      <c r="I318" s="1" t="s">
        <v>368</v>
      </c>
      <c r="J318" s="1">
        <v>12.132999999999999</v>
      </c>
      <c r="K318" s="1" t="s">
        <v>367</v>
      </c>
      <c r="L318" s="1" t="s">
        <v>361</v>
      </c>
      <c r="M318" s="1" t="s">
        <v>361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357</v>
      </c>
      <c r="B319" s="1" t="s">
        <v>358</v>
      </c>
      <c r="C319" s="1" t="s">
        <v>740</v>
      </c>
      <c r="D319" s="1">
        <v>407</v>
      </c>
      <c r="E319" s="1">
        <v>1</v>
      </c>
      <c r="F319" s="1" t="s">
        <v>366</v>
      </c>
      <c r="G319" s="1">
        <v>1.3083199999999999</v>
      </c>
      <c r="H319" s="1" t="s">
        <v>367</v>
      </c>
      <c r="I319" s="1" t="s">
        <v>368</v>
      </c>
      <c r="J319" s="1">
        <v>7.67</v>
      </c>
      <c r="K319" s="1" t="s">
        <v>367</v>
      </c>
      <c r="L319" s="1" t="s">
        <v>361</v>
      </c>
      <c r="M319" s="1" t="s">
        <v>361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357</v>
      </c>
      <c r="B320" s="1" t="s">
        <v>358</v>
      </c>
      <c r="C320" s="1" t="s">
        <v>741</v>
      </c>
      <c r="D320" s="1">
        <v>408</v>
      </c>
      <c r="E320" s="1">
        <v>1</v>
      </c>
      <c r="F320" s="1" t="s">
        <v>366</v>
      </c>
      <c r="G320" s="1">
        <v>1.20851</v>
      </c>
      <c r="H320" s="1" t="s">
        <v>367</v>
      </c>
      <c r="I320" s="1" t="s">
        <v>368</v>
      </c>
      <c r="J320" s="1">
        <v>27.425999999999998</v>
      </c>
      <c r="K320" s="1" t="s">
        <v>367</v>
      </c>
      <c r="L320" s="1" t="s">
        <v>361</v>
      </c>
      <c r="M320" s="1" t="s">
        <v>361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357</v>
      </c>
      <c r="B321" s="1" t="s">
        <v>358</v>
      </c>
      <c r="C321" s="1" t="s">
        <v>742</v>
      </c>
      <c r="D321" s="1">
        <v>409</v>
      </c>
      <c r="E321" s="1">
        <v>1</v>
      </c>
      <c r="F321" s="1" t="s">
        <v>366</v>
      </c>
      <c r="G321" s="1">
        <v>1.1076900000000001</v>
      </c>
      <c r="H321" s="1" t="s">
        <v>367</v>
      </c>
      <c r="I321" s="1" t="s">
        <v>368</v>
      </c>
      <c r="J321" s="1">
        <v>47.396000000000001</v>
      </c>
      <c r="K321" s="1" t="s">
        <v>367</v>
      </c>
      <c r="L321" s="1" t="s">
        <v>361</v>
      </c>
      <c r="M321" s="1" t="s">
        <v>361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357</v>
      </c>
      <c r="B322" s="1" t="s">
        <v>358</v>
      </c>
      <c r="C322" s="1" t="s">
        <v>743</v>
      </c>
      <c r="D322" s="1">
        <v>410</v>
      </c>
      <c r="E322" s="1">
        <v>1</v>
      </c>
      <c r="F322" s="1" t="s">
        <v>366</v>
      </c>
      <c r="G322" s="1">
        <v>1.5519000000000001</v>
      </c>
      <c r="H322" s="1" t="s">
        <v>367</v>
      </c>
      <c r="I322" s="1" t="s">
        <v>368</v>
      </c>
      <c r="J322" s="1">
        <v>44.704000000000001</v>
      </c>
      <c r="K322" s="1" t="s">
        <v>367</v>
      </c>
      <c r="L322" s="1" t="s">
        <v>361</v>
      </c>
      <c r="M322" s="1" t="s">
        <v>361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357</v>
      </c>
      <c r="B323" s="1" t="s">
        <v>358</v>
      </c>
      <c r="C323" s="1" t="s">
        <v>744</v>
      </c>
      <c r="D323" s="1">
        <v>411</v>
      </c>
      <c r="E323" s="1">
        <v>1</v>
      </c>
      <c r="F323" s="1" t="s">
        <v>366</v>
      </c>
      <c r="G323" s="1">
        <v>1.4520900000000001</v>
      </c>
      <c r="H323" s="1" t="s">
        <v>367</v>
      </c>
      <c r="I323" s="1" t="s">
        <v>368</v>
      </c>
      <c r="J323" s="1">
        <v>24.785</v>
      </c>
      <c r="K323" s="1" t="s">
        <v>367</v>
      </c>
      <c r="L323" s="1" t="s">
        <v>361</v>
      </c>
      <c r="M323" s="1" t="s">
        <v>361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357</v>
      </c>
      <c r="B324" s="1" t="s">
        <v>358</v>
      </c>
      <c r="C324" s="1" t="s">
        <v>745</v>
      </c>
      <c r="D324" s="1">
        <v>412</v>
      </c>
      <c r="E324" s="1">
        <v>1</v>
      </c>
      <c r="F324" s="1" t="s">
        <v>366</v>
      </c>
      <c r="G324" s="1">
        <v>1.3519699999999999</v>
      </c>
      <c r="H324" s="1" t="s">
        <v>367</v>
      </c>
      <c r="I324" s="1" t="s">
        <v>368</v>
      </c>
      <c r="J324" s="1">
        <v>5.2960000000000003</v>
      </c>
      <c r="K324" s="1" t="s">
        <v>367</v>
      </c>
      <c r="L324" s="1" t="s">
        <v>361</v>
      </c>
      <c r="M324" s="1" t="s">
        <v>361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357</v>
      </c>
      <c r="B325" s="1" t="s">
        <v>358</v>
      </c>
      <c r="C325" s="1" t="s">
        <v>746</v>
      </c>
      <c r="D325" s="1">
        <v>413</v>
      </c>
      <c r="E325" s="1">
        <v>1</v>
      </c>
      <c r="F325" s="1" t="s">
        <v>366</v>
      </c>
      <c r="G325" s="1">
        <v>1.2287999999999999</v>
      </c>
      <c r="H325" s="1" t="s">
        <v>367</v>
      </c>
      <c r="I325" s="1" t="s">
        <v>368</v>
      </c>
      <c r="J325" s="1">
        <v>18.206</v>
      </c>
      <c r="K325" s="1" t="s">
        <v>367</v>
      </c>
      <c r="L325" s="1" t="s">
        <v>361</v>
      </c>
      <c r="M325" s="1" t="s">
        <v>361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357</v>
      </c>
      <c r="B326" s="1" t="s">
        <v>358</v>
      </c>
      <c r="C326" s="1" t="s">
        <v>747</v>
      </c>
      <c r="D326" s="1">
        <v>414</v>
      </c>
      <c r="E326" s="1">
        <v>1</v>
      </c>
      <c r="F326" s="1" t="s">
        <v>366</v>
      </c>
      <c r="G326" s="1">
        <v>1.1150500000000001</v>
      </c>
      <c r="H326" s="1" t="s">
        <v>367</v>
      </c>
      <c r="I326" s="1" t="s">
        <v>368</v>
      </c>
      <c r="J326" s="1">
        <v>38.137999999999998</v>
      </c>
      <c r="K326" s="1" t="s">
        <v>367</v>
      </c>
      <c r="L326" s="1" t="s">
        <v>361</v>
      </c>
      <c r="M326" s="1" t="s">
        <v>361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357</v>
      </c>
      <c r="B327" s="1" t="s">
        <v>358</v>
      </c>
      <c r="C327" s="1" t="s">
        <v>748</v>
      </c>
      <c r="D327" s="1">
        <v>415</v>
      </c>
      <c r="E327" s="1">
        <v>1</v>
      </c>
      <c r="F327" s="1" t="s">
        <v>366</v>
      </c>
      <c r="G327" s="1">
        <v>1.5752200000000001</v>
      </c>
      <c r="H327" s="1" t="s">
        <v>367</v>
      </c>
      <c r="I327" s="1" t="s">
        <v>368</v>
      </c>
      <c r="J327" s="1">
        <v>51.935000000000002</v>
      </c>
      <c r="K327" s="1" t="s">
        <v>367</v>
      </c>
      <c r="L327" s="1" t="s">
        <v>361</v>
      </c>
      <c r="M327" s="1" t="s">
        <v>361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357</v>
      </c>
      <c r="B328" s="1" t="s">
        <v>358</v>
      </c>
      <c r="C328" s="1" t="s">
        <v>749</v>
      </c>
      <c r="D328" s="1">
        <v>416</v>
      </c>
      <c r="E328" s="1">
        <v>1</v>
      </c>
      <c r="F328" s="1" t="s">
        <v>366</v>
      </c>
      <c r="G328" s="1">
        <v>1.4757100000000001</v>
      </c>
      <c r="H328" s="1" t="s">
        <v>367</v>
      </c>
      <c r="I328" s="1" t="s">
        <v>368</v>
      </c>
      <c r="J328" s="1">
        <v>34.704000000000001</v>
      </c>
      <c r="K328" s="1" t="s">
        <v>367</v>
      </c>
      <c r="L328" s="1" t="s">
        <v>361</v>
      </c>
      <c r="M328" s="1" t="s">
        <v>361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357</v>
      </c>
      <c r="B329" s="1" t="s">
        <v>358</v>
      </c>
      <c r="C329" s="1" t="s">
        <v>750</v>
      </c>
      <c r="D329" s="1">
        <v>417</v>
      </c>
      <c r="E329" s="1">
        <v>1</v>
      </c>
      <c r="F329" s="1" t="s">
        <v>366</v>
      </c>
      <c r="G329" s="1">
        <v>1.37486</v>
      </c>
      <c r="H329" s="1" t="s">
        <v>367</v>
      </c>
      <c r="I329" s="1" t="s">
        <v>368</v>
      </c>
      <c r="J329" s="1">
        <v>17.099</v>
      </c>
      <c r="K329" s="1" t="s">
        <v>367</v>
      </c>
      <c r="L329" s="1" t="s">
        <v>361</v>
      </c>
      <c r="M329" s="1" t="s">
        <v>361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357</v>
      </c>
      <c r="B330" s="1" t="s">
        <v>358</v>
      </c>
      <c r="C330" s="1" t="s">
        <v>751</v>
      </c>
      <c r="D330" s="1">
        <v>418</v>
      </c>
      <c r="E330" s="1">
        <v>1</v>
      </c>
      <c r="F330" s="1" t="s">
        <v>366</v>
      </c>
      <c r="G330" s="1">
        <v>1.2613000000000001</v>
      </c>
      <c r="H330" s="1" t="s">
        <v>367</v>
      </c>
      <c r="I330" s="1" t="s">
        <v>368</v>
      </c>
      <c r="J330" s="1">
        <v>4.0570000000000004</v>
      </c>
      <c r="K330" s="1" t="s">
        <v>367</v>
      </c>
      <c r="L330" s="1" t="s">
        <v>361</v>
      </c>
      <c r="M330" s="1" t="s">
        <v>361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357</v>
      </c>
      <c r="B331" s="1" t="s">
        <v>358</v>
      </c>
      <c r="C331" s="1" t="s">
        <v>752</v>
      </c>
      <c r="D331" s="1">
        <v>419</v>
      </c>
      <c r="E331" s="1">
        <v>1</v>
      </c>
      <c r="F331" s="1" t="s">
        <v>366</v>
      </c>
      <c r="G331" s="1">
        <v>1.15167</v>
      </c>
      <c r="H331" s="1" t="s">
        <v>367</v>
      </c>
      <c r="I331" s="1" t="s">
        <v>368</v>
      </c>
      <c r="J331" s="1">
        <v>22.052</v>
      </c>
      <c r="K331" s="1" t="s">
        <v>367</v>
      </c>
      <c r="L331" s="1" t="s">
        <v>361</v>
      </c>
      <c r="M331" s="1" t="s">
        <v>361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357</v>
      </c>
      <c r="B332" s="1" t="s">
        <v>358</v>
      </c>
      <c r="C332" s="1" t="s">
        <v>753</v>
      </c>
      <c r="D332" s="1" t="s">
        <v>374</v>
      </c>
      <c r="E332" s="1"/>
      <c r="F332" s="1" t="s">
        <v>361</v>
      </c>
      <c r="G332" s="1"/>
      <c r="H332" s="1"/>
      <c r="I332" s="1" t="s">
        <v>361</v>
      </c>
      <c r="J332" s="1"/>
      <c r="K332" s="1"/>
      <c r="L332" s="1" t="s">
        <v>361</v>
      </c>
      <c r="M332" s="1" t="s">
        <v>361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357</v>
      </c>
      <c r="B333" s="1" t="s">
        <v>358</v>
      </c>
      <c r="C333" s="1" t="s">
        <v>754</v>
      </c>
      <c r="D333" s="1">
        <v>420</v>
      </c>
      <c r="E333" s="1">
        <v>1</v>
      </c>
      <c r="F333" s="1" t="s">
        <v>366</v>
      </c>
      <c r="G333" s="1">
        <v>1.8434299999999999</v>
      </c>
      <c r="H333" s="1" t="s">
        <v>367</v>
      </c>
      <c r="I333" s="1" t="s">
        <v>368</v>
      </c>
      <c r="J333" s="1">
        <v>37.527000000000001</v>
      </c>
      <c r="K333" s="1" t="s">
        <v>367</v>
      </c>
      <c r="L333" s="1" t="s">
        <v>361</v>
      </c>
      <c r="M333" s="1" t="s">
        <v>361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357</v>
      </c>
      <c r="B334" s="1" t="s">
        <v>358</v>
      </c>
      <c r="C334" s="1" t="s">
        <v>755</v>
      </c>
      <c r="D334" s="1">
        <v>421</v>
      </c>
      <c r="E334" s="1">
        <v>1</v>
      </c>
      <c r="F334" s="1" t="s">
        <v>366</v>
      </c>
      <c r="G334" s="1">
        <v>1.59975</v>
      </c>
      <c r="H334" s="1" t="s">
        <v>367</v>
      </c>
      <c r="I334" s="1" t="s">
        <v>368</v>
      </c>
      <c r="J334" s="1">
        <v>16.436</v>
      </c>
      <c r="K334" s="1" t="s">
        <v>367</v>
      </c>
      <c r="L334" s="1" t="s">
        <v>361</v>
      </c>
      <c r="M334" s="1" t="s">
        <v>361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357</v>
      </c>
      <c r="B335" s="1" t="s">
        <v>358</v>
      </c>
      <c r="C335" s="1" t="s">
        <v>756</v>
      </c>
      <c r="D335" s="1">
        <v>422</v>
      </c>
      <c r="E335" s="1">
        <v>1</v>
      </c>
      <c r="F335" s="1" t="s">
        <v>366</v>
      </c>
      <c r="G335" s="1">
        <v>1.5907500000000001</v>
      </c>
      <c r="H335" s="1" t="s">
        <v>367</v>
      </c>
      <c r="I335" s="1" t="s">
        <v>368</v>
      </c>
      <c r="J335" s="1">
        <v>16.574999999999999</v>
      </c>
      <c r="K335" s="1" t="s">
        <v>367</v>
      </c>
      <c r="L335" s="1" t="s">
        <v>361</v>
      </c>
      <c r="M335" s="1" t="s">
        <v>361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357</v>
      </c>
      <c r="B336" s="1" t="s">
        <v>358</v>
      </c>
      <c r="C336" s="1" t="s">
        <v>757</v>
      </c>
      <c r="D336" s="1">
        <v>423</v>
      </c>
      <c r="E336" s="1">
        <v>1</v>
      </c>
      <c r="F336" s="1" t="s">
        <v>366</v>
      </c>
      <c r="G336" s="1">
        <v>1.18875</v>
      </c>
      <c r="H336" s="1" t="s">
        <v>367</v>
      </c>
      <c r="I336" s="1" t="s">
        <v>368</v>
      </c>
      <c r="J336" s="1">
        <v>6.633</v>
      </c>
      <c r="K336" s="1" t="s">
        <v>367</v>
      </c>
      <c r="L336" s="1" t="s">
        <v>361</v>
      </c>
      <c r="M336" s="1" t="s">
        <v>361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357</v>
      </c>
      <c r="B337" s="1" t="s">
        <v>358</v>
      </c>
      <c r="C337" s="1" t="s">
        <v>758</v>
      </c>
      <c r="D337" s="1">
        <v>424</v>
      </c>
      <c r="E337" s="1">
        <v>1</v>
      </c>
      <c r="F337" s="1" t="s">
        <v>366</v>
      </c>
      <c r="G337" s="1">
        <v>0.63885999999999998</v>
      </c>
      <c r="H337" s="1" t="s">
        <v>367</v>
      </c>
      <c r="I337" s="1" t="s">
        <v>368</v>
      </c>
      <c r="J337" s="1">
        <v>27.673999999999999</v>
      </c>
      <c r="K337" s="1" t="s">
        <v>367</v>
      </c>
      <c r="L337" s="1" t="s">
        <v>361</v>
      </c>
      <c r="M337" s="1" t="s">
        <v>361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357</v>
      </c>
      <c r="B338" s="1" t="s">
        <v>358</v>
      </c>
      <c r="C338" s="1" t="s">
        <v>759</v>
      </c>
      <c r="D338" s="1" t="s">
        <v>374</v>
      </c>
      <c r="E338" s="1"/>
      <c r="F338" s="1" t="s">
        <v>361</v>
      </c>
      <c r="G338" s="1"/>
      <c r="H338" s="1"/>
      <c r="I338" s="1" t="s">
        <v>361</v>
      </c>
      <c r="J338" s="1"/>
      <c r="K338" s="1"/>
      <c r="L338" s="1" t="s">
        <v>361</v>
      </c>
      <c r="M338" s="1" t="s">
        <v>361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357</v>
      </c>
      <c r="B339" s="1" t="s">
        <v>358</v>
      </c>
      <c r="C339" s="1" t="s">
        <v>760</v>
      </c>
      <c r="D339" s="1">
        <v>425</v>
      </c>
      <c r="E339" s="1">
        <v>1</v>
      </c>
      <c r="F339" s="1" t="s">
        <v>366</v>
      </c>
      <c r="G339" s="1">
        <v>0.11791</v>
      </c>
      <c r="H339" s="1" t="s">
        <v>367</v>
      </c>
      <c r="I339" s="1" t="s">
        <v>368</v>
      </c>
      <c r="J339" s="1">
        <v>43.884</v>
      </c>
      <c r="K339" s="1" t="s">
        <v>367</v>
      </c>
      <c r="L339" s="1" t="s">
        <v>361</v>
      </c>
      <c r="M339" s="1" t="s">
        <v>361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 t="s">
        <v>357</v>
      </c>
      <c r="B340" s="1" t="s">
        <v>358</v>
      </c>
      <c r="C340" s="1" t="s">
        <v>761</v>
      </c>
      <c r="D340" s="1" t="s">
        <v>374</v>
      </c>
      <c r="E340" s="1"/>
      <c r="F340" s="1" t="s">
        <v>361</v>
      </c>
      <c r="G340" s="1"/>
      <c r="H340" s="1"/>
      <c r="I340" s="1" t="s">
        <v>361</v>
      </c>
      <c r="J340" s="1"/>
      <c r="K340" s="1"/>
      <c r="L340" s="1" t="s">
        <v>361</v>
      </c>
      <c r="M340" s="1" t="s">
        <v>361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 t="s">
        <v>357</v>
      </c>
      <c r="B341" s="1" t="s">
        <v>358</v>
      </c>
      <c r="C341" s="1" t="s">
        <v>762</v>
      </c>
      <c r="D341" s="1">
        <v>426</v>
      </c>
      <c r="E341" s="1">
        <v>1</v>
      </c>
      <c r="F341" s="1" t="s">
        <v>366</v>
      </c>
      <c r="G341" s="1">
        <v>1.82996</v>
      </c>
      <c r="H341" s="1" t="s">
        <v>367</v>
      </c>
      <c r="I341" s="1" t="s">
        <v>368</v>
      </c>
      <c r="J341" s="1">
        <v>14.956</v>
      </c>
      <c r="K341" s="1" t="s">
        <v>367</v>
      </c>
      <c r="L341" s="1" t="s">
        <v>361</v>
      </c>
      <c r="M341" s="1" t="s">
        <v>361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 t="s">
        <v>357</v>
      </c>
      <c r="B342" s="1" t="s">
        <v>358</v>
      </c>
      <c r="C342" s="1" t="s">
        <v>763</v>
      </c>
      <c r="D342" s="1">
        <v>427</v>
      </c>
      <c r="E342" s="1">
        <v>1</v>
      </c>
      <c r="F342" s="1" t="s">
        <v>366</v>
      </c>
      <c r="G342" s="1">
        <v>1.1182000000000001</v>
      </c>
      <c r="H342" s="1" t="s">
        <v>367</v>
      </c>
      <c r="I342" s="1" t="s">
        <v>368</v>
      </c>
      <c r="J342" s="1">
        <v>5.4109999999999996</v>
      </c>
      <c r="K342" s="1" t="s">
        <v>367</v>
      </c>
      <c r="L342" s="1" t="s">
        <v>361</v>
      </c>
      <c r="M342" s="1" t="s">
        <v>361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 t="s">
        <v>357</v>
      </c>
      <c r="B343" s="1" t="s">
        <v>358</v>
      </c>
      <c r="C343" s="1" t="s">
        <v>764</v>
      </c>
      <c r="D343" s="1">
        <v>428</v>
      </c>
      <c r="E343" s="1">
        <v>1</v>
      </c>
      <c r="F343" s="1" t="s">
        <v>366</v>
      </c>
      <c r="G343" s="1">
        <v>0.82762000000000002</v>
      </c>
      <c r="H343" s="1" t="s">
        <v>367</v>
      </c>
      <c r="I343" s="1" t="s">
        <v>368</v>
      </c>
      <c r="J343" s="1">
        <v>13.414999999999999</v>
      </c>
      <c r="K343" s="1" t="s">
        <v>367</v>
      </c>
      <c r="L343" s="1" t="s">
        <v>361</v>
      </c>
      <c r="M343" s="1" t="s">
        <v>361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 t="s">
        <v>357</v>
      </c>
      <c r="B344" s="1" t="s">
        <v>358</v>
      </c>
      <c r="C344" s="1" t="s">
        <v>765</v>
      </c>
      <c r="D344" s="1">
        <v>429</v>
      </c>
      <c r="E344" s="1">
        <v>1</v>
      </c>
      <c r="F344" s="1" t="s">
        <v>366</v>
      </c>
      <c r="G344" s="1">
        <v>0.64742</v>
      </c>
      <c r="H344" s="1" t="s">
        <v>367</v>
      </c>
      <c r="I344" s="1" t="s">
        <v>368</v>
      </c>
      <c r="J344" s="1">
        <v>18.37</v>
      </c>
      <c r="K344" s="1" t="s">
        <v>367</v>
      </c>
      <c r="L344" s="1" t="s">
        <v>361</v>
      </c>
      <c r="M344" s="1" t="s">
        <v>361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 t="s">
        <v>357</v>
      </c>
      <c r="B345" s="1" t="s">
        <v>358</v>
      </c>
      <c r="C345" s="1" t="s">
        <v>766</v>
      </c>
      <c r="D345" s="1">
        <v>430</v>
      </c>
      <c r="E345" s="1">
        <v>1</v>
      </c>
      <c r="F345" s="1" t="s">
        <v>366</v>
      </c>
      <c r="G345" s="1">
        <v>0.28322999999999998</v>
      </c>
      <c r="H345" s="1" t="s">
        <v>367</v>
      </c>
      <c r="I345" s="1" t="s">
        <v>368</v>
      </c>
      <c r="J345" s="1">
        <v>28.442</v>
      </c>
      <c r="K345" s="1" t="s">
        <v>367</v>
      </c>
      <c r="L345" s="1" t="s">
        <v>361</v>
      </c>
      <c r="M345" s="1" t="s">
        <v>361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 t="s">
        <v>357</v>
      </c>
      <c r="B346" s="1" t="s">
        <v>358</v>
      </c>
      <c r="C346" s="1" t="s">
        <v>767</v>
      </c>
      <c r="D346" s="1" t="s">
        <v>374</v>
      </c>
      <c r="E346" s="1"/>
      <c r="F346" s="1" t="s">
        <v>361</v>
      </c>
      <c r="G346" s="1"/>
      <c r="H346" s="1"/>
      <c r="I346" s="1" t="s">
        <v>361</v>
      </c>
      <c r="J346" s="1"/>
      <c r="K346" s="1"/>
      <c r="L346" s="1" t="s">
        <v>361</v>
      </c>
      <c r="M346" s="1" t="s">
        <v>361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 t="s">
        <v>357</v>
      </c>
      <c r="B347" s="1" t="s">
        <v>358</v>
      </c>
      <c r="C347" s="1" t="s">
        <v>768</v>
      </c>
      <c r="D347" s="1">
        <v>431</v>
      </c>
      <c r="E347" s="1">
        <v>1</v>
      </c>
      <c r="F347" s="1" t="s">
        <v>366</v>
      </c>
      <c r="G347" s="1">
        <v>1.8289</v>
      </c>
      <c r="H347" s="1" t="s">
        <v>367</v>
      </c>
      <c r="I347" s="1" t="s">
        <v>368</v>
      </c>
      <c r="J347" s="1">
        <v>15.474</v>
      </c>
      <c r="K347" s="1" t="s">
        <v>367</v>
      </c>
      <c r="L347" s="1" t="s">
        <v>361</v>
      </c>
      <c r="M347" s="1" t="s">
        <v>361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 t="s">
        <v>357</v>
      </c>
      <c r="B348" s="1" t="s">
        <v>358</v>
      </c>
      <c r="C348" s="1" t="s">
        <v>769</v>
      </c>
      <c r="D348" s="1" t="s">
        <v>374</v>
      </c>
      <c r="E348" s="1"/>
      <c r="F348" s="1" t="s">
        <v>361</v>
      </c>
      <c r="G348" s="1"/>
      <c r="H348" s="1"/>
      <c r="I348" s="1" t="s">
        <v>361</v>
      </c>
      <c r="J348" s="1"/>
      <c r="K348" s="1"/>
      <c r="L348" s="1" t="s">
        <v>361</v>
      </c>
      <c r="M348" s="1" t="s">
        <v>361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 t="s">
        <v>357</v>
      </c>
      <c r="B349" s="1" t="s">
        <v>358</v>
      </c>
      <c r="C349" s="1" t="s">
        <v>770</v>
      </c>
      <c r="D349" s="1">
        <v>432</v>
      </c>
      <c r="E349" s="1">
        <v>1</v>
      </c>
      <c r="F349" s="1" t="s">
        <v>366</v>
      </c>
      <c r="G349" s="1">
        <v>0.18944</v>
      </c>
      <c r="H349" s="1" t="s">
        <v>367</v>
      </c>
      <c r="I349" s="1" t="s">
        <v>368</v>
      </c>
      <c r="J349" s="1">
        <v>37.637999999999998</v>
      </c>
      <c r="K349" s="1" t="s">
        <v>367</v>
      </c>
      <c r="L349" s="1" t="s">
        <v>361</v>
      </c>
      <c r="M349" s="1" t="s">
        <v>361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 t="s">
        <v>357</v>
      </c>
      <c r="B350" s="1" t="s">
        <v>358</v>
      </c>
      <c r="C350" s="1" t="s">
        <v>771</v>
      </c>
      <c r="D350" s="1" t="s">
        <v>374</v>
      </c>
      <c r="E350" s="1"/>
      <c r="F350" s="1" t="s">
        <v>361</v>
      </c>
      <c r="G350" s="1"/>
      <c r="H350" s="1"/>
      <c r="I350" s="1" t="s">
        <v>361</v>
      </c>
      <c r="J350" s="1"/>
      <c r="K350" s="1"/>
      <c r="L350" s="1" t="s">
        <v>361</v>
      </c>
      <c r="M350" s="1" t="s">
        <v>361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 t="s">
        <v>357</v>
      </c>
      <c r="B351" s="1" t="s">
        <v>358</v>
      </c>
      <c r="C351" s="1" t="s">
        <v>772</v>
      </c>
      <c r="D351" s="1">
        <v>433</v>
      </c>
      <c r="E351" s="1">
        <v>1</v>
      </c>
      <c r="F351" s="1" t="s">
        <v>366</v>
      </c>
      <c r="G351" s="1">
        <v>1.9018699999999999</v>
      </c>
      <c r="H351" s="1" t="s">
        <v>367</v>
      </c>
      <c r="I351" s="1" t="s">
        <v>368</v>
      </c>
      <c r="J351" s="1">
        <v>10.24</v>
      </c>
      <c r="K351" s="1" t="s">
        <v>367</v>
      </c>
      <c r="L351" s="1" t="s">
        <v>361</v>
      </c>
      <c r="M351" s="1" t="s">
        <v>361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 t="s">
        <v>357</v>
      </c>
      <c r="B352" s="1" t="s">
        <v>358</v>
      </c>
      <c r="C352" s="1" t="s">
        <v>773</v>
      </c>
      <c r="D352" s="1">
        <v>434</v>
      </c>
      <c r="E352" s="1">
        <v>1</v>
      </c>
      <c r="F352" s="1" t="s">
        <v>366</v>
      </c>
      <c r="G352" s="1">
        <v>0.89563999999999999</v>
      </c>
      <c r="H352" s="1" t="s">
        <v>367</v>
      </c>
      <c r="I352" s="1" t="s">
        <v>368</v>
      </c>
      <c r="J352" s="1">
        <v>11.536</v>
      </c>
      <c r="K352" s="1" t="s">
        <v>367</v>
      </c>
      <c r="L352" s="1" t="s">
        <v>361</v>
      </c>
      <c r="M352" s="1" t="s">
        <v>361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 t="s">
        <v>357</v>
      </c>
      <c r="B353" s="1" t="s">
        <v>358</v>
      </c>
      <c r="C353" s="1" t="s">
        <v>774</v>
      </c>
      <c r="D353" s="1" t="s">
        <v>374</v>
      </c>
      <c r="E353" s="1"/>
      <c r="F353" s="1" t="s">
        <v>361</v>
      </c>
      <c r="G353" s="1"/>
      <c r="H353" s="1"/>
      <c r="I353" s="1" t="s">
        <v>361</v>
      </c>
      <c r="J353" s="1"/>
      <c r="K353" s="1"/>
      <c r="L353" s="1" t="s">
        <v>361</v>
      </c>
      <c r="M353" s="1" t="s">
        <v>361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 t="s">
        <v>357</v>
      </c>
      <c r="B354" s="1" t="s">
        <v>358</v>
      </c>
      <c r="C354" s="1" t="s">
        <v>775</v>
      </c>
      <c r="D354" s="1">
        <v>435</v>
      </c>
      <c r="E354" s="1">
        <v>1</v>
      </c>
      <c r="F354" s="1" t="s">
        <v>366</v>
      </c>
      <c r="G354" s="1">
        <v>0.20244999999999999</v>
      </c>
      <c r="H354" s="1" t="s">
        <v>367</v>
      </c>
      <c r="I354" s="1" t="s">
        <v>368</v>
      </c>
      <c r="J354" s="1">
        <v>31.571000000000002</v>
      </c>
      <c r="K354" s="1" t="s">
        <v>367</v>
      </c>
      <c r="L354" s="1" t="s">
        <v>361</v>
      </c>
      <c r="M354" s="1" t="s">
        <v>361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 t="s">
        <v>357</v>
      </c>
      <c r="B355" s="1" t="s">
        <v>358</v>
      </c>
      <c r="C355" s="1" t="s">
        <v>776</v>
      </c>
      <c r="D355" s="1" t="s">
        <v>374</v>
      </c>
      <c r="E355" s="1"/>
      <c r="F355" s="1" t="s">
        <v>361</v>
      </c>
      <c r="G355" s="1"/>
      <c r="H355" s="1"/>
      <c r="I355" s="1" t="s">
        <v>361</v>
      </c>
      <c r="J355" s="1"/>
      <c r="K355" s="1"/>
      <c r="L355" s="1" t="s">
        <v>361</v>
      </c>
      <c r="M355" s="1" t="s">
        <v>361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 t="s">
        <v>357</v>
      </c>
      <c r="B356" s="1" t="s">
        <v>358</v>
      </c>
      <c r="C356" s="1" t="s">
        <v>777</v>
      </c>
      <c r="D356" s="1">
        <v>436</v>
      </c>
      <c r="E356" s="1">
        <v>1</v>
      </c>
      <c r="F356" s="1" t="s">
        <v>366</v>
      </c>
      <c r="G356" s="1">
        <v>1.8765499999999999</v>
      </c>
      <c r="H356" s="1" t="s">
        <v>367</v>
      </c>
      <c r="I356" s="1" t="s">
        <v>368</v>
      </c>
      <c r="J356" s="1">
        <v>17.43</v>
      </c>
      <c r="K356" s="1" t="s">
        <v>367</v>
      </c>
      <c r="L356" s="1" t="s">
        <v>361</v>
      </c>
      <c r="M356" s="1" t="s">
        <v>361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 t="s">
        <v>357</v>
      </c>
      <c r="B357" s="1" t="s">
        <v>358</v>
      </c>
      <c r="C357" s="1" t="s">
        <v>778</v>
      </c>
      <c r="D357" s="1">
        <v>437</v>
      </c>
      <c r="E357" s="1">
        <v>1</v>
      </c>
      <c r="F357" s="1" t="s">
        <v>366</v>
      </c>
      <c r="G357" s="1">
        <v>1.06874</v>
      </c>
      <c r="H357" s="1" t="s">
        <v>367</v>
      </c>
      <c r="I357" s="1" t="s">
        <v>368</v>
      </c>
      <c r="J357" s="1">
        <v>6.7610000000000001</v>
      </c>
      <c r="K357" s="1" t="s">
        <v>367</v>
      </c>
      <c r="L357" s="1" t="s">
        <v>361</v>
      </c>
      <c r="M357" s="1" t="s">
        <v>361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 t="s">
        <v>357</v>
      </c>
      <c r="B358" s="1" t="s">
        <v>358</v>
      </c>
      <c r="C358" s="1" t="s">
        <v>779</v>
      </c>
      <c r="D358" s="1">
        <v>438</v>
      </c>
      <c r="E358" s="1">
        <v>1</v>
      </c>
      <c r="F358" s="1" t="s">
        <v>366</v>
      </c>
      <c r="G358" s="1">
        <v>0.51802999999999999</v>
      </c>
      <c r="H358" s="1" t="s">
        <v>367</v>
      </c>
      <c r="I358" s="1" t="s">
        <v>368</v>
      </c>
      <c r="J358" s="1">
        <v>22.780999999999999</v>
      </c>
      <c r="K358" s="1" t="s">
        <v>367</v>
      </c>
      <c r="L358" s="1" t="s">
        <v>361</v>
      </c>
      <c r="M358" s="1" t="s">
        <v>361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 t="s">
        <v>357</v>
      </c>
      <c r="B359" s="1" t="s">
        <v>358</v>
      </c>
      <c r="C359" s="1" t="s">
        <v>780</v>
      </c>
      <c r="D359" s="1" t="s">
        <v>374</v>
      </c>
      <c r="E359" s="1"/>
      <c r="F359" s="1" t="s">
        <v>361</v>
      </c>
      <c r="G359" s="1"/>
      <c r="H359" s="1"/>
      <c r="I359" s="1" t="s">
        <v>361</v>
      </c>
      <c r="J359" s="1"/>
      <c r="K359" s="1"/>
      <c r="L359" s="1" t="s">
        <v>361</v>
      </c>
      <c r="M359" s="1" t="s">
        <v>361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 t="s">
        <v>357</v>
      </c>
      <c r="B360" s="1" t="s">
        <v>358</v>
      </c>
      <c r="C360" s="1" t="s">
        <v>781</v>
      </c>
      <c r="D360" s="1">
        <v>439</v>
      </c>
      <c r="E360" s="1">
        <v>1</v>
      </c>
      <c r="F360" s="1" t="s">
        <v>366</v>
      </c>
      <c r="G360" s="1">
        <v>1.8927</v>
      </c>
      <c r="H360" s="1" t="s">
        <v>367</v>
      </c>
      <c r="I360" s="1" t="s">
        <v>368</v>
      </c>
      <c r="J360" s="1">
        <v>16.831</v>
      </c>
      <c r="K360" s="1" t="s">
        <v>367</v>
      </c>
      <c r="L360" s="1" t="s">
        <v>361</v>
      </c>
      <c r="M360" s="1" t="s">
        <v>361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 t="s">
        <v>357</v>
      </c>
      <c r="B361" s="1" t="s">
        <v>358</v>
      </c>
      <c r="C361" s="1" t="s">
        <v>782</v>
      </c>
      <c r="D361" s="1">
        <v>440</v>
      </c>
      <c r="E361" s="1">
        <v>1</v>
      </c>
      <c r="F361" s="1" t="s">
        <v>366</v>
      </c>
      <c r="G361" s="1">
        <v>1.20183</v>
      </c>
      <c r="H361" s="1" t="s">
        <v>367</v>
      </c>
      <c r="I361" s="1" t="s">
        <v>368</v>
      </c>
      <c r="J361" s="1">
        <v>3.69</v>
      </c>
      <c r="K361" s="1" t="s">
        <v>367</v>
      </c>
      <c r="L361" s="1" t="s">
        <v>361</v>
      </c>
      <c r="M361" s="1" t="s">
        <v>361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 t="s">
        <v>357</v>
      </c>
      <c r="B362" s="1" t="s">
        <v>358</v>
      </c>
      <c r="C362" s="1" t="s">
        <v>783</v>
      </c>
      <c r="D362" s="1">
        <v>441</v>
      </c>
      <c r="E362" s="1">
        <v>1</v>
      </c>
      <c r="F362" s="1" t="s">
        <v>366</v>
      </c>
      <c r="G362" s="1">
        <v>0.47837000000000002</v>
      </c>
      <c r="H362" s="1" t="s">
        <v>367</v>
      </c>
      <c r="I362" s="1" t="s">
        <v>368</v>
      </c>
      <c r="J362" s="1">
        <v>24.318000000000001</v>
      </c>
      <c r="K362" s="1" t="s">
        <v>367</v>
      </c>
      <c r="L362" s="1" t="s">
        <v>361</v>
      </c>
      <c r="M362" s="1" t="s">
        <v>361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 t="s">
        <v>357</v>
      </c>
      <c r="B363" s="1" t="s">
        <v>358</v>
      </c>
      <c r="C363" s="1" t="s">
        <v>784</v>
      </c>
      <c r="D363" s="1">
        <v>442</v>
      </c>
      <c r="E363" s="1">
        <v>1</v>
      </c>
      <c r="F363" s="1" t="s">
        <v>366</v>
      </c>
      <c r="G363" s="1">
        <v>1.7851699999999999</v>
      </c>
      <c r="H363" s="1" t="s">
        <v>367</v>
      </c>
      <c r="I363" s="1" t="s">
        <v>368</v>
      </c>
      <c r="J363" s="1">
        <v>13.98</v>
      </c>
      <c r="K363" s="1" t="s">
        <v>367</v>
      </c>
      <c r="L363" s="1" t="s">
        <v>361</v>
      </c>
      <c r="M363" s="1" t="s">
        <v>361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 t="s">
        <v>357</v>
      </c>
      <c r="B364" s="1" t="s">
        <v>358</v>
      </c>
      <c r="C364" s="1" t="s">
        <v>785</v>
      </c>
      <c r="D364" s="1">
        <v>443</v>
      </c>
      <c r="E364" s="1">
        <v>1</v>
      </c>
      <c r="F364" s="1" t="s">
        <v>366</v>
      </c>
      <c r="G364" s="1">
        <v>1.1681900000000001</v>
      </c>
      <c r="H364" s="1" t="s">
        <v>367</v>
      </c>
      <c r="I364" s="1" t="s">
        <v>368</v>
      </c>
      <c r="J364" s="1">
        <v>6.3760000000000003</v>
      </c>
      <c r="K364" s="1" t="s">
        <v>367</v>
      </c>
      <c r="L364" s="1" t="s">
        <v>361</v>
      </c>
      <c r="M364" s="1" t="s">
        <v>361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 t="s">
        <v>357</v>
      </c>
      <c r="B365" s="1" t="s">
        <v>358</v>
      </c>
      <c r="C365" s="1" t="s">
        <v>786</v>
      </c>
      <c r="D365" s="1">
        <v>444</v>
      </c>
      <c r="E365" s="1">
        <v>1</v>
      </c>
      <c r="F365" s="1" t="s">
        <v>366</v>
      </c>
      <c r="G365" s="1">
        <v>0.69559000000000004</v>
      </c>
      <c r="H365" s="1" t="s">
        <v>367</v>
      </c>
      <c r="I365" s="1" t="s">
        <v>368</v>
      </c>
      <c r="J365" s="1">
        <v>28.934999999999999</v>
      </c>
      <c r="K365" s="1" t="s">
        <v>367</v>
      </c>
      <c r="L365" s="1" t="s">
        <v>361</v>
      </c>
      <c r="M365" s="1" t="s">
        <v>361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 t="s">
        <v>357</v>
      </c>
      <c r="B366" s="1" t="s">
        <v>358</v>
      </c>
      <c r="C366" s="1" t="s">
        <v>787</v>
      </c>
      <c r="D366" s="1">
        <v>445</v>
      </c>
      <c r="E366" s="1">
        <v>1</v>
      </c>
      <c r="F366" s="1" t="s">
        <v>366</v>
      </c>
      <c r="G366" s="1">
        <v>1.78976</v>
      </c>
      <c r="H366" s="1" t="s">
        <v>367</v>
      </c>
      <c r="I366" s="1" t="s">
        <v>368</v>
      </c>
      <c r="J366" s="1">
        <v>15.590999999999999</v>
      </c>
      <c r="K366" s="1" t="s">
        <v>367</v>
      </c>
      <c r="L366" s="1" t="s">
        <v>361</v>
      </c>
      <c r="M366" s="1" t="s">
        <v>361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 t="s">
        <v>357</v>
      </c>
      <c r="B367" s="1" t="s">
        <v>358</v>
      </c>
      <c r="C367" s="1" t="s">
        <v>788</v>
      </c>
      <c r="D367" s="1">
        <v>446</v>
      </c>
      <c r="E367" s="1">
        <v>1</v>
      </c>
      <c r="F367" s="1" t="s">
        <v>366</v>
      </c>
      <c r="G367" s="1">
        <v>1.26166</v>
      </c>
      <c r="H367" s="1" t="s">
        <v>367</v>
      </c>
      <c r="I367" s="1" t="s">
        <v>368</v>
      </c>
      <c r="J367" s="1">
        <v>2.38</v>
      </c>
      <c r="K367" s="1" t="s">
        <v>367</v>
      </c>
      <c r="L367" s="1" t="s">
        <v>361</v>
      </c>
      <c r="M367" s="1" t="s">
        <v>361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 t="s">
        <v>357</v>
      </c>
      <c r="B368" s="1" t="s">
        <v>358</v>
      </c>
      <c r="C368" s="1" t="s">
        <v>789</v>
      </c>
      <c r="D368" s="1">
        <v>447</v>
      </c>
      <c r="E368" s="1">
        <v>1</v>
      </c>
      <c r="F368" s="1" t="s">
        <v>366</v>
      </c>
      <c r="G368" s="1">
        <v>0.87602000000000002</v>
      </c>
      <c r="H368" s="1" t="s">
        <v>367</v>
      </c>
      <c r="I368" s="1" t="s">
        <v>368</v>
      </c>
      <c r="J368" s="1">
        <v>21.635999999999999</v>
      </c>
      <c r="K368" s="1" t="s">
        <v>367</v>
      </c>
      <c r="L368" s="1" t="s">
        <v>361</v>
      </c>
      <c r="M368" s="1" t="s">
        <v>361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 t="s">
        <v>357</v>
      </c>
      <c r="B369" s="1" t="s">
        <v>358</v>
      </c>
      <c r="C369" s="1" t="s">
        <v>790</v>
      </c>
      <c r="D369" s="1">
        <v>448</v>
      </c>
      <c r="E369" s="1">
        <v>1</v>
      </c>
      <c r="F369" s="1" t="s">
        <v>366</v>
      </c>
      <c r="G369" s="1">
        <v>1.5691299999999999</v>
      </c>
      <c r="H369" s="1" t="s">
        <v>367</v>
      </c>
      <c r="I369" s="1" t="s">
        <v>368</v>
      </c>
      <c r="J369" s="1">
        <v>14.538</v>
      </c>
      <c r="K369" s="1" t="s">
        <v>367</v>
      </c>
      <c r="L369" s="1" t="s">
        <v>361</v>
      </c>
      <c r="M369" s="1" t="s">
        <v>361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 t="s">
        <v>357</v>
      </c>
      <c r="B370" s="1" t="s">
        <v>358</v>
      </c>
      <c r="C370" s="1" t="s">
        <v>791</v>
      </c>
      <c r="D370" s="1">
        <v>449</v>
      </c>
      <c r="E370" s="1">
        <v>1</v>
      </c>
      <c r="F370" s="1" t="s">
        <v>366</v>
      </c>
      <c r="G370" s="1">
        <v>1.27058</v>
      </c>
      <c r="H370" s="1" t="s">
        <v>367</v>
      </c>
      <c r="I370" s="1" t="s">
        <v>368</v>
      </c>
      <c r="J370" s="1">
        <v>5.8940000000000001</v>
      </c>
      <c r="K370" s="1" t="s">
        <v>367</v>
      </c>
      <c r="L370" s="1" t="s">
        <v>361</v>
      </c>
      <c r="M370" s="1" t="s">
        <v>361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 t="s">
        <v>357</v>
      </c>
      <c r="B371" s="1" t="s">
        <v>358</v>
      </c>
      <c r="C371" s="1" t="s">
        <v>792</v>
      </c>
      <c r="D371" s="1">
        <v>450</v>
      </c>
      <c r="E371" s="1">
        <v>1</v>
      </c>
      <c r="F371" s="1" t="s">
        <v>366</v>
      </c>
      <c r="G371" s="1">
        <v>1.0318400000000001</v>
      </c>
      <c r="H371" s="1" t="s">
        <v>367</v>
      </c>
      <c r="I371" s="1" t="s">
        <v>368</v>
      </c>
      <c r="J371" s="1">
        <v>25.640999999999998</v>
      </c>
      <c r="K371" s="1" t="s">
        <v>367</v>
      </c>
      <c r="L371" s="1" t="s">
        <v>361</v>
      </c>
      <c r="M371" s="1" t="s">
        <v>361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 t="s">
        <v>357</v>
      </c>
      <c r="B372" s="1" t="s">
        <v>358</v>
      </c>
      <c r="C372" s="1" t="s">
        <v>793</v>
      </c>
      <c r="D372" s="1">
        <v>451</v>
      </c>
      <c r="E372" s="1">
        <v>1</v>
      </c>
      <c r="F372" s="1" t="s">
        <v>366</v>
      </c>
      <c r="G372" s="1">
        <v>0.85918000000000005</v>
      </c>
      <c r="H372" s="1" t="s">
        <v>367</v>
      </c>
      <c r="I372" s="1" t="s">
        <v>368</v>
      </c>
      <c r="J372" s="1">
        <v>48.329000000000001</v>
      </c>
      <c r="K372" s="1" t="s">
        <v>367</v>
      </c>
      <c r="L372" s="1" t="s">
        <v>361</v>
      </c>
      <c r="M372" s="1" t="s">
        <v>361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 t="s">
        <v>357</v>
      </c>
      <c r="B373" s="1" t="s">
        <v>358</v>
      </c>
      <c r="C373" s="1" t="s">
        <v>794</v>
      </c>
      <c r="D373" s="1">
        <v>452</v>
      </c>
      <c r="E373" s="1">
        <v>1</v>
      </c>
      <c r="F373" s="1" t="s">
        <v>366</v>
      </c>
      <c r="G373" s="1">
        <v>1.5242100000000001</v>
      </c>
      <c r="H373" s="1" t="s">
        <v>367</v>
      </c>
      <c r="I373" s="1" t="s">
        <v>368</v>
      </c>
      <c r="J373" s="1">
        <v>46.051000000000002</v>
      </c>
      <c r="K373" s="1" t="s">
        <v>367</v>
      </c>
      <c r="L373" s="1" t="s">
        <v>361</v>
      </c>
      <c r="M373" s="1" t="s">
        <v>361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 t="s">
        <v>357</v>
      </c>
      <c r="B374" s="1" t="s">
        <v>358</v>
      </c>
      <c r="C374" s="1" t="s">
        <v>795</v>
      </c>
      <c r="D374" s="1">
        <v>453</v>
      </c>
      <c r="E374" s="1">
        <v>1</v>
      </c>
      <c r="F374" s="1" t="s">
        <v>366</v>
      </c>
      <c r="G374" s="1">
        <v>1.4579299999999999</v>
      </c>
      <c r="H374" s="1" t="s">
        <v>367</v>
      </c>
      <c r="I374" s="1" t="s">
        <v>368</v>
      </c>
      <c r="J374" s="1">
        <v>32.418999999999997</v>
      </c>
      <c r="K374" s="1" t="s">
        <v>367</v>
      </c>
      <c r="L374" s="1" t="s">
        <v>361</v>
      </c>
      <c r="M374" s="1" t="s">
        <v>361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 t="s">
        <v>357</v>
      </c>
      <c r="B375" s="1" t="s">
        <v>358</v>
      </c>
      <c r="C375" s="1" t="s">
        <v>796</v>
      </c>
      <c r="D375" s="1">
        <v>454</v>
      </c>
      <c r="E375" s="1">
        <v>1</v>
      </c>
      <c r="F375" s="1" t="s">
        <v>366</v>
      </c>
      <c r="G375" s="1">
        <v>1.2884500000000001</v>
      </c>
      <c r="H375" s="1" t="s">
        <v>367</v>
      </c>
      <c r="I375" s="1" t="s">
        <v>368</v>
      </c>
      <c r="J375" s="1">
        <v>3.085</v>
      </c>
      <c r="K375" s="1" t="s">
        <v>367</v>
      </c>
      <c r="L375" s="1" t="s">
        <v>361</v>
      </c>
      <c r="M375" s="1" t="s">
        <v>361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 t="s">
        <v>357</v>
      </c>
      <c r="B376" s="1" t="s">
        <v>358</v>
      </c>
      <c r="C376" s="1" t="s">
        <v>797</v>
      </c>
      <c r="D376" s="1">
        <v>455</v>
      </c>
      <c r="E376" s="1">
        <v>1</v>
      </c>
      <c r="F376" s="1" t="s">
        <v>366</v>
      </c>
      <c r="G376" s="1">
        <v>1.1838500000000001</v>
      </c>
      <c r="H376" s="1" t="s">
        <v>367</v>
      </c>
      <c r="I376" s="1" t="s">
        <v>368</v>
      </c>
      <c r="J376" s="1">
        <v>17.529</v>
      </c>
      <c r="K376" s="1" t="s">
        <v>367</v>
      </c>
      <c r="L376" s="1" t="s">
        <v>361</v>
      </c>
      <c r="M376" s="1" t="s">
        <v>361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 t="s">
        <v>357</v>
      </c>
      <c r="B377" s="1" t="s">
        <v>358</v>
      </c>
      <c r="C377" s="1" t="s">
        <v>798</v>
      </c>
      <c r="D377" s="1">
        <v>456</v>
      </c>
      <c r="E377" s="1">
        <v>1</v>
      </c>
      <c r="F377" s="1" t="s">
        <v>366</v>
      </c>
      <c r="G377" s="1">
        <v>1.0894999999999999</v>
      </c>
      <c r="H377" s="1" t="s">
        <v>367</v>
      </c>
      <c r="I377" s="1" t="s">
        <v>368</v>
      </c>
      <c r="J377" s="1">
        <v>37.456000000000003</v>
      </c>
      <c r="K377" s="1" t="s">
        <v>367</v>
      </c>
      <c r="L377" s="1" t="s">
        <v>361</v>
      </c>
      <c r="M377" s="1" t="s">
        <v>361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 t="s">
        <v>357</v>
      </c>
      <c r="B378" s="1" t="s">
        <v>358</v>
      </c>
      <c r="C378" s="1" t="s">
        <v>799</v>
      </c>
      <c r="D378" s="1">
        <v>457</v>
      </c>
      <c r="E378" s="1">
        <v>1</v>
      </c>
      <c r="F378" s="1" t="s">
        <v>366</v>
      </c>
      <c r="G378" s="1">
        <v>1.00301</v>
      </c>
      <c r="H378" s="1" t="s">
        <v>367</v>
      </c>
      <c r="I378" s="1" t="s">
        <v>368</v>
      </c>
      <c r="J378" s="1">
        <v>53.637</v>
      </c>
      <c r="K378" s="1" t="s">
        <v>367</v>
      </c>
      <c r="L378" s="1" t="s">
        <v>361</v>
      </c>
      <c r="M378" s="1" t="s">
        <v>361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 t="s">
        <v>357</v>
      </c>
      <c r="B379" s="1" t="s">
        <v>358</v>
      </c>
      <c r="C379" s="1" t="s">
        <v>800</v>
      </c>
      <c r="D379" s="1">
        <v>458</v>
      </c>
      <c r="E379" s="1">
        <v>1</v>
      </c>
      <c r="F379" s="1" t="s">
        <v>366</v>
      </c>
      <c r="G379" s="1">
        <v>1.5149900000000001</v>
      </c>
      <c r="H379" s="1" t="s">
        <v>367</v>
      </c>
      <c r="I379" s="1" t="s">
        <v>368</v>
      </c>
      <c r="J379" s="1">
        <v>46.968000000000004</v>
      </c>
      <c r="K379" s="1" t="s">
        <v>367</v>
      </c>
      <c r="L379" s="1" t="s">
        <v>361</v>
      </c>
      <c r="M379" s="1" t="s">
        <v>361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 t="s">
        <v>357</v>
      </c>
      <c r="B380" s="1" t="s">
        <v>358</v>
      </c>
      <c r="C380" s="1" t="s">
        <v>801</v>
      </c>
      <c r="D380" s="1">
        <v>459</v>
      </c>
      <c r="E380" s="1">
        <v>1</v>
      </c>
      <c r="F380" s="1" t="s">
        <v>366</v>
      </c>
      <c r="G380" s="1">
        <v>1.44983</v>
      </c>
      <c r="H380" s="1" t="s">
        <v>367</v>
      </c>
      <c r="I380" s="1" t="s">
        <v>368</v>
      </c>
      <c r="J380" s="1">
        <v>33.287999999999997</v>
      </c>
      <c r="K380" s="1" t="s">
        <v>367</v>
      </c>
      <c r="L380" s="1" t="s">
        <v>361</v>
      </c>
      <c r="M380" s="1" t="s">
        <v>361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 t="s">
        <v>357</v>
      </c>
      <c r="B381" s="1" t="s">
        <v>358</v>
      </c>
      <c r="C381" s="1" t="s">
        <v>802</v>
      </c>
      <c r="D381" s="1">
        <v>460</v>
      </c>
      <c r="E381" s="1">
        <v>1</v>
      </c>
      <c r="F381" s="1" t="s">
        <v>366</v>
      </c>
      <c r="G381" s="1">
        <v>1.3502799999999999</v>
      </c>
      <c r="H381" s="1" t="s">
        <v>367</v>
      </c>
      <c r="I381" s="1" t="s">
        <v>368</v>
      </c>
      <c r="J381" s="1">
        <v>13.448</v>
      </c>
      <c r="K381" s="1" t="s">
        <v>367</v>
      </c>
      <c r="L381" s="1" t="s">
        <v>361</v>
      </c>
      <c r="M381" s="1" t="s">
        <v>361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 t="s">
        <v>357</v>
      </c>
      <c r="B382" s="1" t="s">
        <v>358</v>
      </c>
      <c r="C382" s="1" t="s">
        <v>803</v>
      </c>
      <c r="D382" s="1">
        <v>461</v>
      </c>
      <c r="E382" s="1">
        <v>1</v>
      </c>
      <c r="F382" s="1" t="s">
        <v>366</v>
      </c>
      <c r="G382" s="1">
        <v>1.24163</v>
      </c>
      <c r="H382" s="1" t="s">
        <v>367</v>
      </c>
      <c r="I382" s="1" t="s">
        <v>368</v>
      </c>
      <c r="J382" s="1">
        <v>6.8680000000000003</v>
      </c>
      <c r="K382" s="1" t="s">
        <v>367</v>
      </c>
      <c r="L382" s="1" t="s">
        <v>361</v>
      </c>
      <c r="M382" s="1" t="s">
        <v>361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 t="s">
        <v>357</v>
      </c>
      <c r="B383" s="1" t="s">
        <v>358</v>
      </c>
      <c r="C383" s="1" t="s">
        <v>804</v>
      </c>
      <c r="D383" s="1">
        <v>462</v>
      </c>
      <c r="E383" s="1">
        <v>1</v>
      </c>
      <c r="F383" s="1" t="s">
        <v>366</v>
      </c>
      <c r="G383" s="1">
        <v>1.1440999999999999</v>
      </c>
      <c r="H383" s="1" t="s">
        <v>367</v>
      </c>
      <c r="I383" s="1" t="s">
        <v>368</v>
      </c>
      <c r="J383" s="1">
        <v>26.574999999999999</v>
      </c>
      <c r="K383" s="1" t="s">
        <v>367</v>
      </c>
      <c r="L383" s="1" t="s">
        <v>361</v>
      </c>
      <c r="M383" s="1" t="s">
        <v>361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 t="s">
        <v>357</v>
      </c>
      <c r="B384" s="1" t="s">
        <v>358</v>
      </c>
      <c r="C384" s="1" t="s">
        <v>805</v>
      </c>
      <c r="D384" s="1">
        <v>463</v>
      </c>
      <c r="E384" s="1">
        <v>1</v>
      </c>
      <c r="F384" s="1" t="s">
        <v>366</v>
      </c>
      <c r="G384" s="1">
        <v>1.0203500000000001</v>
      </c>
      <c r="H384" s="1" t="s">
        <v>367</v>
      </c>
      <c r="I384" s="1" t="s">
        <v>368</v>
      </c>
      <c r="J384" s="1">
        <v>52.606999999999999</v>
      </c>
      <c r="K384" s="1" t="s">
        <v>367</v>
      </c>
      <c r="L384" s="1" t="s">
        <v>361</v>
      </c>
      <c r="M384" s="1" t="s">
        <v>361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 t="s">
        <v>357</v>
      </c>
      <c r="B385" s="1" t="s">
        <v>358</v>
      </c>
      <c r="C385" s="1" t="s">
        <v>806</v>
      </c>
      <c r="D385" s="1">
        <v>464</v>
      </c>
      <c r="E385" s="1">
        <v>1</v>
      </c>
      <c r="F385" s="1" t="s">
        <v>366</v>
      </c>
      <c r="G385" s="1">
        <v>1.54305</v>
      </c>
      <c r="H385" s="1" t="s">
        <v>367</v>
      </c>
      <c r="I385" s="1" t="s">
        <v>368</v>
      </c>
      <c r="J385" s="1">
        <v>49.328000000000003</v>
      </c>
      <c r="K385" s="1" t="s">
        <v>367</v>
      </c>
      <c r="L385" s="1" t="s">
        <v>361</v>
      </c>
      <c r="M385" s="1" t="s">
        <v>361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 t="s">
        <v>357</v>
      </c>
      <c r="B386" s="1" t="s">
        <v>358</v>
      </c>
      <c r="C386" s="1" t="s">
        <v>807</v>
      </c>
      <c r="D386" s="1">
        <v>465</v>
      </c>
      <c r="E386" s="1">
        <v>1</v>
      </c>
      <c r="F386" s="1" t="s">
        <v>366</v>
      </c>
      <c r="G386" s="1">
        <v>1.4724600000000001</v>
      </c>
      <c r="H386" s="1" t="s">
        <v>367</v>
      </c>
      <c r="I386" s="1" t="s">
        <v>368</v>
      </c>
      <c r="J386" s="1">
        <v>35.668999999999997</v>
      </c>
      <c r="K386" s="1" t="s">
        <v>367</v>
      </c>
      <c r="L386" s="1" t="s">
        <v>361</v>
      </c>
      <c r="M386" s="1" t="s">
        <v>361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 t="s">
        <v>357</v>
      </c>
      <c r="B387" s="1" t="s">
        <v>358</v>
      </c>
      <c r="C387" s="1" t="s">
        <v>808</v>
      </c>
      <c r="D387" s="1">
        <v>466</v>
      </c>
      <c r="E387" s="1">
        <v>1</v>
      </c>
      <c r="F387" s="1" t="s">
        <v>366</v>
      </c>
      <c r="G387" s="1">
        <v>1.3745499999999999</v>
      </c>
      <c r="H387" s="1" t="s">
        <v>367</v>
      </c>
      <c r="I387" s="1" t="s">
        <v>368</v>
      </c>
      <c r="J387" s="1">
        <v>15.728</v>
      </c>
      <c r="K387" s="1" t="s">
        <v>367</v>
      </c>
      <c r="L387" s="1" t="s">
        <v>361</v>
      </c>
      <c r="M387" s="1" t="s">
        <v>361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 t="s">
        <v>357</v>
      </c>
      <c r="B388" s="1" t="s">
        <v>358</v>
      </c>
      <c r="C388" s="1" t="s">
        <v>809</v>
      </c>
      <c r="D388" s="1">
        <v>467</v>
      </c>
      <c r="E388" s="1">
        <v>1</v>
      </c>
      <c r="F388" s="1" t="s">
        <v>366</v>
      </c>
      <c r="G388" s="1">
        <v>1.2292700000000001</v>
      </c>
      <c r="H388" s="1" t="s">
        <v>367</v>
      </c>
      <c r="I388" s="1" t="s">
        <v>368</v>
      </c>
      <c r="J388" s="1">
        <v>10.589</v>
      </c>
      <c r="K388" s="1" t="s">
        <v>367</v>
      </c>
      <c r="L388" s="1" t="s">
        <v>361</v>
      </c>
      <c r="M388" s="1" t="s">
        <v>361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 t="s">
        <v>357</v>
      </c>
      <c r="B389" s="1" t="s">
        <v>358</v>
      </c>
      <c r="C389" s="1" t="s">
        <v>810</v>
      </c>
      <c r="D389" s="1">
        <v>468</v>
      </c>
      <c r="E389" s="1">
        <v>1</v>
      </c>
      <c r="F389" s="1" t="s">
        <v>366</v>
      </c>
      <c r="G389" s="1">
        <v>1.00413</v>
      </c>
      <c r="H389" s="1" t="s">
        <v>367</v>
      </c>
      <c r="I389" s="1" t="s">
        <v>368</v>
      </c>
      <c r="J389" s="1">
        <v>34.198999999999998</v>
      </c>
      <c r="K389" s="1" t="s">
        <v>367</v>
      </c>
      <c r="L389" s="1" t="s">
        <v>361</v>
      </c>
      <c r="M389" s="1" t="s">
        <v>361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 t="s">
        <v>357</v>
      </c>
      <c r="B390" s="1" t="s">
        <v>358</v>
      </c>
      <c r="C390" s="1" t="s">
        <v>811</v>
      </c>
      <c r="D390" s="1">
        <v>469</v>
      </c>
      <c r="E390" s="1">
        <v>1</v>
      </c>
      <c r="F390" s="1" t="s">
        <v>366</v>
      </c>
      <c r="G390" s="1">
        <v>0.84509000000000001</v>
      </c>
      <c r="H390" s="1" t="s">
        <v>367</v>
      </c>
      <c r="I390" s="1" t="s">
        <v>368</v>
      </c>
      <c r="J390" s="1">
        <v>50.338000000000001</v>
      </c>
      <c r="K390" s="1" t="s">
        <v>367</v>
      </c>
      <c r="L390" s="1" t="s">
        <v>361</v>
      </c>
      <c r="M390" s="1" t="s">
        <v>361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 t="s">
        <v>357</v>
      </c>
      <c r="B391" s="1" t="s">
        <v>358</v>
      </c>
      <c r="C391" s="1" t="s">
        <v>812</v>
      </c>
      <c r="D391" s="1">
        <v>470</v>
      </c>
      <c r="E391" s="1">
        <v>1</v>
      </c>
      <c r="F391" s="1" t="s">
        <v>366</v>
      </c>
      <c r="G391" s="1">
        <v>0.94913999999999998</v>
      </c>
      <c r="H391" s="1" t="s">
        <v>367</v>
      </c>
      <c r="I391" s="1" t="s">
        <v>368</v>
      </c>
      <c r="J391" s="1">
        <v>34.968000000000004</v>
      </c>
      <c r="K391" s="1" t="s">
        <v>367</v>
      </c>
      <c r="L391" s="1" t="s">
        <v>361</v>
      </c>
      <c r="M391" s="1" t="s">
        <v>361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 t="s">
        <v>357</v>
      </c>
      <c r="B392" s="1" t="s">
        <v>358</v>
      </c>
      <c r="C392" s="1" t="s">
        <v>813</v>
      </c>
      <c r="D392" s="1">
        <v>471</v>
      </c>
      <c r="E392" s="1">
        <v>1</v>
      </c>
      <c r="F392" s="1" t="s">
        <v>366</v>
      </c>
      <c r="G392" s="1">
        <v>1.1099600000000001</v>
      </c>
      <c r="H392" s="1" t="s">
        <v>367</v>
      </c>
      <c r="I392" s="1" t="s">
        <v>368</v>
      </c>
      <c r="J392" s="1">
        <v>18.745000000000001</v>
      </c>
      <c r="K392" s="1" t="s">
        <v>367</v>
      </c>
      <c r="L392" s="1" t="s">
        <v>361</v>
      </c>
      <c r="M392" s="1" t="s">
        <v>361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 t="s">
        <v>357</v>
      </c>
      <c r="B393" s="1" t="s">
        <v>358</v>
      </c>
      <c r="C393" s="1" t="s">
        <v>814</v>
      </c>
      <c r="D393" s="1">
        <v>472</v>
      </c>
      <c r="E393" s="1">
        <v>1</v>
      </c>
      <c r="F393" s="1" t="s">
        <v>366</v>
      </c>
      <c r="G393" s="1">
        <v>1.3331200000000001</v>
      </c>
      <c r="H393" s="1" t="s">
        <v>367</v>
      </c>
      <c r="I393" s="1" t="s">
        <v>368</v>
      </c>
      <c r="J393" s="1">
        <v>5.4180000000000001</v>
      </c>
      <c r="K393" s="1" t="s">
        <v>367</v>
      </c>
      <c r="L393" s="1" t="s">
        <v>361</v>
      </c>
      <c r="M393" s="1" t="s">
        <v>361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 t="s">
        <v>357</v>
      </c>
      <c r="B394" s="1" t="s">
        <v>358</v>
      </c>
      <c r="C394" s="1" t="s">
        <v>815</v>
      </c>
      <c r="D394" s="1">
        <v>473</v>
      </c>
      <c r="E394" s="1">
        <v>1</v>
      </c>
      <c r="F394" s="1" t="s">
        <v>366</v>
      </c>
      <c r="G394" s="1">
        <v>1.4801500000000001</v>
      </c>
      <c r="H394" s="1" t="s">
        <v>367</v>
      </c>
      <c r="I394" s="1" t="s">
        <v>368</v>
      </c>
      <c r="J394" s="1">
        <v>31.228000000000002</v>
      </c>
      <c r="K394" s="1" t="s">
        <v>367</v>
      </c>
      <c r="L394" s="1" t="s">
        <v>361</v>
      </c>
      <c r="M394" s="1" t="s">
        <v>361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 t="s">
        <v>357</v>
      </c>
      <c r="B395" s="1" t="s">
        <v>358</v>
      </c>
      <c r="C395" s="1" t="s">
        <v>816</v>
      </c>
      <c r="D395" s="1">
        <v>474</v>
      </c>
      <c r="E395" s="1">
        <v>1</v>
      </c>
      <c r="F395" s="1" t="s">
        <v>366</v>
      </c>
      <c r="G395" s="1">
        <v>1.57985</v>
      </c>
      <c r="H395" s="1" t="s">
        <v>367</v>
      </c>
      <c r="I395" s="1" t="s">
        <v>368</v>
      </c>
      <c r="J395" s="1">
        <v>51.283999999999999</v>
      </c>
      <c r="K395" s="1" t="s">
        <v>367</v>
      </c>
      <c r="L395" s="1" t="s">
        <v>361</v>
      </c>
      <c r="M395" s="1" t="s">
        <v>361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 t="s">
        <v>357</v>
      </c>
      <c r="B396" s="1" t="s">
        <v>358</v>
      </c>
      <c r="C396" s="1" t="s">
        <v>817</v>
      </c>
      <c r="D396" s="1">
        <v>475</v>
      </c>
      <c r="E396" s="1">
        <v>1</v>
      </c>
      <c r="F396" s="1" t="s">
        <v>366</v>
      </c>
      <c r="G396" s="1">
        <v>1.05453</v>
      </c>
      <c r="H396" s="1" t="s">
        <v>367</v>
      </c>
      <c r="I396" s="1" t="s">
        <v>368</v>
      </c>
      <c r="J396" s="1">
        <v>45.057000000000002</v>
      </c>
      <c r="K396" s="1" t="s">
        <v>367</v>
      </c>
      <c r="L396" s="1" t="s">
        <v>361</v>
      </c>
      <c r="M396" s="1" t="s">
        <v>361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 t="s">
        <v>357</v>
      </c>
      <c r="B397" s="1" t="s">
        <v>358</v>
      </c>
      <c r="C397" s="1" t="s">
        <v>818</v>
      </c>
      <c r="D397" s="1">
        <v>476</v>
      </c>
      <c r="E397" s="1">
        <v>1</v>
      </c>
      <c r="F397" s="1" t="s">
        <v>366</v>
      </c>
      <c r="G397" s="1">
        <v>1.1207100000000001</v>
      </c>
      <c r="H397" s="1" t="s">
        <v>367</v>
      </c>
      <c r="I397" s="1" t="s">
        <v>368</v>
      </c>
      <c r="J397" s="1">
        <v>31.356000000000002</v>
      </c>
      <c r="K397" s="1" t="s">
        <v>367</v>
      </c>
      <c r="L397" s="1" t="s">
        <v>361</v>
      </c>
      <c r="M397" s="1" t="s">
        <v>361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 t="s">
        <v>357</v>
      </c>
      <c r="B398" s="1" t="s">
        <v>358</v>
      </c>
      <c r="C398" s="1" t="s">
        <v>819</v>
      </c>
      <c r="D398" s="1">
        <v>477</v>
      </c>
      <c r="E398" s="1">
        <v>1</v>
      </c>
      <c r="F398" s="1" t="s">
        <v>366</v>
      </c>
      <c r="G398" s="1">
        <v>1.24977</v>
      </c>
      <c r="H398" s="1" t="s">
        <v>367</v>
      </c>
      <c r="I398" s="1" t="s">
        <v>368</v>
      </c>
      <c r="J398" s="1">
        <v>5.4029999999999996</v>
      </c>
      <c r="K398" s="1" t="s">
        <v>367</v>
      </c>
      <c r="L398" s="1" t="s">
        <v>361</v>
      </c>
      <c r="M398" s="1" t="s">
        <v>361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 t="s">
        <v>357</v>
      </c>
      <c r="B399" s="1" t="s">
        <v>358</v>
      </c>
      <c r="C399" s="1" t="s">
        <v>820</v>
      </c>
      <c r="D399" s="1">
        <v>478</v>
      </c>
      <c r="E399" s="1">
        <v>1</v>
      </c>
      <c r="F399" s="1" t="s">
        <v>366</v>
      </c>
      <c r="G399" s="1">
        <v>1.3496600000000001</v>
      </c>
      <c r="H399" s="1" t="s">
        <v>367</v>
      </c>
      <c r="I399" s="1" t="s">
        <v>368</v>
      </c>
      <c r="J399" s="1">
        <v>14.936</v>
      </c>
      <c r="K399" s="1" t="s">
        <v>367</v>
      </c>
      <c r="L399" s="1" t="s">
        <v>361</v>
      </c>
      <c r="M399" s="1" t="s">
        <v>361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 t="s">
        <v>357</v>
      </c>
      <c r="B400" s="1" t="s">
        <v>358</v>
      </c>
      <c r="C400" s="1" t="s">
        <v>821</v>
      </c>
      <c r="D400" s="1">
        <v>479</v>
      </c>
      <c r="E400" s="1">
        <v>1</v>
      </c>
      <c r="F400" s="1" t="s">
        <v>366</v>
      </c>
      <c r="G400" s="1">
        <v>1.4563299999999999</v>
      </c>
      <c r="H400" s="1" t="s">
        <v>367</v>
      </c>
      <c r="I400" s="1" t="s">
        <v>368</v>
      </c>
      <c r="J400" s="1">
        <v>34.825000000000003</v>
      </c>
      <c r="K400" s="1" t="s">
        <v>367</v>
      </c>
      <c r="L400" s="1" t="s">
        <v>361</v>
      </c>
      <c r="M400" s="1" t="s">
        <v>361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 t="s">
        <v>357</v>
      </c>
      <c r="B401" s="1" t="s">
        <v>358</v>
      </c>
      <c r="C401" s="1" t="s">
        <v>822</v>
      </c>
      <c r="D401" s="1">
        <v>480</v>
      </c>
      <c r="E401" s="1">
        <v>1</v>
      </c>
      <c r="F401" s="1" t="s">
        <v>366</v>
      </c>
      <c r="G401" s="1">
        <v>1.5551299999999999</v>
      </c>
      <c r="H401" s="1" t="s">
        <v>367</v>
      </c>
      <c r="I401" s="1" t="s">
        <v>368</v>
      </c>
      <c r="J401" s="1">
        <v>54.753999999999998</v>
      </c>
      <c r="K401" s="1" t="s">
        <v>367</v>
      </c>
      <c r="L401" s="1" t="s">
        <v>361</v>
      </c>
      <c r="M401" s="1" t="s">
        <v>361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 t="s">
        <v>357</v>
      </c>
      <c r="B402" s="1" t="s">
        <v>358</v>
      </c>
      <c r="C402" s="1" t="s">
        <v>823</v>
      </c>
      <c r="D402" s="1">
        <v>481</v>
      </c>
      <c r="E402" s="1">
        <v>1</v>
      </c>
      <c r="F402" s="1" t="s">
        <v>366</v>
      </c>
      <c r="G402" s="1">
        <v>1.04911</v>
      </c>
      <c r="H402" s="1" t="s">
        <v>367</v>
      </c>
      <c r="I402" s="1" t="s">
        <v>368</v>
      </c>
      <c r="J402" s="1">
        <v>49.612000000000002</v>
      </c>
      <c r="K402" s="1" t="s">
        <v>367</v>
      </c>
      <c r="L402" s="1" t="s">
        <v>361</v>
      </c>
      <c r="M402" s="1" t="s">
        <v>361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 t="s">
        <v>357</v>
      </c>
      <c r="B403" s="1" t="s">
        <v>358</v>
      </c>
      <c r="C403" s="1" t="s">
        <v>824</v>
      </c>
      <c r="D403" s="1">
        <v>482</v>
      </c>
      <c r="E403" s="1">
        <v>1</v>
      </c>
      <c r="F403" s="1" t="s">
        <v>366</v>
      </c>
      <c r="G403" s="1">
        <v>1.1176299999999999</v>
      </c>
      <c r="H403" s="1" t="s">
        <v>367</v>
      </c>
      <c r="I403" s="1" t="s">
        <v>368</v>
      </c>
      <c r="J403" s="1">
        <v>35.887999999999998</v>
      </c>
      <c r="K403" s="1" t="s">
        <v>367</v>
      </c>
      <c r="L403" s="1" t="s">
        <v>361</v>
      </c>
      <c r="M403" s="1" t="s">
        <v>361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 t="s">
        <v>357</v>
      </c>
      <c r="B404" s="1" t="s">
        <v>358</v>
      </c>
      <c r="C404" s="1" t="s">
        <v>825</v>
      </c>
      <c r="D404" s="1">
        <v>483</v>
      </c>
      <c r="E404" s="1">
        <v>1</v>
      </c>
      <c r="F404" s="1" t="s">
        <v>366</v>
      </c>
      <c r="G404" s="1">
        <v>1.2057199999999999</v>
      </c>
      <c r="H404" s="1" t="s">
        <v>367</v>
      </c>
      <c r="I404" s="1" t="s">
        <v>368</v>
      </c>
      <c r="J404" s="1">
        <v>19.753</v>
      </c>
      <c r="K404" s="1" t="s">
        <v>367</v>
      </c>
      <c r="L404" s="1" t="s">
        <v>361</v>
      </c>
      <c r="M404" s="1" t="s">
        <v>361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 t="s">
        <v>357</v>
      </c>
      <c r="B405" s="1" t="s">
        <v>358</v>
      </c>
      <c r="C405" s="1" t="s">
        <v>826</v>
      </c>
      <c r="D405" s="1">
        <v>484</v>
      </c>
      <c r="E405" s="1">
        <v>1</v>
      </c>
      <c r="F405" s="1" t="s">
        <v>366</v>
      </c>
      <c r="G405" s="1">
        <v>1.29891</v>
      </c>
      <c r="H405" s="1" t="s">
        <v>367</v>
      </c>
      <c r="I405" s="1" t="s">
        <v>368</v>
      </c>
      <c r="J405" s="1">
        <v>1.9410000000000001</v>
      </c>
      <c r="K405" s="1" t="s">
        <v>367</v>
      </c>
      <c r="L405" s="1" t="s">
        <v>361</v>
      </c>
      <c r="M405" s="1" t="s">
        <v>361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 t="s">
        <v>357</v>
      </c>
      <c r="B406" s="1" t="s">
        <v>358</v>
      </c>
      <c r="C406" s="1" t="s">
        <v>827</v>
      </c>
      <c r="D406" s="1">
        <v>485</v>
      </c>
      <c r="E406" s="1">
        <v>1</v>
      </c>
      <c r="F406" s="1" t="s">
        <v>366</v>
      </c>
      <c r="G406" s="1">
        <v>1.4023099999999999</v>
      </c>
      <c r="H406" s="1" t="s">
        <v>367</v>
      </c>
      <c r="I406" s="1" t="s">
        <v>368</v>
      </c>
      <c r="J406" s="1">
        <v>20.378</v>
      </c>
      <c r="K406" s="1" t="s">
        <v>367</v>
      </c>
      <c r="L406" s="1" t="s">
        <v>361</v>
      </c>
      <c r="M406" s="1" t="s">
        <v>361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 t="s">
        <v>357</v>
      </c>
      <c r="B407" s="1" t="s">
        <v>358</v>
      </c>
      <c r="C407" s="1" t="s">
        <v>828</v>
      </c>
      <c r="D407" s="1">
        <v>486</v>
      </c>
      <c r="E407" s="1">
        <v>1</v>
      </c>
      <c r="F407" s="1" t="s">
        <v>366</v>
      </c>
      <c r="G407" s="1">
        <v>1.56969</v>
      </c>
      <c r="H407" s="1" t="s">
        <v>367</v>
      </c>
      <c r="I407" s="1" t="s">
        <v>368</v>
      </c>
      <c r="J407" s="1">
        <v>50.265000000000001</v>
      </c>
      <c r="K407" s="1" t="s">
        <v>367</v>
      </c>
      <c r="L407" s="1" t="s">
        <v>361</v>
      </c>
      <c r="M407" s="1" t="s">
        <v>361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 t="s">
        <v>357</v>
      </c>
      <c r="B408" s="1" t="s">
        <v>358</v>
      </c>
      <c r="C408" s="1" t="s">
        <v>829</v>
      </c>
      <c r="D408" s="1">
        <v>487</v>
      </c>
      <c r="E408" s="1">
        <v>1</v>
      </c>
      <c r="F408" s="1" t="s">
        <v>366</v>
      </c>
      <c r="G408" s="1">
        <v>0.98538999999999999</v>
      </c>
      <c r="H408" s="1" t="s">
        <v>367</v>
      </c>
      <c r="I408" s="1" t="s">
        <v>368</v>
      </c>
      <c r="J408" s="1">
        <v>49.195</v>
      </c>
      <c r="K408" s="1" t="s">
        <v>367</v>
      </c>
      <c r="L408" s="1" t="s">
        <v>361</v>
      </c>
      <c r="M408" s="1" t="s">
        <v>361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 t="s">
        <v>357</v>
      </c>
      <c r="B409" s="1" t="s">
        <v>358</v>
      </c>
      <c r="C409" s="1" t="s">
        <v>830</v>
      </c>
      <c r="D409" s="1">
        <v>488</v>
      </c>
      <c r="E409" s="1">
        <v>1</v>
      </c>
      <c r="F409" s="1" t="s">
        <v>366</v>
      </c>
      <c r="G409" s="1">
        <v>1.05826</v>
      </c>
      <c r="H409" s="1" t="s">
        <v>367</v>
      </c>
      <c r="I409" s="1" t="s">
        <v>368</v>
      </c>
      <c r="J409" s="1">
        <v>35.484999999999999</v>
      </c>
      <c r="K409" s="1" t="s">
        <v>367</v>
      </c>
      <c r="L409" s="1" t="s">
        <v>361</v>
      </c>
      <c r="M409" s="1" t="s">
        <v>361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 t="s">
        <v>357</v>
      </c>
      <c r="B410" s="1" t="s">
        <v>358</v>
      </c>
      <c r="C410" s="1" t="s">
        <v>831</v>
      </c>
      <c r="D410" s="1">
        <v>489</v>
      </c>
      <c r="E410" s="1">
        <v>1</v>
      </c>
      <c r="F410" s="1" t="s">
        <v>366</v>
      </c>
      <c r="G410" s="1">
        <v>1.2257899999999999</v>
      </c>
      <c r="H410" s="1" t="s">
        <v>367</v>
      </c>
      <c r="I410" s="1" t="s">
        <v>368</v>
      </c>
      <c r="J410" s="1">
        <v>12.8</v>
      </c>
      <c r="K410" s="1" t="s">
        <v>367</v>
      </c>
      <c r="L410" s="1" t="s">
        <v>361</v>
      </c>
      <c r="M410" s="1" t="s">
        <v>361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 t="s">
        <v>357</v>
      </c>
      <c r="B411" s="1" t="s">
        <v>358</v>
      </c>
      <c r="C411" s="1" t="s">
        <v>832</v>
      </c>
      <c r="D411" s="1">
        <v>490</v>
      </c>
      <c r="E411" s="1">
        <v>1</v>
      </c>
      <c r="F411" s="1" t="s">
        <v>366</v>
      </c>
      <c r="G411" s="1">
        <v>1.4650000000000001</v>
      </c>
      <c r="H411" s="1" t="s">
        <v>367</v>
      </c>
      <c r="I411" s="1" t="s">
        <v>368</v>
      </c>
      <c r="J411" s="1">
        <v>7.5369999999999999</v>
      </c>
      <c r="K411" s="1" t="s">
        <v>367</v>
      </c>
      <c r="L411" s="1" t="s">
        <v>361</v>
      </c>
      <c r="M411" s="1" t="s">
        <v>361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 t="s">
        <v>357</v>
      </c>
      <c r="B412" s="1" t="s">
        <v>358</v>
      </c>
      <c r="C412" s="1" t="s">
        <v>833</v>
      </c>
      <c r="D412" s="1">
        <v>491</v>
      </c>
      <c r="E412" s="1">
        <v>1</v>
      </c>
      <c r="F412" s="1" t="s">
        <v>366</v>
      </c>
      <c r="G412" s="1">
        <v>1.7617100000000001</v>
      </c>
      <c r="H412" s="1" t="s">
        <v>367</v>
      </c>
      <c r="I412" s="1" t="s">
        <v>368</v>
      </c>
      <c r="J412" s="1">
        <v>27.366</v>
      </c>
      <c r="K412" s="1" t="s">
        <v>367</v>
      </c>
      <c r="L412" s="1" t="s">
        <v>361</v>
      </c>
      <c r="M412" s="1" t="s">
        <v>361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 t="s">
        <v>357</v>
      </c>
      <c r="B413" s="1" t="s">
        <v>358</v>
      </c>
      <c r="C413" s="1" t="s">
        <v>834</v>
      </c>
      <c r="D413" s="1">
        <v>492</v>
      </c>
      <c r="E413" s="1">
        <v>1</v>
      </c>
      <c r="F413" s="1" t="s">
        <v>366</v>
      </c>
      <c r="G413" s="1">
        <v>0.36548999999999998</v>
      </c>
      <c r="H413" s="1" t="s">
        <v>367</v>
      </c>
      <c r="I413" s="1" t="s">
        <v>368</v>
      </c>
      <c r="J413" s="1">
        <v>44.045999999999999</v>
      </c>
      <c r="K413" s="1" t="s">
        <v>367</v>
      </c>
      <c r="L413" s="1" t="s">
        <v>361</v>
      </c>
      <c r="M413" s="1" t="s">
        <v>361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 t="s">
        <v>357</v>
      </c>
      <c r="B414" s="1" t="s">
        <v>358</v>
      </c>
      <c r="C414" s="1" t="s">
        <v>835</v>
      </c>
      <c r="D414" s="1">
        <v>493</v>
      </c>
      <c r="E414" s="1">
        <v>1</v>
      </c>
      <c r="F414" s="1" t="s">
        <v>366</v>
      </c>
      <c r="G414" s="1">
        <v>0.74922</v>
      </c>
      <c r="H414" s="1" t="s">
        <v>367</v>
      </c>
      <c r="I414" s="1" t="s">
        <v>368</v>
      </c>
      <c r="J414" s="1">
        <v>24.129000000000001</v>
      </c>
      <c r="K414" s="1" t="s">
        <v>367</v>
      </c>
      <c r="L414" s="1" t="s">
        <v>361</v>
      </c>
      <c r="M414" s="1" t="s">
        <v>361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 t="s">
        <v>357</v>
      </c>
      <c r="B415" s="1" t="s">
        <v>358</v>
      </c>
      <c r="C415" s="1" t="s">
        <v>836</v>
      </c>
      <c r="D415" s="1">
        <v>494</v>
      </c>
      <c r="E415" s="1">
        <v>1</v>
      </c>
      <c r="F415" s="1" t="s">
        <v>366</v>
      </c>
      <c r="G415" s="1">
        <v>1.14133</v>
      </c>
      <c r="H415" s="1" t="s">
        <v>367</v>
      </c>
      <c r="I415" s="1" t="s">
        <v>368</v>
      </c>
      <c r="J415" s="1">
        <v>7.0910000000000002</v>
      </c>
      <c r="K415" s="1" t="s">
        <v>367</v>
      </c>
      <c r="L415" s="1" t="s">
        <v>361</v>
      </c>
      <c r="M415" s="1" t="s">
        <v>361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 t="s">
        <v>357</v>
      </c>
      <c r="B416" s="1" t="s">
        <v>358</v>
      </c>
      <c r="C416" s="1" t="s">
        <v>837</v>
      </c>
      <c r="D416" s="1">
        <v>495</v>
      </c>
      <c r="E416" s="1">
        <v>1</v>
      </c>
      <c r="F416" s="1" t="s">
        <v>366</v>
      </c>
      <c r="G416" s="1">
        <v>1.7462500000000001</v>
      </c>
      <c r="H416" s="1" t="s">
        <v>367</v>
      </c>
      <c r="I416" s="1" t="s">
        <v>368</v>
      </c>
      <c r="J416" s="1">
        <v>16.045000000000002</v>
      </c>
      <c r="K416" s="1" t="s">
        <v>367</v>
      </c>
      <c r="L416" s="1" t="s">
        <v>361</v>
      </c>
      <c r="M416" s="1" t="s">
        <v>361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 t="s">
        <v>357</v>
      </c>
      <c r="B417" s="1" t="s">
        <v>358</v>
      </c>
      <c r="C417" s="1" t="s">
        <v>838</v>
      </c>
      <c r="D417" s="1" t="s">
        <v>374</v>
      </c>
      <c r="E417" s="1"/>
      <c r="F417" s="1" t="s">
        <v>361</v>
      </c>
      <c r="G417" s="1"/>
      <c r="H417" s="1"/>
      <c r="I417" s="1" t="s">
        <v>361</v>
      </c>
      <c r="J417" s="1"/>
      <c r="K417" s="1"/>
      <c r="L417" s="1" t="s">
        <v>361</v>
      </c>
      <c r="M417" s="1" t="s">
        <v>361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 t="s">
        <v>357</v>
      </c>
      <c r="B418" s="1" t="s">
        <v>358</v>
      </c>
      <c r="C418" s="1" t="s">
        <v>839</v>
      </c>
      <c r="D418" s="1">
        <v>496</v>
      </c>
      <c r="E418" s="1">
        <v>1</v>
      </c>
      <c r="F418" s="1" t="s">
        <v>366</v>
      </c>
      <c r="G418" s="1">
        <v>0.17791000000000001</v>
      </c>
      <c r="H418" s="1" t="s">
        <v>367</v>
      </c>
      <c r="I418" s="1" t="s">
        <v>368</v>
      </c>
      <c r="J418" s="1">
        <v>36.99</v>
      </c>
      <c r="K418" s="1" t="s">
        <v>367</v>
      </c>
      <c r="L418" s="1" t="s">
        <v>361</v>
      </c>
      <c r="M418" s="1" t="s">
        <v>361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 t="s">
        <v>357</v>
      </c>
      <c r="B419" s="1" t="s">
        <v>358</v>
      </c>
      <c r="C419" s="1" t="s">
        <v>840</v>
      </c>
      <c r="D419" s="1">
        <v>497</v>
      </c>
      <c r="E419" s="1">
        <v>1</v>
      </c>
      <c r="F419" s="1" t="s">
        <v>366</v>
      </c>
      <c r="G419" s="1">
        <v>0.79427999999999999</v>
      </c>
      <c r="H419" s="1" t="s">
        <v>367</v>
      </c>
      <c r="I419" s="1" t="s">
        <v>368</v>
      </c>
      <c r="J419" s="1">
        <v>17.010999999999999</v>
      </c>
      <c r="K419" s="1" t="s">
        <v>367</v>
      </c>
      <c r="L419" s="1" t="s">
        <v>361</v>
      </c>
      <c r="M419" s="1" t="s">
        <v>361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 t="s">
        <v>357</v>
      </c>
      <c r="B420" s="1" t="s">
        <v>358</v>
      </c>
      <c r="C420" s="1" t="s">
        <v>841</v>
      </c>
      <c r="D420" s="1">
        <v>498</v>
      </c>
      <c r="E420" s="1">
        <v>1</v>
      </c>
      <c r="F420" s="1" t="s">
        <v>366</v>
      </c>
      <c r="G420" s="1">
        <v>1.5148999999999999</v>
      </c>
      <c r="H420" s="1" t="s">
        <v>367</v>
      </c>
      <c r="I420" s="1" t="s">
        <v>368</v>
      </c>
      <c r="J420" s="1">
        <v>4.0140000000000002</v>
      </c>
      <c r="K420" s="1" t="s">
        <v>367</v>
      </c>
      <c r="L420" s="1" t="s">
        <v>361</v>
      </c>
      <c r="M420" s="1" t="s">
        <v>361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 t="s">
        <v>357</v>
      </c>
      <c r="B421" s="1" t="s">
        <v>358</v>
      </c>
      <c r="C421" s="1" t="s">
        <v>842</v>
      </c>
      <c r="D421" s="1">
        <v>499</v>
      </c>
      <c r="E421" s="1">
        <v>1</v>
      </c>
      <c r="F421" s="1" t="s">
        <v>366</v>
      </c>
      <c r="G421" s="1">
        <v>0.28877999999999998</v>
      </c>
      <c r="H421" s="1" t="s">
        <v>367</v>
      </c>
      <c r="I421" s="1" t="s">
        <v>368</v>
      </c>
      <c r="J421" s="1">
        <v>31.51</v>
      </c>
      <c r="K421" s="1" t="s">
        <v>367</v>
      </c>
      <c r="L421" s="1" t="s">
        <v>361</v>
      </c>
      <c r="M421" s="1" t="s">
        <v>361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 t="s">
        <v>357</v>
      </c>
      <c r="B422" s="1" t="s">
        <v>358</v>
      </c>
      <c r="C422" s="1" t="s">
        <v>843</v>
      </c>
      <c r="D422" s="1">
        <v>500</v>
      </c>
      <c r="E422" s="1">
        <v>1</v>
      </c>
      <c r="F422" s="1" t="s">
        <v>366</v>
      </c>
      <c r="G422" s="1">
        <v>0.97775999999999996</v>
      </c>
      <c r="H422" s="1" t="s">
        <v>367</v>
      </c>
      <c r="I422" s="1" t="s">
        <v>368</v>
      </c>
      <c r="J422" s="1">
        <v>11.523</v>
      </c>
      <c r="K422" s="1" t="s">
        <v>367</v>
      </c>
      <c r="L422" s="1" t="s">
        <v>361</v>
      </c>
      <c r="M422" s="1" t="s">
        <v>361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 t="s">
        <v>357</v>
      </c>
      <c r="B423" s="1" t="s">
        <v>358</v>
      </c>
      <c r="C423" s="1" t="s">
        <v>844</v>
      </c>
      <c r="D423" s="1">
        <v>501</v>
      </c>
      <c r="E423" s="1">
        <v>1</v>
      </c>
      <c r="F423" s="1" t="s">
        <v>366</v>
      </c>
      <c r="G423" s="1">
        <v>1.52833</v>
      </c>
      <c r="H423" s="1" t="s">
        <v>367</v>
      </c>
      <c r="I423" s="1" t="s">
        <v>368</v>
      </c>
      <c r="J423" s="1">
        <v>4.6260000000000003</v>
      </c>
      <c r="K423" s="1" t="s">
        <v>367</v>
      </c>
      <c r="L423" s="1" t="s">
        <v>361</v>
      </c>
      <c r="M423" s="1" t="s">
        <v>361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 t="s">
        <v>357</v>
      </c>
      <c r="B424" s="1" t="s">
        <v>358</v>
      </c>
      <c r="C424" s="1" t="s">
        <v>845</v>
      </c>
      <c r="D424" s="1" t="s">
        <v>374</v>
      </c>
      <c r="E424" s="1"/>
      <c r="F424" s="1" t="s">
        <v>361</v>
      </c>
      <c r="G424" s="1"/>
      <c r="H424" s="1"/>
      <c r="I424" s="1" t="s">
        <v>361</v>
      </c>
      <c r="J424" s="1"/>
      <c r="K424" s="1"/>
      <c r="L424" s="1" t="s">
        <v>361</v>
      </c>
      <c r="M424" s="1" t="s">
        <v>361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 t="s">
        <v>357</v>
      </c>
      <c r="B425" s="1" t="s">
        <v>358</v>
      </c>
      <c r="C425" s="1" t="s">
        <v>846</v>
      </c>
      <c r="D425" s="1">
        <v>502</v>
      </c>
      <c r="E425" s="1">
        <v>1</v>
      </c>
      <c r="F425" s="1" t="s">
        <v>366</v>
      </c>
      <c r="G425" s="1">
        <v>0.15669</v>
      </c>
      <c r="H425" s="1" t="s">
        <v>367</v>
      </c>
      <c r="I425" s="1" t="s">
        <v>368</v>
      </c>
      <c r="J425" s="1">
        <v>37.338999999999999</v>
      </c>
      <c r="K425" s="1" t="s">
        <v>367</v>
      </c>
      <c r="L425" s="1" t="s">
        <v>361</v>
      </c>
      <c r="M425" s="1" t="s">
        <v>361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 t="s">
        <v>357</v>
      </c>
      <c r="B426" s="1" t="s">
        <v>358</v>
      </c>
      <c r="C426" s="1" t="s">
        <v>847</v>
      </c>
      <c r="D426" s="1">
        <v>503</v>
      </c>
      <c r="E426" s="1">
        <v>1</v>
      </c>
      <c r="F426" s="1" t="s">
        <v>366</v>
      </c>
      <c r="G426" s="1">
        <v>0.96267999999999998</v>
      </c>
      <c r="H426" s="1" t="s">
        <v>367</v>
      </c>
      <c r="I426" s="1" t="s">
        <v>368</v>
      </c>
      <c r="J426" s="1">
        <v>13.462999999999999</v>
      </c>
      <c r="K426" s="1" t="s">
        <v>367</v>
      </c>
      <c r="L426" s="1" t="s">
        <v>361</v>
      </c>
      <c r="M426" s="1" t="s">
        <v>361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 t="s">
        <v>357</v>
      </c>
      <c r="B427" s="1" t="s">
        <v>358</v>
      </c>
      <c r="C427" s="1" t="s">
        <v>848</v>
      </c>
      <c r="D427" s="1">
        <v>504</v>
      </c>
      <c r="E427" s="1">
        <v>1</v>
      </c>
      <c r="F427" s="1" t="s">
        <v>366</v>
      </c>
      <c r="G427" s="1">
        <v>1.6479999999999999</v>
      </c>
      <c r="H427" s="1" t="s">
        <v>367</v>
      </c>
      <c r="I427" s="1" t="s">
        <v>368</v>
      </c>
      <c r="J427" s="1">
        <v>6.59</v>
      </c>
      <c r="K427" s="1" t="s">
        <v>367</v>
      </c>
      <c r="L427" s="1" t="s">
        <v>361</v>
      </c>
      <c r="M427" s="1" t="s">
        <v>361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 t="s">
        <v>357</v>
      </c>
      <c r="B428" s="1" t="s">
        <v>358</v>
      </c>
      <c r="C428" s="1" t="s">
        <v>849</v>
      </c>
      <c r="D428" s="1">
        <v>505</v>
      </c>
      <c r="E428" s="1">
        <v>1</v>
      </c>
      <c r="F428" s="1" t="s">
        <v>366</v>
      </c>
      <c r="G428" s="1">
        <v>0.20646999999999999</v>
      </c>
      <c r="H428" s="1" t="s">
        <v>367</v>
      </c>
      <c r="I428" s="1" t="s">
        <v>368</v>
      </c>
      <c r="J428" s="1">
        <v>30.064</v>
      </c>
      <c r="K428" s="1" t="s">
        <v>367</v>
      </c>
      <c r="L428" s="1" t="s">
        <v>361</v>
      </c>
      <c r="M428" s="1" t="s">
        <v>361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 t="s">
        <v>357</v>
      </c>
      <c r="B429" s="1" t="s">
        <v>358</v>
      </c>
      <c r="C429" s="1" t="s">
        <v>850</v>
      </c>
      <c r="D429" s="1">
        <v>506</v>
      </c>
      <c r="E429" s="1">
        <v>1</v>
      </c>
      <c r="F429" s="1" t="s">
        <v>366</v>
      </c>
      <c r="G429" s="1">
        <v>0.90490000000000004</v>
      </c>
      <c r="H429" s="1" t="s">
        <v>367</v>
      </c>
      <c r="I429" s="1" t="s">
        <v>368</v>
      </c>
      <c r="J429" s="1">
        <v>10.093999999999999</v>
      </c>
      <c r="K429" s="1" t="s">
        <v>367</v>
      </c>
      <c r="L429" s="1" t="s">
        <v>361</v>
      </c>
      <c r="M429" s="1" t="s">
        <v>361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 t="s">
        <v>357</v>
      </c>
      <c r="B430" s="1" t="s">
        <v>358</v>
      </c>
      <c r="C430" s="1" t="s">
        <v>851</v>
      </c>
      <c r="D430" s="1">
        <v>507</v>
      </c>
      <c r="E430" s="1">
        <v>1</v>
      </c>
      <c r="F430" s="1" t="s">
        <v>366</v>
      </c>
      <c r="G430" s="1">
        <v>1.5069600000000001</v>
      </c>
      <c r="H430" s="1" t="s">
        <v>367</v>
      </c>
      <c r="I430" s="1" t="s">
        <v>368</v>
      </c>
      <c r="J430" s="1">
        <v>7.6260000000000003</v>
      </c>
      <c r="K430" s="1" t="s">
        <v>367</v>
      </c>
      <c r="L430" s="1" t="s">
        <v>361</v>
      </c>
      <c r="M430" s="1" t="s">
        <v>361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 t="s">
        <v>357</v>
      </c>
      <c r="B431" s="1" t="s">
        <v>358</v>
      </c>
      <c r="C431" s="1" t="s">
        <v>852</v>
      </c>
      <c r="D431" s="1">
        <v>508</v>
      </c>
      <c r="E431" s="1">
        <v>1</v>
      </c>
      <c r="F431" s="1" t="s">
        <v>366</v>
      </c>
      <c r="G431" s="1">
        <v>0.40655999999999998</v>
      </c>
      <c r="H431" s="1" t="s">
        <v>367</v>
      </c>
      <c r="I431" s="1" t="s">
        <v>368</v>
      </c>
      <c r="J431" s="1">
        <v>24.821000000000002</v>
      </c>
      <c r="K431" s="1" t="s">
        <v>367</v>
      </c>
      <c r="L431" s="1" t="s">
        <v>361</v>
      </c>
      <c r="M431" s="1" t="s">
        <v>361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 t="s">
        <v>357</v>
      </c>
      <c r="B432" s="1" t="s">
        <v>358</v>
      </c>
      <c r="C432" s="1" t="s">
        <v>853</v>
      </c>
      <c r="D432" s="1">
        <v>509</v>
      </c>
      <c r="E432" s="1">
        <v>1</v>
      </c>
      <c r="F432" s="1" t="s">
        <v>366</v>
      </c>
      <c r="G432" s="1">
        <v>1.09169</v>
      </c>
      <c r="H432" s="1" t="s">
        <v>367</v>
      </c>
      <c r="I432" s="1" t="s">
        <v>368</v>
      </c>
      <c r="J432" s="1">
        <v>5.9909999999999997</v>
      </c>
      <c r="K432" s="1" t="s">
        <v>367</v>
      </c>
      <c r="L432" s="1" t="s">
        <v>361</v>
      </c>
      <c r="M432" s="1" t="s">
        <v>361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 t="s">
        <v>357</v>
      </c>
      <c r="B433" s="1" t="s">
        <v>358</v>
      </c>
      <c r="C433" s="1" t="s">
        <v>854</v>
      </c>
      <c r="D433" s="1">
        <v>510</v>
      </c>
      <c r="E433" s="1">
        <v>1</v>
      </c>
      <c r="F433" s="1" t="s">
        <v>366</v>
      </c>
      <c r="G433" s="1">
        <v>1.5874200000000001</v>
      </c>
      <c r="H433" s="1" t="s">
        <v>367</v>
      </c>
      <c r="I433" s="1" t="s">
        <v>368</v>
      </c>
      <c r="J433" s="1">
        <v>8.3680000000000003</v>
      </c>
      <c r="K433" s="1" t="s">
        <v>367</v>
      </c>
      <c r="L433" s="1" t="s">
        <v>361</v>
      </c>
      <c r="M433" s="1" t="s">
        <v>361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 t="s">
        <v>357</v>
      </c>
      <c r="B434" s="1" t="s">
        <v>358</v>
      </c>
      <c r="C434" s="1" t="s">
        <v>855</v>
      </c>
      <c r="D434" s="1">
        <v>511</v>
      </c>
      <c r="E434" s="1">
        <v>1</v>
      </c>
      <c r="F434" s="1" t="s">
        <v>366</v>
      </c>
      <c r="G434" s="1">
        <v>0.49217</v>
      </c>
      <c r="H434" s="1" t="s">
        <v>367</v>
      </c>
      <c r="I434" s="1" t="s">
        <v>368</v>
      </c>
      <c r="J434" s="1">
        <v>22.773</v>
      </c>
      <c r="K434" s="1" t="s">
        <v>367</v>
      </c>
      <c r="L434" s="1" t="s">
        <v>361</v>
      </c>
      <c r="M434" s="1" t="s">
        <v>361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 t="s">
        <v>357</v>
      </c>
      <c r="B435" s="1" t="s">
        <v>358</v>
      </c>
      <c r="C435" s="1" t="s">
        <v>856</v>
      </c>
      <c r="D435" s="1">
        <v>512</v>
      </c>
      <c r="E435" s="1">
        <v>1</v>
      </c>
      <c r="F435" s="1" t="s">
        <v>366</v>
      </c>
      <c r="G435" s="1">
        <v>1.0315700000000001</v>
      </c>
      <c r="H435" s="1" t="s">
        <v>367</v>
      </c>
      <c r="I435" s="1" t="s">
        <v>368</v>
      </c>
      <c r="J435" s="1">
        <v>7.9089999999999998</v>
      </c>
      <c r="K435" s="1" t="s">
        <v>367</v>
      </c>
      <c r="L435" s="1" t="s">
        <v>361</v>
      </c>
      <c r="M435" s="1" t="s">
        <v>361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 t="s">
        <v>357</v>
      </c>
      <c r="B436" s="1" t="s">
        <v>358</v>
      </c>
      <c r="C436" s="1" t="s">
        <v>857</v>
      </c>
      <c r="D436" s="1">
        <v>513</v>
      </c>
      <c r="E436" s="1">
        <v>1</v>
      </c>
      <c r="F436" s="1" t="s">
        <v>366</v>
      </c>
      <c r="G436" s="1">
        <v>1.46932</v>
      </c>
      <c r="H436" s="1" t="s">
        <v>367</v>
      </c>
      <c r="I436" s="1" t="s">
        <v>368</v>
      </c>
      <c r="J436" s="1">
        <v>4.9119999999999999</v>
      </c>
      <c r="K436" s="1" t="s">
        <v>367</v>
      </c>
      <c r="L436" s="1" t="s">
        <v>361</v>
      </c>
      <c r="M436" s="1" t="s">
        <v>361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 t="s">
        <v>357</v>
      </c>
      <c r="B437" s="1" t="s">
        <v>358</v>
      </c>
      <c r="C437" s="1" t="s">
        <v>858</v>
      </c>
      <c r="D437" s="1">
        <v>514</v>
      </c>
      <c r="E437" s="1">
        <v>1</v>
      </c>
      <c r="F437" s="1" t="s">
        <v>366</v>
      </c>
      <c r="G437" s="1">
        <v>0.43387999999999999</v>
      </c>
      <c r="H437" s="1" t="s">
        <v>367</v>
      </c>
      <c r="I437" s="1" t="s">
        <v>368</v>
      </c>
      <c r="J437" s="1">
        <v>25.058</v>
      </c>
      <c r="K437" s="1" t="s">
        <v>367</v>
      </c>
      <c r="L437" s="1" t="s">
        <v>361</v>
      </c>
      <c r="M437" s="1" t="s">
        <v>361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 t="s">
        <v>357</v>
      </c>
      <c r="B438" s="1" t="s">
        <v>358</v>
      </c>
      <c r="C438" s="1" t="s">
        <v>859</v>
      </c>
      <c r="D438" s="1">
        <v>515</v>
      </c>
      <c r="E438" s="1">
        <v>1</v>
      </c>
      <c r="F438" s="1" t="s">
        <v>366</v>
      </c>
      <c r="G438" s="1">
        <v>1.15435</v>
      </c>
      <c r="H438" s="1" t="s">
        <v>367</v>
      </c>
      <c r="I438" s="1" t="s">
        <v>368</v>
      </c>
      <c r="J438" s="1">
        <v>4.9029999999999996</v>
      </c>
      <c r="K438" s="1" t="s">
        <v>367</v>
      </c>
      <c r="L438" s="1" t="s">
        <v>361</v>
      </c>
      <c r="M438" s="1" t="s">
        <v>361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 t="s">
        <v>357</v>
      </c>
      <c r="B439" s="1" t="s">
        <v>358</v>
      </c>
      <c r="C439" s="1" t="s">
        <v>860</v>
      </c>
      <c r="D439" s="1">
        <v>516</v>
      </c>
      <c r="E439" s="1">
        <v>1</v>
      </c>
      <c r="F439" s="1" t="s">
        <v>366</v>
      </c>
      <c r="G439" s="1">
        <v>1.70617</v>
      </c>
      <c r="H439" s="1" t="s">
        <v>367</v>
      </c>
      <c r="I439" s="1" t="s">
        <v>368</v>
      </c>
      <c r="J439" s="1">
        <v>12.909000000000001</v>
      </c>
      <c r="K439" s="1" t="s">
        <v>367</v>
      </c>
      <c r="L439" s="1" t="s">
        <v>361</v>
      </c>
      <c r="M439" s="1" t="s">
        <v>361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 t="s">
        <v>357</v>
      </c>
      <c r="B440" s="1" t="s">
        <v>358</v>
      </c>
      <c r="C440" s="1" t="s">
        <v>861</v>
      </c>
      <c r="D440" s="1">
        <v>517</v>
      </c>
      <c r="E440" s="1">
        <v>1</v>
      </c>
      <c r="F440" s="1" t="s">
        <v>366</v>
      </c>
      <c r="G440" s="1">
        <v>0.62251999999999996</v>
      </c>
      <c r="H440" s="1" t="s">
        <v>367</v>
      </c>
      <c r="I440" s="1" t="s">
        <v>368</v>
      </c>
      <c r="J440" s="1">
        <v>27.762</v>
      </c>
      <c r="K440" s="1" t="s">
        <v>367</v>
      </c>
      <c r="L440" s="1" t="s">
        <v>361</v>
      </c>
      <c r="M440" s="1" t="s">
        <v>361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 t="s">
        <v>357</v>
      </c>
      <c r="B441" s="1" t="s">
        <v>358</v>
      </c>
      <c r="C441" s="1" t="s">
        <v>862</v>
      </c>
      <c r="D441" s="1">
        <v>518</v>
      </c>
      <c r="E441" s="1">
        <v>1</v>
      </c>
      <c r="F441" s="1" t="s">
        <v>366</v>
      </c>
      <c r="G441" s="1">
        <v>1.1637</v>
      </c>
      <c r="H441" s="1" t="s">
        <v>367</v>
      </c>
      <c r="I441" s="1" t="s">
        <v>368</v>
      </c>
      <c r="J441" s="1">
        <v>6.71</v>
      </c>
      <c r="K441" s="1" t="s">
        <v>367</v>
      </c>
      <c r="L441" s="1" t="s">
        <v>361</v>
      </c>
      <c r="M441" s="1" t="s">
        <v>361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 t="s">
        <v>357</v>
      </c>
      <c r="B442" s="1" t="s">
        <v>358</v>
      </c>
      <c r="C442" s="1" t="s">
        <v>863</v>
      </c>
      <c r="D442" s="1">
        <v>519</v>
      </c>
      <c r="E442" s="1">
        <v>1</v>
      </c>
      <c r="F442" s="1" t="s">
        <v>366</v>
      </c>
      <c r="G442" s="1">
        <v>1.56694</v>
      </c>
      <c r="H442" s="1" t="s">
        <v>367</v>
      </c>
      <c r="I442" s="1" t="s">
        <v>368</v>
      </c>
      <c r="J442" s="1">
        <v>15.263</v>
      </c>
      <c r="K442" s="1" t="s">
        <v>367</v>
      </c>
      <c r="L442" s="1" t="s">
        <v>361</v>
      </c>
      <c r="M442" s="1" t="s">
        <v>361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 t="s">
        <v>357</v>
      </c>
      <c r="B443" s="1" t="s">
        <v>358</v>
      </c>
      <c r="C443" s="1" t="s">
        <v>864</v>
      </c>
      <c r="D443" s="1">
        <v>520</v>
      </c>
      <c r="E443" s="1">
        <v>1</v>
      </c>
      <c r="F443" s="1" t="s">
        <v>366</v>
      </c>
      <c r="G443" s="1">
        <v>0.88385000000000002</v>
      </c>
      <c r="H443" s="1" t="s">
        <v>367</v>
      </c>
      <c r="I443" s="1" t="s">
        <v>368</v>
      </c>
      <c r="J443" s="1">
        <v>43.548999999999999</v>
      </c>
      <c r="K443" s="1" t="s">
        <v>367</v>
      </c>
      <c r="L443" s="1" t="s">
        <v>361</v>
      </c>
      <c r="M443" s="1" t="s">
        <v>361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 t="s">
        <v>357</v>
      </c>
      <c r="B444" s="1" t="s">
        <v>358</v>
      </c>
      <c r="C444" s="1" t="s">
        <v>865</v>
      </c>
      <c r="D444" s="1">
        <v>521</v>
      </c>
      <c r="E444" s="1">
        <v>1</v>
      </c>
      <c r="F444" s="1" t="s">
        <v>366</v>
      </c>
      <c r="G444" s="1">
        <v>1.1233299999999999</v>
      </c>
      <c r="H444" s="1" t="s">
        <v>367</v>
      </c>
      <c r="I444" s="1" t="s">
        <v>368</v>
      </c>
      <c r="J444" s="1">
        <v>23.491</v>
      </c>
      <c r="K444" s="1" t="s">
        <v>367</v>
      </c>
      <c r="L444" s="1" t="s">
        <v>361</v>
      </c>
      <c r="M444" s="1" t="s">
        <v>361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 t="s">
        <v>357</v>
      </c>
      <c r="B445" s="1" t="s">
        <v>358</v>
      </c>
      <c r="C445" s="1" t="s">
        <v>866</v>
      </c>
      <c r="D445" s="1">
        <v>522</v>
      </c>
      <c r="E445" s="1">
        <v>1</v>
      </c>
      <c r="F445" s="1" t="s">
        <v>366</v>
      </c>
      <c r="G445" s="1">
        <v>1.2486900000000001</v>
      </c>
      <c r="H445" s="1" t="s">
        <v>367</v>
      </c>
      <c r="I445" s="1" t="s">
        <v>368</v>
      </c>
      <c r="J445" s="1">
        <v>4.0810000000000004</v>
      </c>
      <c r="K445" s="1" t="s">
        <v>367</v>
      </c>
      <c r="L445" s="1" t="s">
        <v>361</v>
      </c>
      <c r="M445" s="1" t="s">
        <v>361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 t="s">
        <v>357</v>
      </c>
      <c r="B446" s="1" t="s">
        <v>358</v>
      </c>
      <c r="C446" s="1" t="s">
        <v>867</v>
      </c>
      <c r="D446" s="1">
        <v>523</v>
      </c>
      <c r="E446" s="1">
        <v>1</v>
      </c>
      <c r="F446" s="1" t="s">
        <v>366</v>
      </c>
      <c r="G446" s="1">
        <v>1.34823</v>
      </c>
      <c r="H446" s="1" t="s">
        <v>367</v>
      </c>
      <c r="I446" s="1" t="s">
        <v>368</v>
      </c>
      <c r="J446" s="1">
        <v>16.975999999999999</v>
      </c>
      <c r="K446" s="1" t="s">
        <v>367</v>
      </c>
      <c r="L446" s="1" t="s">
        <v>361</v>
      </c>
      <c r="M446" s="1" t="s">
        <v>361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 t="s">
        <v>357</v>
      </c>
      <c r="B447" s="1" t="s">
        <v>358</v>
      </c>
      <c r="C447" s="1" t="s">
        <v>868</v>
      </c>
      <c r="D447" s="1">
        <v>524</v>
      </c>
      <c r="E447" s="1">
        <v>1</v>
      </c>
      <c r="F447" s="1" t="s">
        <v>366</v>
      </c>
      <c r="G447" s="1">
        <v>1.44408</v>
      </c>
      <c r="H447" s="1" t="s">
        <v>367</v>
      </c>
      <c r="I447" s="1" t="s">
        <v>368</v>
      </c>
      <c r="J447" s="1">
        <v>35.481999999999999</v>
      </c>
      <c r="K447" s="1" t="s">
        <v>367</v>
      </c>
      <c r="L447" s="1" t="s">
        <v>361</v>
      </c>
      <c r="M447" s="1" t="s">
        <v>361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 t="s">
        <v>357</v>
      </c>
      <c r="B448" s="1" t="s">
        <v>358</v>
      </c>
      <c r="C448" s="1" t="s">
        <v>869</v>
      </c>
      <c r="D448" s="1">
        <v>525</v>
      </c>
      <c r="E448" s="1">
        <v>1</v>
      </c>
      <c r="F448" s="1" t="s">
        <v>366</v>
      </c>
      <c r="G448" s="1">
        <v>1.57192</v>
      </c>
      <c r="H448" s="1" t="s">
        <v>367</v>
      </c>
      <c r="I448" s="1" t="s">
        <v>368</v>
      </c>
      <c r="J448" s="1">
        <v>57.076000000000001</v>
      </c>
      <c r="K448" s="1" t="s">
        <v>367</v>
      </c>
      <c r="L448" s="1" t="s">
        <v>361</v>
      </c>
      <c r="M448" s="1" t="s">
        <v>361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 t="s">
        <v>357</v>
      </c>
      <c r="B449" s="1" t="s">
        <v>358</v>
      </c>
      <c r="C449" s="1" t="s">
        <v>870</v>
      </c>
      <c r="D449" s="1">
        <v>526</v>
      </c>
      <c r="E449" s="1">
        <v>1</v>
      </c>
      <c r="F449" s="1" t="s">
        <v>366</v>
      </c>
      <c r="G449" s="1">
        <v>1.02271</v>
      </c>
      <c r="H449" s="1" t="s">
        <v>367</v>
      </c>
      <c r="I449" s="1" t="s">
        <v>368</v>
      </c>
      <c r="J449" s="1">
        <v>50.026000000000003</v>
      </c>
      <c r="K449" s="1" t="s">
        <v>367</v>
      </c>
      <c r="L449" s="1" t="s">
        <v>361</v>
      </c>
      <c r="M449" s="1" t="s">
        <v>361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 t="s">
        <v>357</v>
      </c>
      <c r="B450" s="1" t="s">
        <v>358</v>
      </c>
      <c r="C450" s="1" t="s">
        <v>871</v>
      </c>
      <c r="D450" s="1">
        <v>527</v>
      </c>
      <c r="E450" s="1">
        <v>1</v>
      </c>
      <c r="F450" s="1" t="s">
        <v>366</v>
      </c>
      <c r="G450" s="1">
        <v>1.1363000000000001</v>
      </c>
      <c r="H450" s="1" t="s">
        <v>367</v>
      </c>
      <c r="I450" s="1" t="s">
        <v>368</v>
      </c>
      <c r="J450" s="1">
        <v>30.039000000000001</v>
      </c>
      <c r="K450" s="1" t="s">
        <v>367</v>
      </c>
      <c r="L450" s="1" t="s">
        <v>361</v>
      </c>
      <c r="M450" s="1" t="s">
        <v>361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 t="s">
        <v>357</v>
      </c>
      <c r="B451" s="1" t="s">
        <v>358</v>
      </c>
      <c r="C451" s="1" t="s">
        <v>872</v>
      </c>
      <c r="D451" s="1">
        <v>528</v>
      </c>
      <c r="E451" s="1">
        <v>1</v>
      </c>
      <c r="F451" s="1" t="s">
        <v>366</v>
      </c>
      <c r="G451" s="1">
        <v>1.2555400000000001</v>
      </c>
      <c r="H451" s="1" t="s">
        <v>367</v>
      </c>
      <c r="I451" s="1" t="s">
        <v>368</v>
      </c>
      <c r="J451" s="1">
        <v>10.214</v>
      </c>
      <c r="K451" s="1" t="s">
        <v>367</v>
      </c>
      <c r="L451" s="1" t="s">
        <v>361</v>
      </c>
      <c r="M451" s="1" t="s">
        <v>361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 t="s">
        <v>357</v>
      </c>
      <c r="B452" s="1" t="s">
        <v>358</v>
      </c>
      <c r="C452" s="1" t="s">
        <v>873</v>
      </c>
      <c r="D452" s="1">
        <v>529</v>
      </c>
      <c r="E452" s="1">
        <v>1</v>
      </c>
      <c r="F452" s="1" t="s">
        <v>366</v>
      </c>
      <c r="G452" s="1">
        <v>1.45</v>
      </c>
      <c r="H452" s="1" t="s">
        <v>367</v>
      </c>
      <c r="I452" s="1" t="s">
        <v>368</v>
      </c>
      <c r="J452" s="1">
        <v>28.571000000000002</v>
      </c>
      <c r="K452" s="1" t="s">
        <v>367</v>
      </c>
      <c r="L452" s="1" t="s">
        <v>361</v>
      </c>
      <c r="M452" s="1" t="s">
        <v>361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 t="s">
        <v>357</v>
      </c>
      <c r="B453" s="1" t="s">
        <v>358</v>
      </c>
      <c r="C453" s="1" t="s">
        <v>874</v>
      </c>
      <c r="D453" s="1">
        <v>530</v>
      </c>
      <c r="E453" s="1">
        <v>1</v>
      </c>
      <c r="F453" s="1" t="s">
        <v>366</v>
      </c>
      <c r="G453" s="1">
        <v>1.54958</v>
      </c>
      <c r="H453" s="1" t="s">
        <v>367</v>
      </c>
      <c r="I453" s="1" t="s">
        <v>368</v>
      </c>
      <c r="J453" s="1">
        <v>50.137</v>
      </c>
      <c r="K453" s="1" t="s">
        <v>367</v>
      </c>
      <c r="L453" s="1" t="s">
        <v>361</v>
      </c>
      <c r="M453" s="1" t="s">
        <v>361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 t="s">
        <v>357</v>
      </c>
      <c r="B454" s="1" t="s">
        <v>358</v>
      </c>
      <c r="C454" s="1" t="s">
        <v>875</v>
      </c>
      <c r="D454" s="1">
        <v>531</v>
      </c>
      <c r="E454" s="1">
        <v>1</v>
      </c>
      <c r="F454" s="1" t="s">
        <v>366</v>
      </c>
      <c r="G454" s="1">
        <v>1.0472399999999999</v>
      </c>
      <c r="H454" s="1" t="s">
        <v>367</v>
      </c>
      <c r="I454" s="1" t="s">
        <v>368</v>
      </c>
      <c r="J454" s="1">
        <v>50.523000000000003</v>
      </c>
      <c r="K454" s="1" t="s">
        <v>367</v>
      </c>
      <c r="L454" s="1" t="s">
        <v>361</v>
      </c>
      <c r="M454" s="1" t="s">
        <v>361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 t="s">
        <v>357</v>
      </c>
      <c r="B455" s="1" t="s">
        <v>358</v>
      </c>
      <c r="C455" s="1" t="s">
        <v>876</v>
      </c>
      <c r="D455" s="1">
        <v>532</v>
      </c>
      <c r="E455" s="1">
        <v>1</v>
      </c>
      <c r="F455" s="1" t="s">
        <v>366</v>
      </c>
      <c r="G455" s="1">
        <v>1.1351599999999999</v>
      </c>
      <c r="H455" s="1" t="s">
        <v>367</v>
      </c>
      <c r="I455" s="1" t="s">
        <v>368</v>
      </c>
      <c r="J455" s="1">
        <v>30.568999999999999</v>
      </c>
      <c r="K455" s="1" t="s">
        <v>367</v>
      </c>
      <c r="L455" s="1" t="s">
        <v>361</v>
      </c>
      <c r="M455" s="1" t="s">
        <v>361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 t="s">
        <v>357</v>
      </c>
      <c r="B456" s="1" t="s">
        <v>358</v>
      </c>
      <c r="C456" s="1" t="s">
        <v>877</v>
      </c>
      <c r="D456" s="1">
        <v>533</v>
      </c>
      <c r="E456" s="1">
        <v>1</v>
      </c>
      <c r="F456" s="1" t="s">
        <v>366</v>
      </c>
      <c r="G456" s="1">
        <v>1.33152</v>
      </c>
      <c r="H456" s="1" t="s">
        <v>367</v>
      </c>
      <c r="I456" s="1" t="s">
        <v>368</v>
      </c>
      <c r="J456" s="1">
        <v>9.8840000000000003</v>
      </c>
      <c r="K456" s="1" t="s">
        <v>367</v>
      </c>
      <c r="L456" s="1" t="s">
        <v>361</v>
      </c>
      <c r="M456" s="1" t="s">
        <v>361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 t="s">
        <v>357</v>
      </c>
      <c r="B457" s="1" t="s">
        <v>358</v>
      </c>
      <c r="C457" s="1" t="s">
        <v>878</v>
      </c>
      <c r="D457" s="1">
        <v>534</v>
      </c>
      <c r="E457" s="1">
        <v>1</v>
      </c>
      <c r="F457" s="1" t="s">
        <v>366</v>
      </c>
      <c r="G457" s="1">
        <v>1.43455</v>
      </c>
      <c r="H457" s="1" t="s">
        <v>367</v>
      </c>
      <c r="I457" s="1" t="s">
        <v>368</v>
      </c>
      <c r="J457" s="1">
        <v>28.07</v>
      </c>
      <c r="K457" s="1" t="s">
        <v>367</v>
      </c>
      <c r="L457" s="1" t="s">
        <v>361</v>
      </c>
      <c r="M457" s="1" t="s">
        <v>361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 t="s">
        <v>357</v>
      </c>
      <c r="B458" s="1" t="s">
        <v>358</v>
      </c>
      <c r="C458" s="1" t="s">
        <v>879</v>
      </c>
      <c r="D458" s="1">
        <v>535</v>
      </c>
      <c r="E458" s="1">
        <v>1</v>
      </c>
      <c r="F458" s="1" t="s">
        <v>366</v>
      </c>
      <c r="G458" s="1">
        <v>1.5529999999999999</v>
      </c>
      <c r="H458" s="1" t="s">
        <v>367</v>
      </c>
      <c r="I458" s="1" t="s">
        <v>368</v>
      </c>
      <c r="J458" s="1">
        <v>49.59</v>
      </c>
      <c r="K458" s="1" t="s">
        <v>367</v>
      </c>
      <c r="L458" s="1" t="s">
        <v>361</v>
      </c>
      <c r="M458" s="1" t="s">
        <v>361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 t="s">
        <v>357</v>
      </c>
      <c r="B459" s="1" t="s">
        <v>358</v>
      </c>
      <c r="C459" s="1" t="s">
        <v>880</v>
      </c>
      <c r="D459" s="1">
        <v>536</v>
      </c>
      <c r="E459" s="1">
        <v>1</v>
      </c>
      <c r="F459" s="1" t="s">
        <v>366</v>
      </c>
      <c r="G459" s="1">
        <v>1.2070000000000001</v>
      </c>
      <c r="H459" s="1" t="s">
        <v>367</v>
      </c>
      <c r="I459" s="1" t="s">
        <v>368</v>
      </c>
      <c r="J459" s="1">
        <v>21.824000000000002</v>
      </c>
      <c r="K459" s="1" t="s">
        <v>367</v>
      </c>
      <c r="L459" s="1" t="s">
        <v>361</v>
      </c>
      <c r="M459" s="1" t="s">
        <v>361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 t="s">
        <v>357</v>
      </c>
      <c r="B460" s="1" t="s">
        <v>358</v>
      </c>
      <c r="C460" s="1" t="s">
        <v>881</v>
      </c>
      <c r="D460" s="1">
        <v>537</v>
      </c>
      <c r="E460" s="1">
        <v>1</v>
      </c>
      <c r="F460" s="1" t="s">
        <v>366</v>
      </c>
      <c r="G460" s="1">
        <v>1.3199700000000001</v>
      </c>
      <c r="H460" s="1" t="s">
        <v>367</v>
      </c>
      <c r="I460" s="1" t="s">
        <v>368</v>
      </c>
      <c r="J460" s="1">
        <v>2.2400000000000002</v>
      </c>
      <c r="K460" s="1" t="s">
        <v>367</v>
      </c>
      <c r="L460" s="1" t="s">
        <v>361</v>
      </c>
      <c r="M460" s="1" t="s">
        <v>361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 t="s">
        <v>357</v>
      </c>
      <c r="B461" s="1" t="s">
        <v>358</v>
      </c>
      <c r="C461" s="1" t="s">
        <v>882</v>
      </c>
      <c r="D461" s="1">
        <v>538</v>
      </c>
      <c r="E461" s="1">
        <v>1</v>
      </c>
      <c r="F461" s="1" t="s">
        <v>366</v>
      </c>
      <c r="G461" s="1">
        <v>1.4113800000000001</v>
      </c>
      <c r="H461" s="1" t="s">
        <v>367</v>
      </c>
      <c r="I461" s="1" t="s">
        <v>368</v>
      </c>
      <c r="J461" s="1">
        <v>16.696000000000002</v>
      </c>
      <c r="K461" s="1" t="s">
        <v>367</v>
      </c>
      <c r="L461" s="1" t="s">
        <v>361</v>
      </c>
      <c r="M461" s="1" t="s">
        <v>361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 t="s">
        <v>357</v>
      </c>
      <c r="B462" s="1" t="s">
        <v>358</v>
      </c>
      <c r="C462" s="1" t="s">
        <v>883</v>
      </c>
      <c r="D462" s="1">
        <v>539</v>
      </c>
      <c r="E462" s="1">
        <v>1</v>
      </c>
      <c r="F462" s="1" t="s">
        <v>366</v>
      </c>
      <c r="G462" s="1">
        <v>1.51145</v>
      </c>
      <c r="H462" s="1" t="s">
        <v>367</v>
      </c>
      <c r="I462" s="1" t="s">
        <v>368</v>
      </c>
      <c r="J462" s="1">
        <v>36.628</v>
      </c>
      <c r="K462" s="1" t="s">
        <v>367</v>
      </c>
      <c r="L462" s="1" t="s">
        <v>361</v>
      </c>
      <c r="M462" s="1" t="s">
        <v>361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 t="s">
        <v>357</v>
      </c>
      <c r="B463" s="1" t="s">
        <v>358</v>
      </c>
      <c r="C463" s="1" t="s">
        <v>884</v>
      </c>
      <c r="D463" s="1" t="s">
        <v>492</v>
      </c>
      <c r="E463" s="1"/>
      <c r="F463" s="1" t="s">
        <v>366</v>
      </c>
      <c r="G463" s="1">
        <v>1.56012</v>
      </c>
      <c r="H463" s="1" t="s">
        <v>367</v>
      </c>
      <c r="I463" s="1" t="s">
        <v>368</v>
      </c>
      <c r="J463" s="1">
        <v>15.365</v>
      </c>
      <c r="K463" s="1" t="s">
        <v>367</v>
      </c>
      <c r="L463" s="1" t="s">
        <v>361</v>
      </c>
      <c r="M463" s="1" t="s">
        <v>361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 t="s">
        <v>357</v>
      </c>
      <c r="B464" s="1" t="s">
        <v>358</v>
      </c>
      <c r="C464" s="1" t="s">
        <v>885</v>
      </c>
      <c r="D464" s="1" t="s">
        <v>496</v>
      </c>
      <c r="E464" s="1"/>
      <c r="F464" s="1" t="s">
        <v>366</v>
      </c>
      <c r="G464" s="1">
        <v>1.6742699999999999</v>
      </c>
      <c r="H464" s="1" t="s">
        <v>367</v>
      </c>
      <c r="I464" s="1" t="s">
        <v>368</v>
      </c>
      <c r="J464" s="1">
        <v>29.545000000000002</v>
      </c>
      <c r="K464" s="1" t="s">
        <v>367</v>
      </c>
      <c r="L464" s="1" t="s">
        <v>361</v>
      </c>
      <c r="M464" s="1" t="s">
        <v>361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 t="s">
        <v>357</v>
      </c>
      <c r="B465" s="1" t="s">
        <v>358</v>
      </c>
      <c r="C465" s="1" t="s">
        <v>886</v>
      </c>
      <c r="D465" s="1" t="s">
        <v>499</v>
      </c>
      <c r="E465" s="1"/>
      <c r="F465" s="1" t="s">
        <v>366</v>
      </c>
      <c r="G465" s="1">
        <v>1.5294700000000001</v>
      </c>
      <c r="H465" s="1" t="s">
        <v>367</v>
      </c>
      <c r="I465" s="1" t="s">
        <v>368</v>
      </c>
      <c r="J465" s="1">
        <v>15.047000000000001</v>
      </c>
      <c r="K465" s="1" t="s">
        <v>367</v>
      </c>
      <c r="L465" s="1" t="s">
        <v>361</v>
      </c>
      <c r="M465" s="1" t="s">
        <v>361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 t="s">
        <v>357</v>
      </c>
      <c r="B466" s="1" t="s">
        <v>358</v>
      </c>
      <c r="C466" s="1" t="s">
        <v>887</v>
      </c>
      <c r="D466" s="1" t="s">
        <v>501</v>
      </c>
      <c r="E466" s="1"/>
      <c r="F466" s="1" t="s">
        <v>366</v>
      </c>
      <c r="G466" s="1">
        <v>1.4123000000000001</v>
      </c>
      <c r="H466" s="1" t="s">
        <v>367</v>
      </c>
      <c r="I466" s="1" t="s">
        <v>368</v>
      </c>
      <c r="J466" s="1">
        <v>29.856000000000002</v>
      </c>
      <c r="K466" s="1" t="s">
        <v>367</v>
      </c>
      <c r="L466" s="1" t="s">
        <v>361</v>
      </c>
      <c r="M466" s="1" t="s">
        <v>361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 t="s">
        <v>357</v>
      </c>
      <c r="B467" s="1" t="s">
        <v>358</v>
      </c>
      <c r="C467" s="1" t="s">
        <v>888</v>
      </c>
      <c r="D467" s="1" t="s">
        <v>503</v>
      </c>
      <c r="E467" s="1"/>
      <c r="F467" s="1" t="s">
        <v>504</v>
      </c>
      <c r="G467" s="1">
        <v>-21.5</v>
      </c>
      <c r="H467" s="1" t="s">
        <v>505</v>
      </c>
      <c r="I467" s="1" t="s">
        <v>506</v>
      </c>
      <c r="J467" s="1"/>
      <c r="K467" s="1"/>
      <c r="L467" s="1" t="s">
        <v>361</v>
      </c>
      <c r="M467" s="1" t="s">
        <v>361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 t="s">
        <v>357</v>
      </c>
      <c r="B468" s="1" t="s">
        <v>358</v>
      </c>
      <c r="C468" s="1" t="s">
        <v>889</v>
      </c>
      <c r="D468" s="65" t="s">
        <v>890</v>
      </c>
      <c r="E468" s="1"/>
      <c r="F468" s="1" t="s">
        <v>361</v>
      </c>
      <c r="G468" s="1"/>
      <c r="H468" s="1"/>
      <c r="I468" s="1" t="s">
        <v>361</v>
      </c>
      <c r="J468" s="1"/>
      <c r="K468" s="1"/>
      <c r="L468" s="1" t="s">
        <v>361</v>
      </c>
      <c r="M468" s="1" t="s">
        <v>361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 t="s">
        <v>357</v>
      </c>
      <c r="B469" s="1" t="s">
        <v>358</v>
      </c>
      <c r="C469" s="1" t="s">
        <v>891</v>
      </c>
      <c r="D469" s="1" t="s">
        <v>510</v>
      </c>
      <c r="E469" s="1"/>
      <c r="F469" s="1" t="s">
        <v>361</v>
      </c>
      <c r="G469" s="1"/>
      <c r="H469" s="1"/>
      <c r="I469" s="1" t="s">
        <v>361</v>
      </c>
      <c r="J469" s="1"/>
      <c r="K469" s="1"/>
      <c r="L469" s="1" t="s">
        <v>361</v>
      </c>
      <c r="M469" s="1" t="s">
        <v>361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 t="s">
        <v>357</v>
      </c>
      <c r="B470" s="1" t="s">
        <v>358</v>
      </c>
      <c r="C470" s="1" t="s">
        <v>892</v>
      </c>
      <c r="D470" s="1" t="s">
        <v>893</v>
      </c>
      <c r="E470" s="1"/>
      <c r="F470" s="1" t="s">
        <v>894</v>
      </c>
      <c r="G470" s="1"/>
      <c r="H470" s="1"/>
      <c r="I470" s="1" t="s">
        <v>361</v>
      </c>
      <c r="J470" s="1"/>
      <c r="K470" s="1"/>
      <c r="L470" s="1" t="s">
        <v>361</v>
      </c>
      <c r="M470" s="1" t="s">
        <v>361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 t="s">
        <v>357</v>
      </c>
      <c r="B471" s="1" t="s">
        <v>358</v>
      </c>
      <c r="C471" s="1" t="s">
        <v>895</v>
      </c>
      <c r="D471" s="1">
        <v>1</v>
      </c>
      <c r="E471" s="1"/>
      <c r="F471" s="1" t="s">
        <v>894</v>
      </c>
      <c r="G471" s="1"/>
      <c r="H471" s="1"/>
      <c r="I471" s="1" t="s">
        <v>361</v>
      </c>
      <c r="J471" s="1"/>
      <c r="K471" s="1"/>
      <c r="L471" s="1" t="s">
        <v>896</v>
      </c>
      <c r="M471" s="1" t="s">
        <v>494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 t="s">
        <v>357</v>
      </c>
      <c r="B472" s="1" t="s">
        <v>358</v>
      </c>
      <c r="C472" s="1" t="s">
        <v>897</v>
      </c>
      <c r="D472" s="1">
        <v>1</v>
      </c>
      <c r="E472" s="1">
        <v>1</v>
      </c>
      <c r="F472" s="1" t="s">
        <v>898</v>
      </c>
      <c r="G472" s="1">
        <v>1.5950200000000001</v>
      </c>
      <c r="H472" s="1" t="s">
        <v>367</v>
      </c>
      <c r="I472" s="1" t="s">
        <v>368</v>
      </c>
      <c r="J472" s="1">
        <v>49.945</v>
      </c>
      <c r="K472" s="1" t="s">
        <v>367</v>
      </c>
      <c r="L472" s="1" t="s">
        <v>361</v>
      </c>
      <c r="M472" s="1" t="s">
        <v>361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 t="s">
        <v>357</v>
      </c>
      <c r="B473" s="1" t="s">
        <v>358</v>
      </c>
      <c r="C473" s="1" t="s">
        <v>899</v>
      </c>
      <c r="D473" s="1">
        <v>2</v>
      </c>
      <c r="E473" s="1">
        <v>1</v>
      </c>
      <c r="F473" s="1" t="s">
        <v>900</v>
      </c>
      <c r="G473" s="1">
        <v>1.40717</v>
      </c>
      <c r="H473" s="1" t="s">
        <v>367</v>
      </c>
      <c r="I473" s="1" t="s">
        <v>368</v>
      </c>
      <c r="J473" s="1">
        <v>10.276</v>
      </c>
      <c r="K473" s="1" t="s">
        <v>367</v>
      </c>
      <c r="L473" s="1" t="s">
        <v>361</v>
      </c>
      <c r="M473" s="1" t="s">
        <v>361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 t="s">
        <v>357</v>
      </c>
      <c r="B474" s="1" t="s">
        <v>358</v>
      </c>
      <c r="C474" s="1" t="s">
        <v>901</v>
      </c>
      <c r="D474" s="1">
        <v>2</v>
      </c>
      <c r="E474" s="1"/>
      <c r="F474" s="1" t="s">
        <v>894</v>
      </c>
      <c r="G474" s="1"/>
      <c r="H474" s="1"/>
      <c r="I474" s="1" t="s">
        <v>361</v>
      </c>
      <c r="J474" s="1"/>
      <c r="K474" s="1"/>
      <c r="L474" s="1" t="s">
        <v>896</v>
      </c>
      <c r="M474" s="1" t="s">
        <v>902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 t="s">
        <v>357</v>
      </c>
      <c r="B475" s="1" t="s">
        <v>358</v>
      </c>
      <c r="C475" s="1" t="s">
        <v>903</v>
      </c>
      <c r="D475" s="1">
        <v>2</v>
      </c>
      <c r="E475" s="1"/>
      <c r="F475" s="1" t="s">
        <v>904</v>
      </c>
      <c r="G475" s="1">
        <v>0.18784999999999999</v>
      </c>
      <c r="H475" s="1" t="s">
        <v>367</v>
      </c>
      <c r="I475" s="1" t="s">
        <v>361</v>
      </c>
      <c r="J475" s="1"/>
      <c r="K475" s="1"/>
      <c r="L475" s="1" t="s">
        <v>361</v>
      </c>
      <c r="M475" s="1" t="s">
        <v>361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 t="s">
        <v>357</v>
      </c>
      <c r="B476" s="1" t="s">
        <v>358</v>
      </c>
      <c r="C476" s="1" t="s">
        <v>905</v>
      </c>
      <c r="D476" s="1" t="s">
        <v>906</v>
      </c>
      <c r="E476" s="1"/>
      <c r="F476" s="1" t="s">
        <v>907</v>
      </c>
      <c r="G476" s="1">
        <v>49.95</v>
      </c>
      <c r="H476" s="1" t="s">
        <v>367</v>
      </c>
      <c r="I476" s="1" t="s">
        <v>908</v>
      </c>
      <c r="J476" s="66" t="s">
        <v>909</v>
      </c>
      <c r="K476" s="1" t="s">
        <v>367</v>
      </c>
      <c r="L476" s="1" t="s">
        <v>896</v>
      </c>
      <c r="M476" s="1" t="s">
        <v>902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 t="s">
        <v>357</v>
      </c>
      <c r="B477" s="1" t="s">
        <v>358</v>
      </c>
      <c r="C477" s="1" t="s">
        <v>910</v>
      </c>
      <c r="D477" s="1" t="s">
        <v>911</v>
      </c>
      <c r="E477" s="1"/>
      <c r="F477" s="1" t="s">
        <v>894</v>
      </c>
      <c r="G477" s="1"/>
      <c r="H477" s="1"/>
      <c r="I477" s="1" t="s">
        <v>361</v>
      </c>
      <c r="J477" s="1"/>
      <c r="K477" s="1"/>
      <c r="L477" s="1" t="s">
        <v>361</v>
      </c>
      <c r="M477" s="1" t="s">
        <v>361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 t="s">
        <v>357</v>
      </c>
      <c r="B478" s="1" t="s">
        <v>358</v>
      </c>
      <c r="C478" s="1" t="s">
        <v>912</v>
      </c>
      <c r="D478" s="1"/>
      <c r="E478" s="1">
        <v>1</v>
      </c>
      <c r="F478" s="1" t="s">
        <v>366</v>
      </c>
      <c r="G478" s="1">
        <v>1.2686299999999999</v>
      </c>
      <c r="H478" s="1" t="s">
        <v>367</v>
      </c>
      <c r="I478" s="1" t="s">
        <v>368</v>
      </c>
      <c r="J478" s="1">
        <v>50.862000000000002</v>
      </c>
      <c r="K478" s="1" t="s">
        <v>367</v>
      </c>
      <c r="L478" s="1" t="s">
        <v>361</v>
      </c>
      <c r="M478" s="1" t="s">
        <v>361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 t="s">
        <v>357</v>
      </c>
      <c r="B479" s="1" t="s">
        <v>358</v>
      </c>
      <c r="C479" s="1" t="s">
        <v>913</v>
      </c>
      <c r="D479" s="1"/>
      <c r="E479" s="1">
        <v>1</v>
      </c>
      <c r="F479" s="1" t="s">
        <v>366</v>
      </c>
      <c r="G479" s="1">
        <v>1.4630300000000001</v>
      </c>
      <c r="H479" s="1" t="s">
        <v>367</v>
      </c>
      <c r="I479" s="1" t="s">
        <v>368</v>
      </c>
      <c r="J479" s="1">
        <v>11.946999999999999</v>
      </c>
      <c r="K479" s="1" t="s">
        <v>367</v>
      </c>
      <c r="L479" s="1" t="s">
        <v>361</v>
      </c>
      <c r="M479" s="1" t="s">
        <v>361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 t="s">
        <v>357</v>
      </c>
      <c r="B480" s="1" t="s">
        <v>358</v>
      </c>
      <c r="C480" s="1" t="s">
        <v>914</v>
      </c>
      <c r="D480" s="1"/>
      <c r="E480" s="1">
        <v>1</v>
      </c>
      <c r="F480" s="1" t="s">
        <v>366</v>
      </c>
      <c r="G480" s="1">
        <v>1.5128699999999999</v>
      </c>
      <c r="H480" s="1" t="s">
        <v>367</v>
      </c>
      <c r="I480" s="1" t="s">
        <v>368</v>
      </c>
      <c r="J480" s="1">
        <v>29.148</v>
      </c>
      <c r="K480" s="1" t="s">
        <v>367</v>
      </c>
      <c r="L480" s="1" t="s">
        <v>361</v>
      </c>
      <c r="M480" s="1" t="s">
        <v>361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 t="s">
        <v>357</v>
      </c>
      <c r="B481" s="1" t="s">
        <v>358</v>
      </c>
      <c r="C481" s="1" t="s">
        <v>915</v>
      </c>
      <c r="D481" s="1"/>
      <c r="E481" s="1">
        <v>1</v>
      </c>
      <c r="F481" s="1" t="s">
        <v>366</v>
      </c>
      <c r="G481" s="1">
        <v>1.58361</v>
      </c>
      <c r="H481" s="1" t="s">
        <v>367</v>
      </c>
      <c r="I481" s="1" t="s">
        <v>368</v>
      </c>
      <c r="J481" s="1">
        <v>53.25</v>
      </c>
      <c r="K481" s="1" t="s">
        <v>367</v>
      </c>
      <c r="L481" s="1" t="s">
        <v>361</v>
      </c>
      <c r="M481" s="1" t="s">
        <v>361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 t="s">
        <v>357</v>
      </c>
      <c r="B482" s="1" t="s">
        <v>358</v>
      </c>
      <c r="C482" s="1" t="s">
        <v>916</v>
      </c>
      <c r="D482" s="1"/>
      <c r="E482" s="1">
        <v>1</v>
      </c>
      <c r="F482" s="1" t="s">
        <v>366</v>
      </c>
      <c r="G482" s="1">
        <v>1.24556</v>
      </c>
      <c r="H482" s="1" t="s">
        <v>367</v>
      </c>
      <c r="I482" s="1" t="s">
        <v>368</v>
      </c>
      <c r="J482" s="1">
        <v>49.290999999999997</v>
      </c>
      <c r="K482" s="1" t="s">
        <v>367</v>
      </c>
      <c r="L482" s="1" t="s">
        <v>361</v>
      </c>
      <c r="M482" s="1" t="s">
        <v>361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 t="s">
        <v>357</v>
      </c>
      <c r="B483" s="1" t="s">
        <v>358</v>
      </c>
      <c r="C483" s="1" t="s">
        <v>917</v>
      </c>
      <c r="D483" s="1"/>
      <c r="E483" s="1">
        <v>1</v>
      </c>
      <c r="F483" s="1" t="s">
        <v>366</v>
      </c>
      <c r="G483" s="1">
        <v>1.35249</v>
      </c>
      <c r="H483" s="1" t="s">
        <v>367</v>
      </c>
      <c r="I483" s="1" t="s">
        <v>368</v>
      </c>
      <c r="J483" s="1">
        <v>14.509</v>
      </c>
      <c r="K483" s="1" t="s">
        <v>367</v>
      </c>
      <c r="L483" s="1" t="s">
        <v>361</v>
      </c>
      <c r="M483" s="1" t="s">
        <v>361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 t="s">
        <v>357</v>
      </c>
      <c r="B484" s="1" t="s">
        <v>358</v>
      </c>
      <c r="C484" s="1" t="s">
        <v>918</v>
      </c>
      <c r="D484" s="1"/>
      <c r="E484" s="1">
        <v>1</v>
      </c>
      <c r="F484" s="1" t="s">
        <v>366</v>
      </c>
      <c r="G484" s="1">
        <v>1.4120999999999999</v>
      </c>
      <c r="H484" s="1" t="s">
        <v>367</v>
      </c>
      <c r="I484" s="1" t="s">
        <v>368</v>
      </c>
      <c r="J484" s="1">
        <v>6.4859999999999998</v>
      </c>
      <c r="K484" s="1" t="s">
        <v>367</v>
      </c>
      <c r="L484" s="1" t="s">
        <v>361</v>
      </c>
      <c r="M484" s="1" t="s">
        <v>361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 t="s">
        <v>357</v>
      </c>
      <c r="B485" s="1" t="s">
        <v>358</v>
      </c>
      <c r="C485" s="1" t="s">
        <v>919</v>
      </c>
      <c r="D485" s="1"/>
      <c r="E485" s="1">
        <v>1</v>
      </c>
      <c r="F485" s="1" t="s">
        <v>366</v>
      </c>
      <c r="G485" s="1">
        <v>1.46936</v>
      </c>
      <c r="H485" s="1" t="s">
        <v>367</v>
      </c>
      <c r="I485" s="1" t="s">
        <v>368</v>
      </c>
      <c r="J485" s="1">
        <v>26.742000000000001</v>
      </c>
      <c r="K485" s="1" t="s">
        <v>367</v>
      </c>
      <c r="L485" s="1" t="s">
        <v>361</v>
      </c>
      <c r="M485" s="1" t="s">
        <v>361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 t="s">
        <v>357</v>
      </c>
      <c r="B486" s="1" t="s">
        <v>358</v>
      </c>
      <c r="C486" s="1" t="s">
        <v>920</v>
      </c>
      <c r="D486" s="1"/>
      <c r="E486" s="1">
        <v>1</v>
      </c>
      <c r="F486" s="1" t="s">
        <v>366</v>
      </c>
      <c r="G486" s="1">
        <v>1.5287999999999999</v>
      </c>
      <c r="H486" s="1" t="s">
        <v>367</v>
      </c>
      <c r="I486" s="1" t="s">
        <v>368</v>
      </c>
      <c r="J486" s="1">
        <v>46.526000000000003</v>
      </c>
      <c r="K486" s="1" t="s">
        <v>367</v>
      </c>
      <c r="L486" s="1" t="s">
        <v>361</v>
      </c>
      <c r="M486" s="1" t="s">
        <v>361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 t="s">
        <v>357</v>
      </c>
      <c r="B487" s="1" t="s">
        <v>358</v>
      </c>
      <c r="C487" s="1" t="s">
        <v>921</v>
      </c>
      <c r="D487" s="1"/>
      <c r="E487" s="1">
        <v>1</v>
      </c>
      <c r="F487" s="1" t="s">
        <v>366</v>
      </c>
      <c r="G487" s="1">
        <v>1.2783100000000001</v>
      </c>
      <c r="H487" s="1" t="s">
        <v>367</v>
      </c>
      <c r="I487" s="1" t="s">
        <v>368</v>
      </c>
      <c r="J487" s="1">
        <v>50.978000000000002</v>
      </c>
      <c r="K487" s="1" t="s">
        <v>367</v>
      </c>
      <c r="L487" s="1" t="s">
        <v>361</v>
      </c>
      <c r="M487" s="1" t="s">
        <v>361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 t="s">
        <v>357</v>
      </c>
      <c r="B488" s="1" t="s">
        <v>358</v>
      </c>
      <c r="C488" s="1" t="s">
        <v>922</v>
      </c>
      <c r="D488" s="1"/>
      <c r="E488" s="1">
        <v>1</v>
      </c>
      <c r="F488" s="1" t="s">
        <v>366</v>
      </c>
      <c r="G488" s="1">
        <v>1.33778</v>
      </c>
      <c r="H488" s="1" t="s">
        <v>367</v>
      </c>
      <c r="I488" s="1" t="s">
        <v>368</v>
      </c>
      <c r="J488" s="1">
        <v>30.995999999999999</v>
      </c>
      <c r="K488" s="1" t="s">
        <v>367</v>
      </c>
      <c r="L488" s="1" t="s">
        <v>361</v>
      </c>
      <c r="M488" s="1" t="s">
        <v>361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 t="s">
        <v>357</v>
      </c>
      <c r="B489" s="1" t="s">
        <v>358</v>
      </c>
      <c r="C489" s="1" t="s">
        <v>923</v>
      </c>
      <c r="D489" s="1"/>
      <c r="E489" s="1">
        <v>1</v>
      </c>
      <c r="F489" s="1" t="s">
        <v>366</v>
      </c>
      <c r="G489" s="1">
        <v>1.4643900000000001</v>
      </c>
      <c r="H489" s="1" t="s">
        <v>367</v>
      </c>
      <c r="I489" s="1" t="s">
        <v>368</v>
      </c>
      <c r="J489" s="1">
        <v>9.1419999999999995</v>
      </c>
      <c r="K489" s="1" t="s">
        <v>367</v>
      </c>
      <c r="L489" s="1" t="s">
        <v>361</v>
      </c>
      <c r="M489" s="1" t="s">
        <v>361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 t="s">
        <v>357</v>
      </c>
      <c r="B490" s="1" t="s">
        <v>358</v>
      </c>
      <c r="C490" s="1" t="s">
        <v>924</v>
      </c>
      <c r="D490" s="1"/>
      <c r="E490" s="1">
        <v>1</v>
      </c>
      <c r="F490" s="1" t="s">
        <v>366</v>
      </c>
      <c r="G490" s="1">
        <v>1.52016</v>
      </c>
      <c r="H490" s="1" t="s">
        <v>367</v>
      </c>
      <c r="I490" s="1" t="s">
        <v>368</v>
      </c>
      <c r="J490" s="1">
        <v>29.088000000000001</v>
      </c>
      <c r="K490" s="1" t="s">
        <v>367</v>
      </c>
      <c r="L490" s="1" t="s">
        <v>361</v>
      </c>
      <c r="M490" s="1" t="s">
        <v>361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 t="s">
        <v>357</v>
      </c>
      <c r="B491" s="1" t="s">
        <v>358</v>
      </c>
      <c r="C491" s="1" t="s">
        <v>925</v>
      </c>
      <c r="D491" s="1"/>
      <c r="E491" s="1">
        <v>1</v>
      </c>
      <c r="F491" s="1" t="s">
        <v>366</v>
      </c>
      <c r="G491" s="1">
        <v>1.57968</v>
      </c>
      <c r="H491" s="1" t="s">
        <v>367</v>
      </c>
      <c r="I491" s="1" t="s">
        <v>368</v>
      </c>
      <c r="J491" s="1">
        <v>49.048000000000002</v>
      </c>
      <c r="K491" s="1" t="s">
        <v>367</v>
      </c>
      <c r="L491" s="1" t="s">
        <v>361</v>
      </c>
      <c r="M491" s="1" t="s">
        <v>361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 t="s">
        <v>357</v>
      </c>
      <c r="B492" s="1" t="s">
        <v>358</v>
      </c>
      <c r="C492" s="1" t="s">
        <v>926</v>
      </c>
      <c r="D492" s="1"/>
      <c r="E492" s="1">
        <v>1</v>
      </c>
      <c r="F492" s="1" t="s">
        <v>366</v>
      </c>
      <c r="G492" s="1">
        <v>1.2980400000000001</v>
      </c>
      <c r="H492" s="1" t="s">
        <v>367</v>
      </c>
      <c r="I492" s="1" t="s">
        <v>368</v>
      </c>
      <c r="J492" s="1">
        <v>49.67</v>
      </c>
      <c r="K492" s="1" t="s">
        <v>367</v>
      </c>
      <c r="L492" s="1" t="s">
        <v>361</v>
      </c>
      <c r="M492" s="1" t="s">
        <v>361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 t="s">
        <v>357</v>
      </c>
      <c r="B493" s="1" t="s">
        <v>358</v>
      </c>
      <c r="C493" s="1" t="s">
        <v>927</v>
      </c>
      <c r="D493" s="1"/>
      <c r="E493" s="1"/>
      <c r="F493" s="1" t="s">
        <v>361</v>
      </c>
      <c r="G493" s="1"/>
      <c r="H493" s="1"/>
      <c r="I493" s="1" t="s">
        <v>361</v>
      </c>
      <c r="J493" s="1"/>
      <c r="K493" s="1"/>
      <c r="L493" s="1" t="s">
        <v>361</v>
      </c>
      <c r="M493" s="1" t="s">
        <v>361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 t="s">
        <v>357</v>
      </c>
      <c r="B494" s="1" t="s">
        <v>358</v>
      </c>
      <c r="C494" s="1" t="s">
        <v>928</v>
      </c>
      <c r="D494" s="1"/>
      <c r="E494" s="1">
        <v>1</v>
      </c>
      <c r="F494" s="1" t="s">
        <v>366</v>
      </c>
      <c r="G494" s="1">
        <v>1.3555999999999999</v>
      </c>
      <c r="H494" s="1" t="s">
        <v>367</v>
      </c>
      <c r="I494" s="1" t="s">
        <v>368</v>
      </c>
      <c r="J494" s="1">
        <v>29.724</v>
      </c>
      <c r="K494" s="1" t="s">
        <v>367</v>
      </c>
      <c r="L494" s="1" t="s">
        <v>361</v>
      </c>
      <c r="M494" s="1" t="s">
        <v>361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 t="s">
        <v>357</v>
      </c>
      <c r="B495" s="1" t="s">
        <v>358</v>
      </c>
      <c r="C495" s="1" t="s">
        <v>929</v>
      </c>
      <c r="D495" s="1"/>
      <c r="E495" s="1">
        <v>1</v>
      </c>
      <c r="F495" s="1" t="s">
        <v>366</v>
      </c>
      <c r="G495" s="1">
        <v>1.4150400000000001</v>
      </c>
      <c r="H495" s="1" t="s">
        <v>367</v>
      </c>
      <c r="I495" s="1" t="s">
        <v>368</v>
      </c>
      <c r="J495" s="1">
        <v>9.9909999999999997</v>
      </c>
      <c r="K495" s="1" t="s">
        <v>367</v>
      </c>
      <c r="L495" s="1" t="s">
        <v>361</v>
      </c>
      <c r="M495" s="1" t="s">
        <v>361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 t="s">
        <v>357</v>
      </c>
      <c r="B496" s="1" t="s">
        <v>358</v>
      </c>
      <c r="C496" s="1" t="s">
        <v>930</v>
      </c>
      <c r="D496" s="1"/>
      <c r="E496" s="1">
        <v>1</v>
      </c>
      <c r="F496" s="1" t="s">
        <v>366</v>
      </c>
      <c r="G496" s="1">
        <v>1.47451</v>
      </c>
      <c r="H496" s="1" t="s">
        <v>367</v>
      </c>
      <c r="I496" s="1" t="s">
        <v>368</v>
      </c>
      <c r="J496" s="1">
        <v>10.682</v>
      </c>
      <c r="K496" s="1" t="s">
        <v>367</v>
      </c>
      <c r="L496" s="1" t="s">
        <v>361</v>
      </c>
      <c r="M496" s="1" t="s">
        <v>361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 t="s">
        <v>357</v>
      </c>
      <c r="B497" s="1" t="s">
        <v>358</v>
      </c>
      <c r="C497" s="1" t="s">
        <v>931</v>
      </c>
      <c r="D497" s="1"/>
      <c r="E497" s="1"/>
      <c r="F497" s="1" t="s">
        <v>361</v>
      </c>
      <c r="G497" s="1"/>
      <c r="H497" s="1"/>
      <c r="I497" s="1" t="s">
        <v>361</v>
      </c>
      <c r="J497" s="1"/>
      <c r="K497" s="1"/>
      <c r="L497" s="1" t="s">
        <v>361</v>
      </c>
      <c r="M497" s="1" t="s">
        <v>361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 t="s">
        <v>357</v>
      </c>
      <c r="B498" s="1" t="s">
        <v>358</v>
      </c>
      <c r="C498" s="1" t="s">
        <v>932</v>
      </c>
      <c r="D498" s="1"/>
      <c r="E498" s="1">
        <v>1</v>
      </c>
      <c r="F498" s="1" t="s">
        <v>366</v>
      </c>
      <c r="G498" s="1">
        <v>1.5391699999999999</v>
      </c>
      <c r="H498" s="1" t="s">
        <v>367</v>
      </c>
      <c r="I498" s="1" t="s">
        <v>368</v>
      </c>
      <c r="J498" s="1">
        <v>30.431999999999999</v>
      </c>
      <c r="K498" s="1" t="s">
        <v>367</v>
      </c>
      <c r="L498" s="1" t="s">
        <v>361</v>
      </c>
      <c r="M498" s="1" t="s">
        <v>361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 t="s">
        <v>357</v>
      </c>
      <c r="B499" s="1" t="s">
        <v>358</v>
      </c>
      <c r="C499" s="1" t="s">
        <v>933</v>
      </c>
      <c r="D499" s="1"/>
      <c r="E499" s="1">
        <v>1</v>
      </c>
      <c r="F499" s="1" t="s">
        <v>366</v>
      </c>
      <c r="G499" s="1">
        <v>1.59893</v>
      </c>
      <c r="H499" s="1" t="s">
        <v>367</v>
      </c>
      <c r="I499" s="1" t="s">
        <v>368</v>
      </c>
      <c r="J499" s="1">
        <v>50.363999999999997</v>
      </c>
      <c r="K499" s="1" t="s">
        <v>367</v>
      </c>
      <c r="L499" s="1" t="s">
        <v>361</v>
      </c>
      <c r="M499" s="1" t="s">
        <v>361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 t="s">
        <v>357</v>
      </c>
      <c r="B500" s="1" t="s">
        <v>358</v>
      </c>
      <c r="C500" s="1" t="s">
        <v>934</v>
      </c>
      <c r="D500" s="1"/>
      <c r="E500" s="1">
        <v>1</v>
      </c>
      <c r="F500" s="1" t="s">
        <v>366</v>
      </c>
      <c r="G500" s="1">
        <v>1.6108</v>
      </c>
      <c r="H500" s="1" t="s">
        <v>367</v>
      </c>
      <c r="I500" s="1" t="s">
        <v>368</v>
      </c>
      <c r="J500" s="1">
        <v>50.456000000000003</v>
      </c>
      <c r="K500" s="1" t="s">
        <v>367</v>
      </c>
      <c r="L500" s="1" t="s">
        <v>361</v>
      </c>
      <c r="M500" s="1" t="s">
        <v>361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 t="s">
        <v>357</v>
      </c>
      <c r="B501" s="1" t="s">
        <v>358</v>
      </c>
      <c r="C501" s="1" t="s">
        <v>935</v>
      </c>
      <c r="D501" s="1"/>
      <c r="E501" s="1">
        <v>1</v>
      </c>
      <c r="F501" s="1" t="s">
        <v>366</v>
      </c>
      <c r="G501" s="1">
        <v>1.31012</v>
      </c>
      <c r="H501" s="1" t="s">
        <v>367</v>
      </c>
      <c r="I501" s="1" t="s">
        <v>368</v>
      </c>
      <c r="J501" s="1">
        <v>49.622</v>
      </c>
      <c r="K501" s="1" t="s">
        <v>367</v>
      </c>
      <c r="L501" s="1" t="s">
        <v>361</v>
      </c>
      <c r="M501" s="1" t="s">
        <v>361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 t="s">
        <v>357</v>
      </c>
      <c r="B502" s="1" t="s">
        <v>358</v>
      </c>
      <c r="C502" s="1" t="s">
        <v>936</v>
      </c>
      <c r="D502" s="1"/>
      <c r="E502" s="1">
        <v>1</v>
      </c>
      <c r="F502" s="1" t="s">
        <v>366</v>
      </c>
      <c r="G502" s="1">
        <v>1.5865899999999999</v>
      </c>
      <c r="H502" s="1" t="s">
        <v>367</v>
      </c>
      <c r="I502" s="1" t="s">
        <v>368</v>
      </c>
      <c r="J502" s="1">
        <v>49.935000000000002</v>
      </c>
      <c r="K502" s="1" t="s">
        <v>367</v>
      </c>
      <c r="L502" s="1" t="s">
        <v>361</v>
      </c>
      <c r="M502" s="1" t="s">
        <v>361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 t="s">
        <v>357</v>
      </c>
      <c r="B503" s="1" t="s">
        <v>358</v>
      </c>
      <c r="C503" s="1" t="s">
        <v>937</v>
      </c>
      <c r="D503" s="1"/>
      <c r="E503" s="1">
        <v>1</v>
      </c>
      <c r="F503" s="1" t="s">
        <v>366</v>
      </c>
      <c r="G503" s="1">
        <v>1.2852300000000001</v>
      </c>
      <c r="H503" s="1" t="s">
        <v>367</v>
      </c>
      <c r="I503" s="1" t="s">
        <v>368</v>
      </c>
      <c r="J503" s="1">
        <v>50.164000000000001</v>
      </c>
      <c r="K503" s="1" t="s">
        <v>367</v>
      </c>
      <c r="L503" s="1" t="s">
        <v>361</v>
      </c>
      <c r="M503" s="1" t="s">
        <v>361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 t="s">
        <v>357</v>
      </c>
      <c r="B504" s="1" t="s">
        <v>358</v>
      </c>
      <c r="C504" s="1" t="s">
        <v>938</v>
      </c>
      <c r="D504" s="1"/>
      <c r="E504" s="1">
        <v>1</v>
      </c>
      <c r="F504" s="1" t="s">
        <v>366</v>
      </c>
      <c r="G504" s="1">
        <v>1.4861899999999999</v>
      </c>
      <c r="H504" s="1" t="s">
        <v>367</v>
      </c>
      <c r="I504" s="1" t="s">
        <v>368</v>
      </c>
      <c r="J504" s="1">
        <v>24.922000000000001</v>
      </c>
      <c r="K504" s="1" t="s">
        <v>367</v>
      </c>
      <c r="L504" s="1" t="s">
        <v>361</v>
      </c>
      <c r="M504" s="1" t="s">
        <v>361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 t="s">
        <v>357</v>
      </c>
      <c r="B505" s="1" t="s">
        <v>358</v>
      </c>
      <c r="C505" s="1" t="s">
        <v>939</v>
      </c>
      <c r="D505" s="1"/>
      <c r="E505" s="1">
        <v>1</v>
      </c>
      <c r="F505" s="1" t="s">
        <v>366</v>
      </c>
      <c r="G505" s="1">
        <v>1.4853000000000001</v>
      </c>
      <c r="H505" s="1" t="s">
        <v>367</v>
      </c>
      <c r="I505" s="1" t="s">
        <v>368</v>
      </c>
      <c r="J505" s="1">
        <v>24.449000000000002</v>
      </c>
      <c r="K505" s="1" t="s">
        <v>367</v>
      </c>
      <c r="L505" s="1" t="s">
        <v>361</v>
      </c>
      <c r="M505" s="1" t="s">
        <v>361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 t="s">
        <v>357</v>
      </c>
      <c r="B506" s="1" t="s">
        <v>358</v>
      </c>
      <c r="C506" s="1" t="s">
        <v>940</v>
      </c>
      <c r="D506" s="1"/>
      <c r="E506" s="1">
        <v>1</v>
      </c>
      <c r="F506" s="1" t="s">
        <v>366</v>
      </c>
      <c r="G506" s="1">
        <v>1.44391</v>
      </c>
      <c r="H506" s="1" t="s">
        <v>367</v>
      </c>
      <c r="I506" s="1" t="s">
        <v>368</v>
      </c>
      <c r="J506" s="1">
        <v>10.611000000000001</v>
      </c>
      <c r="K506" s="1" t="s">
        <v>367</v>
      </c>
      <c r="L506" s="1" t="s">
        <v>361</v>
      </c>
      <c r="M506" s="1" t="s">
        <v>361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 t="s">
        <v>357</v>
      </c>
      <c r="B507" s="1" t="s">
        <v>358</v>
      </c>
      <c r="C507" s="1" t="s">
        <v>941</v>
      </c>
      <c r="D507" s="1"/>
      <c r="E507" s="1">
        <v>1</v>
      </c>
      <c r="F507" s="1" t="s">
        <v>366</v>
      </c>
      <c r="G507" s="1">
        <v>1.56301</v>
      </c>
      <c r="H507" s="1" t="s">
        <v>367</v>
      </c>
      <c r="I507" s="1" t="s">
        <v>368</v>
      </c>
      <c r="J507" s="1">
        <v>29.652999999999999</v>
      </c>
      <c r="K507" s="1" t="s">
        <v>367</v>
      </c>
      <c r="L507" s="1" t="s">
        <v>361</v>
      </c>
      <c r="M507" s="1" t="s">
        <v>361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 t="s">
        <v>357</v>
      </c>
      <c r="B508" s="1" t="s">
        <v>358</v>
      </c>
      <c r="C508" s="1" t="s">
        <v>942</v>
      </c>
      <c r="D508" s="1"/>
      <c r="E508" s="1">
        <v>1</v>
      </c>
      <c r="F508" s="1" t="s">
        <v>366</v>
      </c>
      <c r="G508" s="1">
        <v>1.54118</v>
      </c>
      <c r="H508" s="1" t="s">
        <v>367</v>
      </c>
      <c r="I508" s="1" t="s">
        <v>368</v>
      </c>
      <c r="J508" s="1">
        <v>49.817999999999998</v>
      </c>
      <c r="K508" s="1" t="s">
        <v>367</v>
      </c>
      <c r="L508" s="1" t="s">
        <v>361</v>
      </c>
      <c r="M508" s="1" t="s">
        <v>361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 t="s">
        <v>357</v>
      </c>
      <c r="B509" s="1" t="s">
        <v>358</v>
      </c>
      <c r="C509" s="1" t="s">
        <v>943</v>
      </c>
      <c r="D509" s="1"/>
      <c r="E509" s="1">
        <v>1</v>
      </c>
      <c r="F509" s="1" t="s">
        <v>366</v>
      </c>
      <c r="G509" s="1">
        <v>1.3657999999999999</v>
      </c>
      <c r="H509" s="1" t="s">
        <v>367</v>
      </c>
      <c r="I509" s="1" t="s">
        <v>368</v>
      </c>
      <c r="J509" s="1">
        <v>8.0990000000000002</v>
      </c>
      <c r="K509" s="1" t="s">
        <v>367</v>
      </c>
      <c r="L509" s="1" t="s">
        <v>361</v>
      </c>
      <c r="M509" s="1" t="s">
        <v>361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 t="s">
        <v>357</v>
      </c>
      <c r="B510" s="1" t="s">
        <v>358</v>
      </c>
      <c r="C510" s="1" t="s">
        <v>944</v>
      </c>
      <c r="D510" s="1"/>
      <c r="E510" s="1">
        <v>1</v>
      </c>
      <c r="F510" s="1" t="s">
        <v>366</v>
      </c>
      <c r="G510" s="1">
        <v>1.2575099999999999</v>
      </c>
      <c r="H510" s="1" t="s">
        <v>367</v>
      </c>
      <c r="I510" s="1" t="s">
        <v>368</v>
      </c>
      <c r="J510" s="1">
        <v>46.057000000000002</v>
      </c>
      <c r="K510" s="1" t="s">
        <v>367</v>
      </c>
      <c r="L510" s="1" t="s">
        <v>361</v>
      </c>
      <c r="M510" s="1" t="s">
        <v>361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 t="s">
        <v>357</v>
      </c>
      <c r="B511" s="1" t="s">
        <v>358</v>
      </c>
      <c r="C511" s="1" t="s">
        <v>945</v>
      </c>
      <c r="D511" s="1"/>
      <c r="E511" s="1">
        <v>1</v>
      </c>
      <c r="F511" s="1" t="s">
        <v>366</v>
      </c>
      <c r="G511" s="1">
        <v>1.6046199999999999</v>
      </c>
      <c r="H511" s="1" t="s">
        <v>367</v>
      </c>
      <c r="I511" s="1" t="s">
        <v>368</v>
      </c>
      <c r="J511" s="1">
        <v>53.24</v>
      </c>
      <c r="K511" s="1" t="s">
        <v>367</v>
      </c>
      <c r="L511" s="1" t="s">
        <v>361</v>
      </c>
      <c r="M511" s="1" t="s">
        <v>361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 t="s">
        <v>357</v>
      </c>
      <c r="B512" s="1" t="s">
        <v>358</v>
      </c>
      <c r="C512" s="1" t="s">
        <v>946</v>
      </c>
      <c r="D512" s="1"/>
      <c r="E512" s="1">
        <v>1</v>
      </c>
      <c r="F512" s="1" t="s">
        <v>366</v>
      </c>
      <c r="G512" s="1">
        <v>1.2900100000000001</v>
      </c>
      <c r="H512" s="1" t="s">
        <v>367</v>
      </c>
      <c r="I512" s="1" t="s">
        <v>368</v>
      </c>
      <c r="J512" s="1">
        <v>50.844000000000001</v>
      </c>
      <c r="K512" s="1" t="s">
        <v>367</v>
      </c>
      <c r="L512" s="1" t="s">
        <v>361</v>
      </c>
      <c r="M512" s="1" t="s">
        <v>361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 t="s">
        <v>357</v>
      </c>
      <c r="B513" s="1" t="s">
        <v>358</v>
      </c>
      <c r="C513" s="1" t="s">
        <v>947</v>
      </c>
      <c r="D513" s="1"/>
      <c r="E513" s="1">
        <v>1</v>
      </c>
      <c r="F513" s="1" t="s">
        <v>366</v>
      </c>
      <c r="G513" s="1">
        <v>1.23369</v>
      </c>
      <c r="H513" s="1" t="s">
        <v>367</v>
      </c>
      <c r="I513" s="1" t="s">
        <v>368</v>
      </c>
      <c r="J513" s="1">
        <v>50.734999999999999</v>
      </c>
      <c r="K513" s="1" t="s">
        <v>367</v>
      </c>
      <c r="L513" s="1" t="s">
        <v>361</v>
      </c>
      <c r="M513" s="1" t="s">
        <v>361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 t="s">
        <v>357</v>
      </c>
      <c r="B514" s="1" t="s">
        <v>358</v>
      </c>
      <c r="C514" s="1" t="s">
        <v>948</v>
      </c>
      <c r="D514" s="1"/>
      <c r="E514" s="1">
        <v>1</v>
      </c>
      <c r="F514" s="1" t="s">
        <v>366</v>
      </c>
      <c r="G514" s="1">
        <v>1.37175</v>
      </c>
      <c r="H514" s="1" t="s">
        <v>367</v>
      </c>
      <c r="I514" s="1" t="s">
        <v>368</v>
      </c>
      <c r="J514" s="1">
        <v>5.2359999999999998</v>
      </c>
      <c r="K514" s="1" t="s">
        <v>367</v>
      </c>
      <c r="L514" s="1" t="s">
        <v>361</v>
      </c>
      <c r="M514" s="1" t="s">
        <v>361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 t="s">
        <v>357</v>
      </c>
      <c r="B515" s="1" t="s">
        <v>358</v>
      </c>
      <c r="C515" s="1" t="s">
        <v>949</v>
      </c>
      <c r="D515" s="1"/>
      <c r="E515" s="1">
        <v>1</v>
      </c>
      <c r="F515" s="1" t="s">
        <v>366</v>
      </c>
      <c r="G515" s="1">
        <v>1.36955</v>
      </c>
      <c r="H515" s="1" t="s">
        <v>367</v>
      </c>
      <c r="I515" s="1" t="s">
        <v>368</v>
      </c>
      <c r="J515" s="1">
        <v>5.274</v>
      </c>
      <c r="K515" s="1" t="s">
        <v>367</v>
      </c>
      <c r="L515" s="1" t="s">
        <v>361</v>
      </c>
      <c r="M515" s="1" t="s">
        <v>361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 t="s">
        <v>357</v>
      </c>
      <c r="B516" s="1" t="s">
        <v>358</v>
      </c>
      <c r="C516" s="1" t="s">
        <v>950</v>
      </c>
      <c r="D516" s="1"/>
      <c r="E516" s="1">
        <v>1</v>
      </c>
      <c r="F516" s="1" t="s">
        <v>366</v>
      </c>
      <c r="G516" s="1">
        <v>1.2312099999999999</v>
      </c>
      <c r="H516" s="1" t="s">
        <v>367</v>
      </c>
      <c r="I516" s="1" t="s">
        <v>368</v>
      </c>
      <c r="J516" s="1">
        <v>50.744</v>
      </c>
      <c r="K516" s="1" t="s">
        <v>367</v>
      </c>
      <c r="L516" s="1" t="s">
        <v>361</v>
      </c>
      <c r="M516" s="1" t="s">
        <v>361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 t="s">
        <v>357</v>
      </c>
      <c r="B517" s="1" t="s">
        <v>358</v>
      </c>
      <c r="C517" s="1" t="s">
        <v>951</v>
      </c>
      <c r="D517" s="1"/>
      <c r="E517" s="1">
        <v>1</v>
      </c>
      <c r="F517" s="1" t="s">
        <v>366</v>
      </c>
      <c r="G517" s="1">
        <v>1.3426800000000001</v>
      </c>
      <c r="H517" s="1" t="s">
        <v>367</v>
      </c>
      <c r="I517" s="1" t="s">
        <v>368</v>
      </c>
      <c r="J517" s="1">
        <v>28.183</v>
      </c>
      <c r="K517" s="1" t="s">
        <v>367</v>
      </c>
      <c r="L517" s="1" t="s">
        <v>361</v>
      </c>
      <c r="M517" s="1" t="s">
        <v>361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 t="s">
        <v>357</v>
      </c>
      <c r="B518" s="1" t="s">
        <v>358</v>
      </c>
      <c r="C518" s="1" t="s">
        <v>952</v>
      </c>
      <c r="D518" s="1"/>
      <c r="E518" s="1">
        <v>1</v>
      </c>
      <c r="F518" s="1" t="s">
        <v>366</v>
      </c>
      <c r="G518" s="1">
        <v>1.4907300000000001</v>
      </c>
      <c r="H518" s="1" t="s">
        <v>367</v>
      </c>
      <c r="I518" s="1" t="s">
        <v>368</v>
      </c>
      <c r="J518" s="1">
        <v>9.9719999999999995</v>
      </c>
      <c r="K518" s="1" t="s">
        <v>367</v>
      </c>
      <c r="L518" s="1" t="s">
        <v>361</v>
      </c>
      <c r="M518" s="1" t="s">
        <v>361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 t="s">
        <v>357</v>
      </c>
      <c r="B519" s="1" t="s">
        <v>358</v>
      </c>
      <c r="C519" s="1" t="s">
        <v>953</v>
      </c>
      <c r="D519" s="1"/>
      <c r="E519" s="1">
        <v>1</v>
      </c>
      <c r="F519" s="1" t="s">
        <v>366</v>
      </c>
      <c r="G519" s="1">
        <v>1.4561900000000001</v>
      </c>
      <c r="H519" s="1" t="s">
        <v>367</v>
      </c>
      <c r="I519" s="1" t="s">
        <v>368</v>
      </c>
      <c r="J519" s="1">
        <v>9.8610000000000007</v>
      </c>
      <c r="K519" s="1" t="s">
        <v>367</v>
      </c>
      <c r="L519" s="1" t="s">
        <v>361</v>
      </c>
      <c r="M519" s="1" t="s">
        <v>361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 t="s">
        <v>357</v>
      </c>
      <c r="B520" s="1" t="s">
        <v>358</v>
      </c>
      <c r="C520" s="1" t="s">
        <v>954</v>
      </c>
      <c r="D520" s="1">
        <v>800</v>
      </c>
      <c r="E520" s="1">
        <v>1</v>
      </c>
      <c r="F520" s="1" t="s">
        <v>366</v>
      </c>
      <c r="G520" s="1">
        <v>1.4610300000000001</v>
      </c>
      <c r="H520" s="1" t="s">
        <v>367</v>
      </c>
      <c r="I520" s="1" t="s">
        <v>368</v>
      </c>
      <c r="J520" s="1">
        <v>45.718000000000004</v>
      </c>
      <c r="K520" s="1" t="s">
        <v>367</v>
      </c>
      <c r="L520" s="1" t="s">
        <v>361</v>
      </c>
      <c r="M520" s="1" t="s">
        <v>361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 t="s">
        <v>357</v>
      </c>
      <c r="B521" s="1" t="s">
        <v>358</v>
      </c>
      <c r="C521" s="1" t="s">
        <v>955</v>
      </c>
      <c r="D521" s="1">
        <v>801</v>
      </c>
      <c r="E521" s="1">
        <v>1</v>
      </c>
      <c r="F521" s="1" t="s">
        <v>366</v>
      </c>
      <c r="G521" s="1">
        <v>1.39219</v>
      </c>
      <c r="H521" s="1" t="s">
        <v>367</v>
      </c>
      <c r="I521" s="1" t="s">
        <v>368</v>
      </c>
      <c r="J521" s="1">
        <v>19.123999999999999</v>
      </c>
      <c r="K521" s="1" t="s">
        <v>367</v>
      </c>
      <c r="L521" s="1" t="s">
        <v>361</v>
      </c>
      <c r="M521" s="1" t="s">
        <v>361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 t="s">
        <v>357</v>
      </c>
      <c r="B522" s="1" t="s">
        <v>358</v>
      </c>
      <c r="C522" s="1" t="s">
        <v>956</v>
      </c>
      <c r="D522" s="1">
        <v>802</v>
      </c>
      <c r="E522" s="1">
        <v>1</v>
      </c>
      <c r="F522" s="1" t="s">
        <v>366</v>
      </c>
      <c r="G522" s="1">
        <v>1.2315</v>
      </c>
      <c r="H522" s="1" t="s">
        <v>367</v>
      </c>
      <c r="I522" s="1" t="s">
        <v>368</v>
      </c>
      <c r="J522" s="1">
        <v>30.949000000000002</v>
      </c>
      <c r="K522" s="1" t="s">
        <v>367</v>
      </c>
      <c r="L522" s="1" t="s">
        <v>361</v>
      </c>
      <c r="M522" s="1" t="s">
        <v>361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 t="s">
        <v>357</v>
      </c>
      <c r="B523" s="1" t="s">
        <v>358</v>
      </c>
      <c r="C523" s="1" t="s">
        <v>957</v>
      </c>
      <c r="D523" s="1">
        <v>803</v>
      </c>
      <c r="E523" s="1">
        <v>1</v>
      </c>
      <c r="F523" s="1" t="s">
        <v>366</v>
      </c>
      <c r="G523" s="1">
        <v>1.2668200000000001</v>
      </c>
      <c r="H523" s="1" t="s">
        <v>367</v>
      </c>
      <c r="I523" s="1" t="s">
        <v>368</v>
      </c>
      <c r="J523" s="1">
        <v>59.247</v>
      </c>
      <c r="K523" s="1" t="s">
        <v>367</v>
      </c>
      <c r="L523" s="1" t="s">
        <v>361</v>
      </c>
      <c r="M523" s="1" t="s">
        <v>361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 t="s">
        <v>357</v>
      </c>
      <c r="B524" s="1" t="s">
        <v>358</v>
      </c>
      <c r="C524" s="1" t="s">
        <v>958</v>
      </c>
      <c r="D524" s="1">
        <v>804</v>
      </c>
      <c r="E524" s="1">
        <v>1</v>
      </c>
      <c r="F524" s="1" t="s">
        <v>366</v>
      </c>
      <c r="G524" s="1">
        <v>1.5441800000000001</v>
      </c>
      <c r="H524" s="1" t="s">
        <v>367</v>
      </c>
      <c r="I524" s="1" t="s">
        <v>368</v>
      </c>
      <c r="J524" s="1">
        <v>48.084000000000003</v>
      </c>
      <c r="K524" s="1" t="s">
        <v>367</v>
      </c>
      <c r="L524" s="1" t="s">
        <v>361</v>
      </c>
      <c r="M524" s="1" t="s">
        <v>361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 t="s">
        <v>357</v>
      </c>
      <c r="B525" s="1" t="s">
        <v>358</v>
      </c>
      <c r="C525" s="1" t="s">
        <v>959</v>
      </c>
      <c r="D525" s="1">
        <v>805</v>
      </c>
      <c r="E525" s="1">
        <v>1</v>
      </c>
      <c r="F525" s="1" t="s">
        <v>366</v>
      </c>
      <c r="G525" s="1">
        <v>1.3258000000000001</v>
      </c>
      <c r="H525" s="1" t="s">
        <v>367</v>
      </c>
      <c r="I525" s="1" t="s">
        <v>368</v>
      </c>
      <c r="J525" s="1">
        <v>6.0410000000000004</v>
      </c>
      <c r="K525" s="1" t="s">
        <v>367</v>
      </c>
      <c r="L525" s="1" t="s">
        <v>361</v>
      </c>
      <c r="M525" s="1" t="s">
        <v>361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 t="s">
        <v>357</v>
      </c>
      <c r="B526" s="1" t="s">
        <v>358</v>
      </c>
      <c r="C526" s="1" t="s">
        <v>960</v>
      </c>
      <c r="D526" s="1">
        <v>806</v>
      </c>
      <c r="E526" s="1">
        <v>1</v>
      </c>
      <c r="F526" s="1" t="s">
        <v>366</v>
      </c>
      <c r="G526" s="1">
        <v>1.4242900000000001</v>
      </c>
      <c r="H526" s="1" t="s">
        <v>367</v>
      </c>
      <c r="I526" s="1" t="s">
        <v>368</v>
      </c>
      <c r="J526" s="1">
        <v>14.824999999999999</v>
      </c>
      <c r="K526" s="1" t="s">
        <v>367</v>
      </c>
      <c r="L526" s="1" t="s">
        <v>361</v>
      </c>
      <c r="M526" s="1" t="s">
        <v>361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 t="s">
        <v>357</v>
      </c>
      <c r="B527" s="1" t="s">
        <v>358</v>
      </c>
      <c r="C527" s="1" t="s">
        <v>961</v>
      </c>
      <c r="D527" s="1" t="s">
        <v>374</v>
      </c>
      <c r="E527" s="1"/>
      <c r="F527" s="1" t="s">
        <v>361</v>
      </c>
      <c r="G527" s="1"/>
      <c r="H527" s="1"/>
      <c r="I527" s="1" t="s">
        <v>361</v>
      </c>
      <c r="J527" s="1"/>
      <c r="K527" s="1"/>
      <c r="L527" s="1" t="s">
        <v>361</v>
      </c>
      <c r="M527" s="1" t="s">
        <v>361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 t="s">
        <v>357</v>
      </c>
      <c r="B528" s="1" t="s">
        <v>358</v>
      </c>
      <c r="C528" s="1" t="s">
        <v>962</v>
      </c>
      <c r="D528" s="1">
        <v>807</v>
      </c>
      <c r="E528" s="1">
        <v>1</v>
      </c>
      <c r="F528" s="1" t="s">
        <v>366</v>
      </c>
      <c r="G528" s="1">
        <v>1.6554500000000001</v>
      </c>
      <c r="H528" s="1" t="s">
        <v>367</v>
      </c>
      <c r="I528" s="1" t="s">
        <v>368</v>
      </c>
      <c r="J528" s="1">
        <v>34.677</v>
      </c>
      <c r="K528" s="1" t="s">
        <v>367</v>
      </c>
      <c r="L528" s="1" t="s">
        <v>361</v>
      </c>
      <c r="M528" s="1" t="s">
        <v>361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 t="s">
        <v>357</v>
      </c>
      <c r="B529" s="1" t="s">
        <v>358</v>
      </c>
      <c r="C529" s="1" t="s">
        <v>963</v>
      </c>
      <c r="D529" s="1">
        <v>808</v>
      </c>
      <c r="E529" s="1">
        <v>1</v>
      </c>
      <c r="F529" s="1" t="s">
        <v>366</v>
      </c>
      <c r="G529" s="1">
        <v>0.42874000000000001</v>
      </c>
      <c r="H529" s="1" t="s">
        <v>367</v>
      </c>
      <c r="I529" s="1" t="s">
        <v>368</v>
      </c>
      <c r="J529" s="1">
        <v>42.573</v>
      </c>
      <c r="K529" s="1" t="s">
        <v>367</v>
      </c>
      <c r="L529" s="1" t="s">
        <v>361</v>
      </c>
      <c r="M529" s="1" t="s">
        <v>361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 t="s">
        <v>357</v>
      </c>
      <c r="B530" s="1" t="s">
        <v>358</v>
      </c>
      <c r="C530" s="1" t="s">
        <v>964</v>
      </c>
      <c r="D530" s="1">
        <v>809</v>
      </c>
      <c r="E530" s="1">
        <v>1</v>
      </c>
      <c r="F530" s="1" t="s">
        <v>366</v>
      </c>
      <c r="G530" s="1">
        <v>0.78486999999999996</v>
      </c>
      <c r="H530" s="1" t="s">
        <v>367</v>
      </c>
      <c r="I530" s="1" t="s">
        <v>368</v>
      </c>
      <c r="J530" s="1">
        <v>22.81</v>
      </c>
      <c r="K530" s="1" t="s">
        <v>367</v>
      </c>
      <c r="L530" s="1" t="s">
        <v>361</v>
      </c>
      <c r="M530" s="1" t="s">
        <v>361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 t="s">
        <v>357</v>
      </c>
      <c r="B531" s="1" t="s">
        <v>358</v>
      </c>
      <c r="C531" s="1" t="s">
        <v>965</v>
      </c>
      <c r="D531" s="1">
        <v>810</v>
      </c>
      <c r="E531" s="1">
        <v>1</v>
      </c>
      <c r="F531" s="1" t="s">
        <v>366</v>
      </c>
      <c r="G531" s="1">
        <v>1.2682500000000001</v>
      </c>
      <c r="H531" s="1" t="s">
        <v>367</v>
      </c>
      <c r="I531" s="1" t="s">
        <v>368</v>
      </c>
      <c r="J531" s="1">
        <v>5.7770000000000001</v>
      </c>
      <c r="K531" s="1" t="s">
        <v>367</v>
      </c>
      <c r="L531" s="1" t="s">
        <v>361</v>
      </c>
      <c r="M531" s="1" t="s">
        <v>361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 t="s">
        <v>357</v>
      </c>
      <c r="B532" s="1" t="s">
        <v>358</v>
      </c>
      <c r="C532" s="1" t="s">
        <v>966</v>
      </c>
      <c r="D532" s="1" t="s">
        <v>374</v>
      </c>
      <c r="E532" s="1"/>
      <c r="F532" s="1" t="s">
        <v>361</v>
      </c>
      <c r="G532" s="1"/>
      <c r="H532" s="1"/>
      <c r="I532" s="1" t="s">
        <v>361</v>
      </c>
      <c r="J532" s="1"/>
      <c r="K532" s="1"/>
      <c r="L532" s="1" t="s">
        <v>361</v>
      </c>
      <c r="M532" s="1" t="s">
        <v>361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 t="s">
        <v>357</v>
      </c>
      <c r="B533" s="1" t="s">
        <v>358</v>
      </c>
      <c r="C533" s="1" t="s">
        <v>967</v>
      </c>
      <c r="D533" s="1">
        <v>811</v>
      </c>
      <c r="E533" s="1">
        <v>1</v>
      </c>
      <c r="F533" s="1" t="s">
        <v>366</v>
      </c>
      <c r="G533" s="1">
        <v>1.9189700000000001</v>
      </c>
      <c r="H533" s="1" t="s">
        <v>367</v>
      </c>
      <c r="I533" s="1" t="s">
        <v>368</v>
      </c>
      <c r="J533" s="1">
        <v>18.256</v>
      </c>
      <c r="K533" s="1" t="s">
        <v>367</v>
      </c>
      <c r="L533" s="1" t="s">
        <v>361</v>
      </c>
      <c r="M533" s="1" t="s">
        <v>361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 t="s">
        <v>357</v>
      </c>
      <c r="B534" s="1" t="s">
        <v>358</v>
      </c>
      <c r="C534" s="1" t="s">
        <v>968</v>
      </c>
      <c r="D534" s="1" t="s">
        <v>374</v>
      </c>
      <c r="E534" s="1"/>
      <c r="F534" s="1" t="s">
        <v>361</v>
      </c>
      <c r="G534" s="1"/>
      <c r="H534" s="1"/>
      <c r="I534" s="1" t="s">
        <v>361</v>
      </c>
      <c r="J534" s="1"/>
      <c r="K534" s="1"/>
      <c r="L534" s="1" t="s">
        <v>361</v>
      </c>
      <c r="M534" s="1" t="s">
        <v>361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 t="s">
        <v>357</v>
      </c>
      <c r="B535" s="1" t="s">
        <v>358</v>
      </c>
      <c r="C535" s="1" t="s">
        <v>969</v>
      </c>
      <c r="D535" s="1">
        <v>812</v>
      </c>
      <c r="E535" s="1">
        <v>1</v>
      </c>
      <c r="F535" s="1" t="s">
        <v>366</v>
      </c>
      <c r="G535" s="1">
        <v>1.1613100000000001</v>
      </c>
      <c r="H535" s="1" t="s">
        <v>367</v>
      </c>
      <c r="I535" s="1" t="s">
        <v>368</v>
      </c>
      <c r="J535" s="1">
        <v>7.9960000000000004</v>
      </c>
      <c r="K535" s="1" t="s">
        <v>367</v>
      </c>
      <c r="L535" s="1" t="s">
        <v>361</v>
      </c>
      <c r="M535" s="1" t="s">
        <v>361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 t="s">
        <v>357</v>
      </c>
      <c r="B536" s="1" t="s">
        <v>358</v>
      </c>
      <c r="C536" s="1" t="s">
        <v>970</v>
      </c>
      <c r="D536" s="1" t="s">
        <v>374</v>
      </c>
      <c r="E536" s="1"/>
      <c r="F536" s="1" t="s">
        <v>361</v>
      </c>
      <c r="G536" s="1"/>
      <c r="H536" s="1"/>
      <c r="I536" s="1" t="s">
        <v>361</v>
      </c>
      <c r="J536" s="1"/>
      <c r="K536" s="1"/>
      <c r="L536" s="1" t="s">
        <v>361</v>
      </c>
      <c r="M536" s="1" t="s">
        <v>361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 t="s">
        <v>357</v>
      </c>
      <c r="B537" s="1" t="s">
        <v>358</v>
      </c>
      <c r="C537" s="1" t="s">
        <v>971</v>
      </c>
      <c r="D537" s="1">
        <v>813</v>
      </c>
      <c r="E537" s="1">
        <v>1</v>
      </c>
      <c r="F537" s="1" t="s">
        <v>366</v>
      </c>
      <c r="G537" s="1">
        <v>1.9144099999999999</v>
      </c>
      <c r="H537" s="1" t="s">
        <v>367</v>
      </c>
      <c r="I537" s="1" t="s">
        <v>368</v>
      </c>
      <c r="J537" s="1">
        <v>15.797000000000001</v>
      </c>
      <c r="K537" s="1" t="s">
        <v>367</v>
      </c>
      <c r="L537" s="1" t="s">
        <v>361</v>
      </c>
      <c r="M537" s="1" t="s">
        <v>361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 t="s">
        <v>357</v>
      </c>
      <c r="B538" s="1" t="s">
        <v>358</v>
      </c>
      <c r="C538" s="1" t="s">
        <v>972</v>
      </c>
      <c r="D538" s="1" t="s">
        <v>374</v>
      </c>
      <c r="E538" s="1"/>
      <c r="F538" s="1" t="s">
        <v>361</v>
      </c>
      <c r="G538" s="1"/>
      <c r="H538" s="1"/>
      <c r="I538" s="1" t="s">
        <v>361</v>
      </c>
      <c r="J538" s="1"/>
      <c r="K538" s="1"/>
      <c r="L538" s="1" t="s">
        <v>361</v>
      </c>
      <c r="M538" s="1" t="s">
        <v>361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 t="s">
        <v>357</v>
      </c>
      <c r="B539" s="1" t="s">
        <v>358</v>
      </c>
      <c r="C539" s="1" t="s">
        <v>973</v>
      </c>
      <c r="D539" s="1">
        <v>814</v>
      </c>
      <c r="E539" s="1">
        <v>1</v>
      </c>
      <c r="F539" s="1" t="s">
        <v>366</v>
      </c>
      <c r="G539" s="1">
        <v>5.1400000000000001E-2</v>
      </c>
      <c r="H539" s="1" t="s">
        <v>367</v>
      </c>
      <c r="I539" s="1" t="s">
        <v>368</v>
      </c>
      <c r="J539" s="1">
        <v>36.411000000000001</v>
      </c>
      <c r="K539" s="1" t="s">
        <v>367</v>
      </c>
      <c r="L539" s="1" t="s">
        <v>361</v>
      </c>
      <c r="M539" s="1" t="s">
        <v>361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 t="s">
        <v>357</v>
      </c>
      <c r="B540" s="1" t="s">
        <v>358</v>
      </c>
      <c r="C540" s="1" t="s">
        <v>974</v>
      </c>
      <c r="D540" s="1">
        <v>815</v>
      </c>
      <c r="E540" s="1">
        <v>1</v>
      </c>
      <c r="F540" s="1" t="s">
        <v>366</v>
      </c>
      <c r="G540" s="1">
        <v>0.65195000000000003</v>
      </c>
      <c r="H540" s="1" t="s">
        <v>367</v>
      </c>
      <c r="I540" s="1" t="s">
        <v>368</v>
      </c>
      <c r="J540" s="1">
        <v>18.582999999999998</v>
      </c>
      <c r="K540" s="1" t="s">
        <v>367</v>
      </c>
      <c r="L540" s="1" t="s">
        <v>361</v>
      </c>
      <c r="M540" s="1" t="s">
        <v>361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 t="s">
        <v>357</v>
      </c>
      <c r="B541" s="1" t="s">
        <v>358</v>
      </c>
      <c r="C541" s="1" t="s">
        <v>975</v>
      </c>
      <c r="D541" s="1">
        <v>816</v>
      </c>
      <c r="E541" s="1">
        <v>1</v>
      </c>
      <c r="F541" s="1" t="s">
        <v>366</v>
      </c>
      <c r="G541" s="1">
        <v>1.3511299999999999</v>
      </c>
      <c r="H541" s="1" t="s">
        <v>367</v>
      </c>
      <c r="I541" s="1" t="s">
        <v>368</v>
      </c>
      <c r="J541" s="1">
        <v>2.1669999999999998</v>
      </c>
      <c r="K541" s="1" t="s">
        <v>367</v>
      </c>
      <c r="L541" s="1" t="s">
        <v>361</v>
      </c>
      <c r="M541" s="1" t="s">
        <v>361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 t="s">
        <v>357</v>
      </c>
      <c r="B542" s="1" t="s">
        <v>358</v>
      </c>
      <c r="C542" s="1" t="s">
        <v>976</v>
      </c>
      <c r="D542" s="1" t="s">
        <v>374</v>
      </c>
      <c r="E542" s="1"/>
      <c r="F542" s="1" t="s">
        <v>361</v>
      </c>
      <c r="G542" s="1"/>
      <c r="H542" s="1"/>
      <c r="I542" s="1" t="s">
        <v>361</v>
      </c>
      <c r="J542" s="1"/>
      <c r="K542" s="1"/>
      <c r="L542" s="1" t="s">
        <v>361</v>
      </c>
      <c r="M542" s="1" t="s">
        <v>361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 t="s">
        <v>357</v>
      </c>
      <c r="B543" s="1" t="s">
        <v>358</v>
      </c>
      <c r="C543" s="1" t="s">
        <v>977</v>
      </c>
      <c r="D543" s="1">
        <v>817</v>
      </c>
      <c r="E543" s="1">
        <v>1</v>
      </c>
      <c r="F543" s="1" t="s">
        <v>366</v>
      </c>
      <c r="G543" s="1">
        <v>1.8682399999999999</v>
      </c>
      <c r="H543" s="1" t="s">
        <v>367</v>
      </c>
      <c r="I543" s="1" t="s">
        <v>368</v>
      </c>
      <c r="J543" s="1">
        <v>12.423999999999999</v>
      </c>
      <c r="K543" s="1" t="s">
        <v>367</v>
      </c>
      <c r="L543" s="1" t="s">
        <v>361</v>
      </c>
      <c r="M543" s="1" t="s">
        <v>361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 t="s">
        <v>357</v>
      </c>
      <c r="B544" s="1" t="s">
        <v>358</v>
      </c>
      <c r="C544" s="1" t="s">
        <v>978</v>
      </c>
      <c r="D544" s="1">
        <v>818</v>
      </c>
      <c r="E544" s="1">
        <v>1</v>
      </c>
      <c r="F544" s="1" t="s">
        <v>366</v>
      </c>
      <c r="G544" s="1">
        <v>0.45698</v>
      </c>
      <c r="H544" s="1" t="s">
        <v>367</v>
      </c>
      <c r="I544" s="1" t="s">
        <v>368</v>
      </c>
      <c r="J544" s="1">
        <v>28.199000000000002</v>
      </c>
      <c r="K544" s="1" t="s">
        <v>367</v>
      </c>
      <c r="L544" s="1" t="s">
        <v>361</v>
      </c>
      <c r="M544" s="1" t="s">
        <v>361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 t="s">
        <v>357</v>
      </c>
      <c r="B545" s="1" t="s">
        <v>358</v>
      </c>
      <c r="C545" s="1" t="s">
        <v>979</v>
      </c>
      <c r="D545" s="1">
        <v>819</v>
      </c>
      <c r="E545" s="1">
        <v>1</v>
      </c>
      <c r="F545" s="1" t="s">
        <v>366</v>
      </c>
      <c r="G545" s="1">
        <v>0.60560999999999998</v>
      </c>
      <c r="H545" s="1" t="s">
        <v>367</v>
      </c>
      <c r="I545" s="1" t="s">
        <v>368</v>
      </c>
      <c r="J545" s="1">
        <v>20.727</v>
      </c>
      <c r="K545" s="1" t="s">
        <v>367</v>
      </c>
      <c r="L545" s="1" t="s">
        <v>361</v>
      </c>
      <c r="M545" s="1" t="s">
        <v>361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 t="s">
        <v>357</v>
      </c>
      <c r="B546" s="1" t="s">
        <v>358</v>
      </c>
      <c r="C546" s="1" t="s">
        <v>980</v>
      </c>
      <c r="D546" s="1">
        <v>820</v>
      </c>
      <c r="E546" s="1">
        <v>1</v>
      </c>
      <c r="F546" s="1" t="s">
        <v>366</v>
      </c>
      <c r="G546" s="1">
        <v>1.35242</v>
      </c>
      <c r="H546" s="1" t="s">
        <v>367</v>
      </c>
      <c r="I546" s="1" t="s">
        <v>368</v>
      </c>
      <c r="J546" s="1">
        <v>3.8140000000000001</v>
      </c>
      <c r="K546" s="1" t="s">
        <v>367</v>
      </c>
      <c r="L546" s="1" t="s">
        <v>361</v>
      </c>
      <c r="M546" s="1" t="s">
        <v>361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 t="s">
        <v>357</v>
      </c>
      <c r="B547" s="1" t="s">
        <v>358</v>
      </c>
      <c r="C547" s="1" t="s">
        <v>981</v>
      </c>
      <c r="D547" s="1">
        <v>821</v>
      </c>
      <c r="E547" s="1">
        <v>1</v>
      </c>
      <c r="F547" s="1" t="s">
        <v>366</v>
      </c>
      <c r="G547" s="1">
        <v>1.78813</v>
      </c>
      <c r="H547" s="1" t="s">
        <v>367</v>
      </c>
      <c r="I547" s="1" t="s">
        <v>368</v>
      </c>
      <c r="J547" s="1">
        <v>13.137</v>
      </c>
      <c r="K547" s="1" t="s">
        <v>367</v>
      </c>
      <c r="L547" s="1" t="s">
        <v>361</v>
      </c>
      <c r="M547" s="1" t="s">
        <v>361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 t="s">
        <v>357</v>
      </c>
      <c r="B548" s="1" t="s">
        <v>358</v>
      </c>
      <c r="C548" s="1" t="s">
        <v>982</v>
      </c>
      <c r="D548" s="1">
        <v>822</v>
      </c>
      <c r="E548" s="1">
        <v>1</v>
      </c>
      <c r="F548" s="1" t="s">
        <v>366</v>
      </c>
      <c r="G548" s="1">
        <v>0.26566000000000001</v>
      </c>
      <c r="H548" s="1" t="s">
        <v>367</v>
      </c>
      <c r="I548" s="1" t="s">
        <v>368</v>
      </c>
      <c r="J548" s="1">
        <v>30.782</v>
      </c>
      <c r="K548" s="1" t="s">
        <v>367</v>
      </c>
      <c r="L548" s="1" t="s">
        <v>361</v>
      </c>
      <c r="M548" s="1" t="s">
        <v>361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 t="s">
        <v>357</v>
      </c>
      <c r="B549" s="1" t="s">
        <v>358</v>
      </c>
      <c r="C549" s="1" t="s">
        <v>983</v>
      </c>
      <c r="D549" s="1">
        <v>823</v>
      </c>
      <c r="E549" s="1">
        <v>1</v>
      </c>
      <c r="F549" s="1" t="s">
        <v>366</v>
      </c>
      <c r="G549" s="1">
        <v>0.56242999999999999</v>
      </c>
      <c r="H549" s="1" t="s">
        <v>367</v>
      </c>
      <c r="I549" s="1" t="s">
        <v>368</v>
      </c>
      <c r="J549" s="1">
        <v>22.292000000000002</v>
      </c>
      <c r="K549" s="1" t="s">
        <v>367</v>
      </c>
      <c r="L549" s="1" t="s">
        <v>361</v>
      </c>
      <c r="M549" s="1" t="s">
        <v>361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 t="s">
        <v>357</v>
      </c>
      <c r="B550" s="1" t="s">
        <v>358</v>
      </c>
      <c r="C550" s="1" t="s">
        <v>984</v>
      </c>
      <c r="D550" s="1">
        <v>824</v>
      </c>
      <c r="E550" s="1">
        <v>1</v>
      </c>
      <c r="F550" s="1" t="s">
        <v>366</v>
      </c>
      <c r="G550" s="1">
        <v>1.2578199999999999</v>
      </c>
      <c r="H550" s="1" t="s">
        <v>367</v>
      </c>
      <c r="I550" s="1" t="s">
        <v>368</v>
      </c>
      <c r="J550" s="1">
        <v>3.234</v>
      </c>
      <c r="K550" s="1" t="s">
        <v>367</v>
      </c>
      <c r="L550" s="1" t="s">
        <v>361</v>
      </c>
      <c r="M550" s="1" t="s">
        <v>361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 t="s">
        <v>357</v>
      </c>
      <c r="B551" s="1" t="s">
        <v>358</v>
      </c>
      <c r="C551" s="1" t="s">
        <v>985</v>
      </c>
      <c r="D551" s="1" t="s">
        <v>374</v>
      </c>
      <c r="E551" s="1"/>
      <c r="F551" s="1" t="s">
        <v>361</v>
      </c>
      <c r="G551" s="1"/>
      <c r="H551" s="1"/>
      <c r="I551" s="1" t="s">
        <v>361</v>
      </c>
      <c r="J551" s="1"/>
      <c r="K551" s="1"/>
      <c r="L551" s="1" t="s">
        <v>361</v>
      </c>
      <c r="M551" s="1" t="s">
        <v>361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 t="s">
        <v>357</v>
      </c>
      <c r="B552" s="1" t="s">
        <v>358</v>
      </c>
      <c r="C552" s="1" t="s">
        <v>986</v>
      </c>
      <c r="D552" s="1">
        <v>825</v>
      </c>
      <c r="E552" s="1">
        <v>1</v>
      </c>
      <c r="F552" s="1" t="s">
        <v>366</v>
      </c>
      <c r="G552" s="1">
        <v>1.83283</v>
      </c>
      <c r="H552" s="1" t="s">
        <v>367</v>
      </c>
      <c r="I552" s="1" t="s">
        <v>368</v>
      </c>
      <c r="J552" s="1">
        <v>14.007999999999999</v>
      </c>
      <c r="K552" s="1" t="s">
        <v>367</v>
      </c>
      <c r="L552" s="1" t="s">
        <v>361</v>
      </c>
      <c r="M552" s="1" t="s">
        <v>361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 t="s">
        <v>357</v>
      </c>
      <c r="B553" s="1" t="s">
        <v>358</v>
      </c>
      <c r="C553" s="1" t="s">
        <v>987</v>
      </c>
      <c r="D553" s="1">
        <v>826</v>
      </c>
      <c r="E553" s="1">
        <v>1</v>
      </c>
      <c r="F553" s="1" t="s">
        <v>366</v>
      </c>
      <c r="G553" s="1">
        <v>0.37517</v>
      </c>
      <c r="H553" s="1" t="s">
        <v>367</v>
      </c>
      <c r="I553" s="1" t="s">
        <v>368</v>
      </c>
      <c r="J553" s="1">
        <v>27.855</v>
      </c>
      <c r="K553" s="1" t="s">
        <v>367</v>
      </c>
      <c r="L553" s="1" t="s">
        <v>361</v>
      </c>
      <c r="M553" s="1" t="s">
        <v>361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 t="s">
        <v>357</v>
      </c>
      <c r="B554" s="1" t="s">
        <v>358</v>
      </c>
      <c r="C554" s="1" t="s">
        <v>988</v>
      </c>
      <c r="D554" s="1">
        <v>827</v>
      </c>
      <c r="E554" s="1">
        <v>1</v>
      </c>
      <c r="F554" s="1" t="s">
        <v>366</v>
      </c>
      <c r="G554" s="1">
        <v>0.48975000000000002</v>
      </c>
      <c r="H554" s="1" t="s">
        <v>367</v>
      </c>
      <c r="I554" s="1" t="s">
        <v>368</v>
      </c>
      <c r="J554" s="1">
        <v>23.869</v>
      </c>
      <c r="K554" s="1" t="s">
        <v>367</v>
      </c>
      <c r="L554" s="1" t="s">
        <v>361</v>
      </c>
      <c r="M554" s="1" t="s">
        <v>361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 t="s">
        <v>357</v>
      </c>
      <c r="B555" s="1" t="s">
        <v>358</v>
      </c>
      <c r="C555" s="1" t="s">
        <v>989</v>
      </c>
      <c r="D555" s="1" t="s">
        <v>374</v>
      </c>
      <c r="E555" s="1"/>
      <c r="F555" s="1" t="s">
        <v>361</v>
      </c>
      <c r="G555" s="1"/>
      <c r="H555" s="1"/>
      <c r="I555" s="1" t="s">
        <v>361</v>
      </c>
      <c r="J555" s="1"/>
      <c r="K555" s="1"/>
      <c r="L555" s="1" t="s">
        <v>361</v>
      </c>
      <c r="M555" s="1" t="s">
        <v>361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 t="s">
        <v>357</v>
      </c>
      <c r="B556" s="1" t="s">
        <v>358</v>
      </c>
      <c r="C556" s="1" t="s">
        <v>990</v>
      </c>
      <c r="D556" s="1">
        <v>828</v>
      </c>
      <c r="E556" s="1">
        <v>1</v>
      </c>
      <c r="F556" s="1" t="s">
        <v>366</v>
      </c>
      <c r="G556" s="1">
        <v>1.86191</v>
      </c>
      <c r="H556" s="1" t="s">
        <v>367</v>
      </c>
      <c r="I556" s="1" t="s">
        <v>368</v>
      </c>
      <c r="J556" s="1">
        <v>12.467000000000001</v>
      </c>
      <c r="K556" s="1" t="s">
        <v>367</v>
      </c>
      <c r="L556" s="1" t="s">
        <v>361</v>
      </c>
      <c r="M556" s="1" t="s">
        <v>361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 t="s">
        <v>357</v>
      </c>
      <c r="B557" s="1" t="s">
        <v>358</v>
      </c>
      <c r="C557" s="1" t="s">
        <v>991</v>
      </c>
      <c r="D557" s="1">
        <v>829</v>
      </c>
      <c r="E557" s="1">
        <v>1</v>
      </c>
      <c r="F557" s="1" t="s">
        <v>366</v>
      </c>
      <c r="G557" s="1">
        <v>0.64698</v>
      </c>
      <c r="H557" s="1" t="s">
        <v>367</v>
      </c>
      <c r="I557" s="1" t="s">
        <v>368</v>
      </c>
      <c r="J557" s="1">
        <v>41.646000000000001</v>
      </c>
      <c r="K557" s="1" t="s">
        <v>367</v>
      </c>
      <c r="L557" s="1" t="s">
        <v>361</v>
      </c>
      <c r="M557" s="1" t="s">
        <v>361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 t="s">
        <v>357</v>
      </c>
      <c r="B558" s="1" t="s">
        <v>358</v>
      </c>
      <c r="C558" s="1" t="s">
        <v>992</v>
      </c>
      <c r="D558" s="1">
        <v>830</v>
      </c>
      <c r="E558" s="1">
        <v>1</v>
      </c>
      <c r="F558" s="1" t="s">
        <v>366</v>
      </c>
      <c r="G558" s="1">
        <v>1.38009</v>
      </c>
      <c r="H558" s="1" t="s">
        <v>367</v>
      </c>
      <c r="I558" s="1" t="s">
        <v>368</v>
      </c>
      <c r="J558" s="1">
        <v>12.273</v>
      </c>
      <c r="K558" s="1" t="s">
        <v>367</v>
      </c>
      <c r="L558" s="1" t="s">
        <v>361</v>
      </c>
      <c r="M558" s="1" t="s">
        <v>361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 t="s">
        <v>357</v>
      </c>
      <c r="B559" s="1" t="s">
        <v>358</v>
      </c>
      <c r="C559" s="1" t="s">
        <v>993</v>
      </c>
      <c r="D559" s="1">
        <v>831</v>
      </c>
      <c r="E559" s="1">
        <v>1</v>
      </c>
      <c r="F559" s="1" t="s">
        <v>366</v>
      </c>
      <c r="G559" s="1">
        <v>1.6109899999999999</v>
      </c>
      <c r="H559" s="1" t="s">
        <v>367</v>
      </c>
      <c r="I559" s="1" t="s">
        <v>368</v>
      </c>
      <c r="J559" s="1">
        <v>40.280999999999999</v>
      </c>
      <c r="K559" s="1" t="s">
        <v>367</v>
      </c>
      <c r="L559" s="1" t="s">
        <v>361</v>
      </c>
      <c r="M559" s="1" t="s">
        <v>361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 t="s">
        <v>357</v>
      </c>
      <c r="B560" s="1" t="s">
        <v>358</v>
      </c>
      <c r="C560" s="1" t="s">
        <v>994</v>
      </c>
      <c r="D560" s="1">
        <v>832</v>
      </c>
      <c r="E560" s="1">
        <v>1</v>
      </c>
      <c r="F560" s="1" t="s">
        <v>366</v>
      </c>
      <c r="G560" s="1">
        <v>1.40831</v>
      </c>
      <c r="H560" s="1" t="s">
        <v>367</v>
      </c>
      <c r="I560" s="1" t="s">
        <v>368</v>
      </c>
      <c r="J560" s="1">
        <v>29.045000000000002</v>
      </c>
      <c r="K560" s="1" t="s">
        <v>367</v>
      </c>
      <c r="L560" s="1" t="s">
        <v>361</v>
      </c>
      <c r="M560" s="1" t="s">
        <v>361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 t="s">
        <v>357</v>
      </c>
      <c r="B561" s="1" t="s">
        <v>358</v>
      </c>
      <c r="C561" s="1" t="s">
        <v>995</v>
      </c>
      <c r="D561" s="1">
        <v>833</v>
      </c>
      <c r="E561" s="1">
        <v>1</v>
      </c>
      <c r="F561" s="1" t="s">
        <v>366</v>
      </c>
      <c r="G561" s="1">
        <v>1.26536</v>
      </c>
      <c r="H561" s="1" t="s">
        <v>367</v>
      </c>
      <c r="I561" s="1" t="s">
        <v>368</v>
      </c>
      <c r="J561" s="1">
        <v>28.68</v>
      </c>
      <c r="K561" s="1" t="s">
        <v>367</v>
      </c>
      <c r="L561" s="1" t="s">
        <v>361</v>
      </c>
      <c r="M561" s="1" t="s">
        <v>361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 t="s">
        <v>357</v>
      </c>
      <c r="B562" s="1" t="s">
        <v>358</v>
      </c>
      <c r="C562" s="1" t="s">
        <v>996</v>
      </c>
      <c r="D562" s="1">
        <v>834</v>
      </c>
      <c r="E562" s="1">
        <v>1</v>
      </c>
      <c r="F562" s="1" t="s">
        <v>366</v>
      </c>
      <c r="G562" s="1">
        <v>1.41517</v>
      </c>
      <c r="H562" s="1" t="s">
        <v>367</v>
      </c>
      <c r="I562" s="1" t="s">
        <v>368</v>
      </c>
      <c r="J562" s="1">
        <v>21.86</v>
      </c>
      <c r="K562" s="1" t="s">
        <v>367</v>
      </c>
      <c r="L562" s="1" t="s">
        <v>361</v>
      </c>
      <c r="M562" s="1" t="s">
        <v>361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 t="s">
        <v>357</v>
      </c>
      <c r="B563" s="1" t="s">
        <v>358</v>
      </c>
      <c r="C563" s="1" t="s">
        <v>997</v>
      </c>
      <c r="D563" s="1" t="s">
        <v>374</v>
      </c>
      <c r="E563" s="1"/>
      <c r="F563" s="1" t="s">
        <v>361</v>
      </c>
      <c r="G563" s="1"/>
      <c r="H563" s="1"/>
      <c r="I563" s="1" t="s">
        <v>361</v>
      </c>
      <c r="J563" s="1"/>
      <c r="K563" s="1"/>
      <c r="L563" s="1" t="s">
        <v>361</v>
      </c>
      <c r="M563" s="1" t="s">
        <v>361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 t="s">
        <v>357</v>
      </c>
      <c r="B564" s="1" t="s">
        <v>358</v>
      </c>
      <c r="C564" s="1" t="s">
        <v>998</v>
      </c>
      <c r="D564" s="1">
        <v>835</v>
      </c>
      <c r="E564" s="1">
        <v>1</v>
      </c>
      <c r="F564" s="1" t="s">
        <v>366</v>
      </c>
      <c r="G564" s="1">
        <v>1.27346</v>
      </c>
      <c r="H564" s="1" t="s">
        <v>367</v>
      </c>
      <c r="I564" s="1" t="s">
        <v>368</v>
      </c>
      <c r="J564" s="1">
        <v>36.542000000000002</v>
      </c>
      <c r="K564" s="1" t="s">
        <v>367</v>
      </c>
      <c r="L564" s="1" t="s">
        <v>361</v>
      </c>
      <c r="M564" s="1" t="s">
        <v>361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 t="s">
        <v>357</v>
      </c>
      <c r="B565" s="1" t="s">
        <v>358</v>
      </c>
      <c r="C565" s="1" t="s">
        <v>999</v>
      </c>
      <c r="D565" s="1">
        <v>836</v>
      </c>
      <c r="E565" s="1">
        <v>1</v>
      </c>
      <c r="F565" s="1" t="s">
        <v>366</v>
      </c>
      <c r="G565" s="1">
        <v>1.4247099999999999</v>
      </c>
      <c r="H565" s="1" t="s">
        <v>367</v>
      </c>
      <c r="I565" s="1" t="s">
        <v>368</v>
      </c>
      <c r="J565" s="1">
        <v>13.898999999999999</v>
      </c>
      <c r="K565" s="1" t="s">
        <v>367</v>
      </c>
      <c r="L565" s="1" t="s">
        <v>361</v>
      </c>
      <c r="M565" s="1" t="s">
        <v>361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 t="s">
        <v>357</v>
      </c>
      <c r="B566" s="1" t="s">
        <v>358</v>
      </c>
      <c r="C566" s="1" t="s">
        <v>1000</v>
      </c>
      <c r="D566" s="1">
        <v>837</v>
      </c>
      <c r="E566" s="1">
        <v>1</v>
      </c>
      <c r="F566" s="1" t="s">
        <v>366</v>
      </c>
      <c r="G566" s="1">
        <v>1.19085</v>
      </c>
      <c r="H566" s="1" t="s">
        <v>367</v>
      </c>
      <c r="I566" s="1" t="s">
        <v>368</v>
      </c>
      <c r="J566" s="1">
        <v>47.253999999999998</v>
      </c>
      <c r="K566" s="1" t="s">
        <v>367</v>
      </c>
      <c r="L566" s="1" t="s">
        <v>361</v>
      </c>
      <c r="M566" s="1" t="s">
        <v>361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 t="s">
        <v>357</v>
      </c>
      <c r="B567" s="1" t="s">
        <v>358</v>
      </c>
      <c r="C567" s="1" t="s">
        <v>1001</v>
      </c>
      <c r="D567" s="1">
        <v>838</v>
      </c>
      <c r="E567" s="1">
        <v>1</v>
      </c>
      <c r="F567" s="1" t="s">
        <v>366</v>
      </c>
      <c r="G567" s="1">
        <v>1.30484</v>
      </c>
      <c r="H567" s="1" t="s">
        <v>367</v>
      </c>
      <c r="I567" s="1" t="s">
        <v>368</v>
      </c>
      <c r="J567" s="1">
        <v>8.7379999999999995</v>
      </c>
      <c r="K567" s="1" t="s">
        <v>367</v>
      </c>
      <c r="L567" s="1" t="s">
        <v>361</v>
      </c>
      <c r="M567" s="1" t="s">
        <v>361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 t="s">
        <v>357</v>
      </c>
      <c r="B568" s="1" t="s">
        <v>358</v>
      </c>
      <c r="C568" s="1" t="s">
        <v>1002</v>
      </c>
      <c r="D568" s="1">
        <v>839</v>
      </c>
      <c r="E568" s="1">
        <v>1</v>
      </c>
      <c r="F568" s="1" t="s">
        <v>366</v>
      </c>
      <c r="G568" s="1">
        <v>1.6552899999999999</v>
      </c>
      <c r="H568" s="1" t="s">
        <v>367</v>
      </c>
      <c r="I568" s="1" t="s">
        <v>368</v>
      </c>
      <c r="J568" s="1">
        <v>15.923999999999999</v>
      </c>
      <c r="K568" s="1" t="s">
        <v>367</v>
      </c>
      <c r="L568" s="1" t="s">
        <v>361</v>
      </c>
      <c r="M568" s="1" t="s">
        <v>361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 t="s">
        <v>357</v>
      </c>
      <c r="B569" s="1" t="s">
        <v>358</v>
      </c>
      <c r="C569" s="1" t="s">
        <v>1003</v>
      </c>
      <c r="D569" s="1">
        <v>840</v>
      </c>
      <c r="E569" s="1">
        <v>1</v>
      </c>
      <c r="F569" s="1" t="s">
        <v>366</v>
      </c>
      <c r="G569" s="1">
        <v>0.65420999999999996</v>
      </c>
      <c r="H569" s="1" t="s">
        <v>367</v>
      </c>
      <c r="I569" s="1" t="s">
        <v>368</v>
      </c>
      <c r="J569" s="1">
        <v>34.307000000000002</v>
      </c>
      <c r="K569" s="1" t="s">
        <v>367</v>
      </c>
      <c r="L569" s="1" t="s">
        <v>361</v>
      </c>
      <c r="M569" s="1" t="s">
        <v>361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 t="s">
        <v>357</v>
      </c>
      <c r="B570" s="1" t="s">
        <v>358</v>
      </c>
      <c r="C570" s="1" t="s">
        <v>1004</v>
      </c>
      <c r="D570" s="1">
        <v>841</v>
      </c>
      <c r="E570" s="1">
        <v>1</v>
      </c>
      <c r="F570" s="1" t="s">
        <v>366</v>
      </c>
      <c r="G570" s="1">
        <v>0.74277000000000004</v>
      </c>
      <c r="H570" s="1" t="s">
        <v>367</v>
      </c>
      <c r="I570" s="1" t="s">
        <v>368</v>
      </c>
      <c r="J570" s="1">
        <v>22.702999999999999</v>
      </c>
      <c r="K570" s="1" t="s">
        <v>367</v>
      </c>
      <c r="L570" s="1" t="s">
        <v>361</v>
      </c>
      <c r="M570" s="1" t="s">
        <v>361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 t="s">
        <v>357</v>
      </c>
      <c r="B571" s="1" t="s">
        <v>358</v>
      </c>
      <c r="C571" s="1" t="s">
        <v>1005</v>
      </c>
      <c r="D571" s="1">
        <v>842</v>
      </c>
      <c r="E571" s="1">
        <v>1</v>
      </c>
      <c r="F571" s="1" t="s">
        <v>366</v>
      </c>
      <c r="G571" s="1">
        <v>1.2680899999999999</v>
      </c>
      <c r="H571" s="1" t="s">
        <v>367</v>
      </c>
      <c r="I571" s="1" t="s">
        <v>368</v>
      </c>
      <c r="J571" s="1">
        <v>3.5430000000000001</v>
      </c>
      <c r="K571" s="1" t="s">
        <v>367</v>
      </c>
      <c r="L571" s="1" t="s">
        <v>361</v>
      </c>
      <c r="M571" s="1" t="s">
        <v>361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 t="s">
        <v>357</v>
      </c>
      <c r="B572" s="1" t="s">
        <v>358</v>
      </c>
      <c r="C572" s="1" t="s">
        <v>1006</v>
      </c>
      <c r="D572" s="1">
        <v>843</v>
      </c>
      <c r="E572" s="1">
        <v>1</v>
      </c>
      <c r="F572" s="1" t="s">
        <v>366</v>
      </c>
      <c r="G572" s="1">
        <v>1.4333800000000001</v>
      </c>
      <c r="H572" s="1" t="s">
        <v>367</v>
      </c>
      <c r="I572" s="1" t="s">
        <v>368</v>
      </c>
      <c r="J572" s="1">
        <v>3.5939999999999999</v>
      </c>
      <c r="K572" s="1" t="s">
        <v>367</v>
      </c>
      <c r="L572" s="1" t="s">
        <v>361</v>
      </c>
      <c r="M572" s="1" t="s">
        <v>361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 t="s">
        <v>357</v>
      </c>
      <c r="B573" s="1" t="s">
        <v>358</v>
      </c>
      <c r="C573" s="1" t="s">
        <v>1007</v>
      </c>
      <c r="D573" s="1" t="s">
        <v>374</v>
      </c>
      <c r="E573" s="1"/>
      <c r="F573" s="1" t="s">
        <v>361</v>
      </c>
      <c r="G573" s="1"/>
      <c r="H573" s="1"/>
      <c r="I573" s="1" t="s">
        <v>361</v>
      </c>
      <c r="J573" s="1"/>
      <c r="K573" s="1"/>
      <c r="L573" s="1" t="s">
        <v>361</v>
      </c>
      <c r="M573" s="1" t="s">
        <v>361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 t="s">
        <v>357</v>
      </c>
      <c r="B574" s="1" t="s">
        <v>358</v>
      </c>
      <c r="C574" s="1" t="s">
        <v>1008</v>
      </c>
      <c r="D574" s="1">
        <v>844</v>
      </c>
      <c r="E574" s="1">
        <v>1</v>
      </c>
      <c r="F574" s="1" t="s">
        <v>366</v>
      </c>
      <c r="G574" s="1">
        <v>1.93313</v>
      </c>
      <c r="H574" s="1" t="s">
        <v>367</v>
      </c>
      <c r="I574" s="1" t="s">
        <v>368</v>
      </c>
      <c r="J574" s="1">
        <v>17.585000000000001</v>
      </c>
      <c r="K574" s="1" t="s">
        <v>367</v>
      </c>
      <c r="L574" s="1" t="s">
        <v>361</v>
      </c>
      <c r="M574" s="1" t="s">
        <v>361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 t="s">
        <v>357</v>
      </c>
      <c r="B575" s="1" t="s">
        <v>358</v>
      </c>
      <c r="C575" s="1" t="s">
        <v>1009</v>
      </c>
      <c r="D575" s="1">
        <v>845</v>
      </c>
      <c r="E575" s="1">
        <v>1</v>
      </c>
      <c r="F575" s="1" t="s">
        <v>366</v>
      </c>
      <c r="G575" s="1">
        <v>0.26867000000000002</v>
      </c>
      <c r="H575" s="1" t="s">
        <v>367</v>
      </c>
      <c r="I575" s="1" t="s">
        <v>368</v>
      </c>
      <c r="J575" s="1">
        <v>29.812999999999999</v>
      </c>
      <c r="K575" s="1" t="s">
        <v>367</v>
      </c>
      <c r="L575" s="1" t="s">
        <v>361</v>
      </c>
      <c r="M575" s="1" t="s">
        <v>361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 t="s">
        <v>357</v>
      </c>
      <c r="B576" s="1" t="s">
        <v>358</v>
      </c>
      <c r="C576" s="1" t="s">
        <v>1010</v>
      </c>
      <c r="D576" s="1">
        <v>846</v>
      </c>
      <c r="E576" s="1">
        <v>1</v>
      </c>
      <c r="F576" s="1" t="s">
        <v>366</v>
      </c>
      <c r="G576" s="1">
        <v>0.61495</v>
      </c>
      <c r="H576" s="1" t="s">
        <v>367</v>
      </c>
      <c r="I576" s="1" t="s">
        <v>368</v>
      </c>
      <c r="J576" s="1">
        <v>20.120999999999999</v>
      </c>
      <c r="K576" s="1" t="s">
        <v>367</v>
      </c>
      <c r="L576" s="1" t="s">
        <v>361</v>
      </c>
      <c r="M576" s="1" t="s">
        <v>361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 t="s">
        <v>357</v>
      </c>
      <c r="B577" s="1" t="s">
        <v>358</v>
      </c>
      <c r="C577" s="1" t="s">
        <v>1011</v>
      </c>
      <c r="D577" s="1">
        <v>847</v>
      </c>
      <c r="E577" s="1">
        <v>1</v>
      </c>
      <c r="F577" s="1" t="s">
        <v>366</v>
      </c>
      <c r="G577" s="1">
        <v>0.95540999999999998</v>
      </c>
      <c r="H577" s="1" t="s">
        <v>367</v>
      </c>
      <c r="I577" s="1" t="s">
        <v>368</v>
      </c>
      <c r="J577" s="1">
        <v>10.282999999999999</v>
      </c>
      <c r="K577" s="1" t="s">
        <v>367</v>
      </c>
      <c r="L577" s="1" t="s">
        <v>361</v>
      </c>
      <c r="M577" s="1" t="s">
        <v>361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 t="s">
        <v>357</v>
      </c>
      <c r="B578" s="1" t="s">
        <v>358</v>
      </c>
      <c r="C578" s="1" t="s">
        <v>1012</v>
      </c>
      <c r="D578" s="1">
        <v>848</v>
      </c>
      <c r="E578" s="1">
        <v>1</v>
      </c>
      <c r="F578" s="1" t="s">
        <v>366</v>
      </c>
      <c r="G578" s="1">
        <v>1.6777599999999999</v>
      </c>
      <c r="H578" s="1" t="s">
        <v>367</v>
      </c>
      <c r="I578" s="1" t="s">
        <v>368</v>
      </c>
      <c r="J578" s="1">
        <v>10.276999999999999</v>
      </c>
      <c r="K578" s="1" t="s">
        <v>367</v>
      </c>
      <c r="L578" s="1" t="s">
        <v>361</v>
      </c>
      <c r="M578" s="1" t="s">
        <v>361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 t="s">
        <v>357</v>
      </c>
      <c r="B579" s="1" t="s">
        <v>358</v>
      </c>
      <c r="C579" s="1" t="s">
        <v>1013</v>
      </c>
      <c r="D579" s="1">
        <v>849</v>
      </c>
      <c r="E579" s="1">
        <v>1</v>
      </c>
      <c r="F579" s="1" t="s">
        <v>366</v>
      </c>
      <c r="G579" s="1">
        <v>0.35322999999999999</v>
      </c>
      <c r="H579" s="1" t="s">
        <v>367</v>
      </c>
      <c r="I579" s="1" t="s">
        <v>368</v>
      </c>
      <c r="J579" s="1">
        <v>28.109000000000002</v>
      </c>
      <c r="K579" s="1" t="s">
        <v>367</v>
      </c>
      <c r="L579" s="1" t="s">
        <v>361</v>
      </c>
      <c r="M579" s="1" t="s">
        <v>361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 t="s">
        <v>357</v>
      </c>
      <c r="B580" s="1" t="s">
        <v>358</v>
      </c>
      <c r="C580" s="1" t="s">
        <v>1014</v>
      </c>
      <c r="D580" s="1" t="s">
        <v>374</v>
      </c>
      <c r="E580" s="1"/>
      <c r="F580" s="1" t="s">
        <v>361</v>
      </c>
      <c r="G580" s="1"/>
      <c r="H580" s="1"/>
      <c r="I580" s="1" t="s">
        <v>361</v>
      </c>
      <c r="J580" s="1"/>
      <c r="K580" s="1"/>
      <c r="L580" s="1" t="s">
        <v>361</v>
      </c>
      <c r="M580" s="1" t="s">
        <v>361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 t="s">
        <v>357</v>
      </c>
      <c r="B581" s="1" t="s">
        <v>358</v>
      </c>
      <c r="C581" s="1" t="s">
        <v>1015</v>
      </c>
      <c r="D581" s="1">
        <v>850</v>
      </c>
      <c r="E581" s="1">
        <v>1</v>
      </c>
      <c r="F581" s="1" t="s">
        <v>366</v>
      </c>
      <c r="G581" s="1">
        <v>1.9083600000000001</v>
      </c>
      <c r="H581" s="1" t="s">
        <v>367</v>
      </c>
      <c r="I581" s="1" t="s">
        <v>368</v>
      </c>
      <c r="J581" s="1">
        <v>16.558</v>
      </c>
      <c r="K581" s="1" t="s">
        <v>367</v>
      </c>
      <c r="L581" s="1" t="s">
        <v>361</v>
      </c>
      <c r="M581" s="1" t="s">
        <v>361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 t="s">
        <v>357</v>
      </c>
      <c r="B582" s="1" t="s">
        <v>358</v>
      </c>
      <c r="C582" s="1" t="s">
        <v>1016</v>
      </c>
      <c r="D582" s="1">
        <v>851</v>
      </c>
      <c r="E582" s="1">
        <v>1</v>
      </c>
      <c r="F582" s="1" t="s">
        <v>366</v>
      </c>
      <c r="G582" s="1">
        <v>0.22806000000000001</v>
      </c>
      <c r="H582" s="1" t="s">
        <v>367</v>
      </c>
      <c r="I582" s="1" t="s">
        <v>368</v>
      </c>
      <c r="J582" s="1">
        <v>31.067</v>
      </c>
      <c r="K582" s="1" t="s">
        <v>367</v>
      </c>
      <c r="L582" s="1" t="s">
        <v>361</v>
      </c>
      <c r="M582" s="1" t="s">
        <v>361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 t="s">
        <v>357</v>
      </c>
      <c r="B583" s="1" t="s">
        <v>358</v>
      </c>
      <c r="C583" s="1" t="s">
        <v>1017</v>
      </c>
      <c r="D583" s="1">
        <v>852</v>
      </c>
      <c r="E583" s="1">
        <v>1</v>
      </c>
      <c r="F583" s="1" t="s">
        <v>366</v>
      </c>
      <c r="G583" s="1">
        <v>0.84789000000000003</v>
      </c>
      <c r="H583" s="1" t="s">
        <v>367</v>
      </c>
      <c r="I583" s="1" t="s">
        <v>368</v>
      </c>
      <c r="J583" s="1">
        <v>13.31</v>
      </c>
      <c r="K583" s="1" t="s">
        <v>367</v>
      </c>
      <c r="L583" s="1" t="s">
        <v>361</v>
      </c>
      <c r="M583" s="1" t="s">
        <v>361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 t="s">
        <v>357</v>
      </c>
      <c r="B584" s="1" t="s">
        <v>358</v>
      </c>
      <c r="C584" s="1" t="s">
        <v>1018</v>
      </c>
      <c r="D584" s="1">
        <v>853</v>
      </c>
      <c r="E584" s="1">
        <v>1</v>
      </c>
      <c r="F584" s="1" t="s">
        <v>366</v>
      </c>
      <c r="G584" s="1">
        <v>1.19469</v>
      </c>
      <c r="H584" s="1" t="s">
        <v>367</v>
      </c>
      <c r="I584" s="1" t="s">
        <v>368</v>
      </c>
      <c r="J584" s="1">
        <v>3.8479999999999999</v>
      </c>
      <c r="K584" s="1" t="s">
        <v>367</v>
      </c>
      <c r="L584" s="1" t="s">
        <v>361</v>
      </c>
      <c r="M584" s="1" t="s">
        <v>361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 t="s">
        <v>357</v>
      </c>
      <c r="B585" s="1" t="s">
        <v>358</v>
      </c>
      <c r="C585" s="1" t="s">
        <v>1019</v>
      </c>
      <c r="D585" s="1">
        <v>854</v>
      </c>
      <c r="E585" s="1">
        <v>1</v>
      </c>
      <c r="F585" s="1" t="s">
        <v>366</v>
      </c>
      <c r="G585" s="1">
        <v>1.59362</v>
      </c>
      <c r="H585" s="1" t="s">
        <v>367</v>
      </c>
      <c r="I585" s="1" t="s">
        <v>368</v>
      </c>
      <c r="J585" s="1">
        <v>8.9830000000000005</v>
      </c>
      <c r="K585" s="1" t="s">
        <v>367</v>
      </c>
      <c r="L585" s="1" t="s">
        <v>361</v>
      </c>
      <c r="M585" s="1" t="s">
        <v>361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 t="s">
        <v>357</v>
      </c>
      <c r="B586" s="1" t="s">
        <v>358</v>
      </c>
      <c r="C586" s="1" t="s">
        <v>1020</v>
      </c>
      <c r="D586" s="1">
        <v>855</v>
      </c>
      <c r="E586" s="1">
        <v>1</v>
      </c>
      <c r="F586" s="1" t="s">
        <v>366</v>
      </c>
      <c r="G586" s="1">
        <v>0.26169999999999999</v>
      </c>
      <c r="H586" s="1" t="s">
        <v>367</v>
      </c>
      <c r="I586" s="1" t="s">
        <v>368</v>
      </c>
      <c r="J586" s="1">
        <v>30.038</v>
      </c>
      <c r="K586" s="1" t="s">
        <v>367</v>
      </c>
      <c r="L586" s="1" t="s">
        <v>361</v>
      </c>
      <c r="M586" s="1" t="s">
        <v>361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 t="s">
        <v>357</v>
      </c>
      <c r="B587" s="1" t="s">
        <v>358</v>
      </c>
      <c r="C587" s="1" t="s">
        <v>1021</v>
      </c>
      <c r="D587" s="1">
        <v>856</v>
      </c>
      <c r="E587" s="1">
        <v>1</v>
      </c>
      <c r="F587" s="1" t="s">
        <v>366</v>
      </c>
      <c r="G587" s="1">
        <v>0.93445</v>
      </c>
      <c r="H587" s="1" t="s">
        <v>367</v>
      </c>
      <c r="I587" s="1" t="s">
        <v>368</v>
      </c>
      <c r="J587" s="1">
        <v>10.664</v>
      </c>
      <c r="K587" s="1" t="s">
        <v>367</v>
      </c>
      <c r="L587" s="1" t="s">
        <v>361</v>
      </c>
      <c r="M587" s="1" t="s">
        <v>361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 t="s">
        <v>357</v>
      </c>
      <c r="B588" s="1" t="s">
        <v>358</v>
      </c>
      <c r="C588" s="1" t="s">
        <v>1022</v>
      </c>
      <c r="D588" s="1">
        <v>857</v>
      </c>
      <c r="E588" s="1">
        <v>1</v>
      </c>
      <c r="F588" s="1" t="s">
        <v>366</v>
      </c>
      <c r="G588" s="1">
        <v>1.5841099999999999</v>
      </c>
      <c r="H588" s="1" t="s">
        <v>367</v>
      </c>
      <c r="I588" s="1" t="s">
        <v>368</v>
      </c>
      <c r="J588" s="1">
        <v>9.3010000000000002</v>
      </c>
      <c r="K588" s="1" t="s">
        <v>367</v>
      </c>
      <c r="L588" s="1" t="s">
        <v>361</v>
      </c>
      <c r="M588" s="1" t="s">
        <v>361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 t="s">
        <v>357</v>
      </c>
      <c r="B589" s="1" t="s">
        <v>358</v>
      </c>
      <c r="C589" s="1" t="s">
        <v>1023</v>
      </c>
      <c r="D589" s="1" t="s">
        <v>374</v>
      </c>
      <c r="E589" s="1"/>
      <c r="F589" s="1" t="s">
        <v>361</v>
      </c>
      <c r="G589" s="1"/>
      <c r="H589" s="1"/>
      <c r="I589" s="1" t="s">
        <v>361</v>
      </c>
      <c r="J589" s="1"/>
      <c r="K589" s="1"/>
      <c r="L589" s="1" t="s">
        <v>361</v>
      </c>
      <c r="M589" s="1" t="s">
        <v>361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 t="s">
        <v>357</v>
      </c>
      <c r="B590" s="1" t="s">
        <v>358</v>
      </c>
      <c r="C590" s="1" t="s">
        <v>1024</v>
      </c>
      <c r="D590" s="1">
        <v>858</v>
      </c>
      <c r="E590" s="1">
        <v>1</v>
      </c>
      <c r="F590" s="1" t="s">
        <v>366</v>
      </c>
      <c r="G590" s="1">
        <v>0.27855000000000002</v>
      </c>
      <c r="H590" s="1" t="s">
        <v>367</v>
      </c>
      <c r="I590" s="1" t="s">
        <v>368</v>
      </c>
      <c r="J590" s="1">
        <v>27.094000000000001</v>
      </c>
      <c r="K590" s="1" t="s">
        <v>367</v>
      </c>
      <c r="L590" s="1" t="s">
        <v>361</v>
      </c>
      <c r="M590" s="1" t="s">
        <v>361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 t="s">
        <v>357</v>
      </c>
      <c r="B591" s="1" t="s">
        <v>358</v>
      </c>
      <c r="C591" s="1" t="s">
        <v>1025</v>
      </c>
      <c r="D591" s="1">
        <v>859</v>
      </c>
      <c r="E591" s="1">
        <v>1</v>
      </c>
      <c r="F591" s="1" t="s">
        <v>366</v>
      </c>
      <c r="G591" s="1">
        <v>0.96960999999999997</v>
      </c>
      <c r="H591" s="1" t="s">
        <v>367</v>
      </c>
      <c r="I591" s="1" t="s">
        <v>368</v>
      </c>
      <c r="J591" s="1">
        <v>5.7169999999999996</v>
      </c>
      <c r="K591" s="1" t="s">
        <v>367</v>
      </c>
      <c r="L591" s="1" t="s">
        <v>361</v>
      </c>
      <c r="M591" s="1" t="s">
        <v>361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 t="s">
        <v>357</v>
      </c>
      <c r="B592" s="1" t="s">
        <v>358</v>
      </c>
      <c r="C592" s="1" t="s">
        <v>1026</v>
      </c>
      <c r="D592" s="1">
        <v>860</v>
      </c>
      <c r="E592" s="1">
        <v>1</v>
      </c>
      <c r="F592" s="1" t="s">
        <v>366</v>
      </c>
      <c r="G592" s="1">
        <v>1.45652</v>
      </c>
      <c r="H592" s="1" t="s">
        <v>367</v>
      </c>
      <c r="I592" s="1" t="s">
        <v>368</v>
      </c>
      <c r="J592" s="1">
        <v>13.398999999999999</v>
      </c>
      <c r="K592" s="1" t="s">
        <v>367</v>
      </c>
      <c r="L592" s="1" t="s">
        <v>361</v>
      </c>
      <c r="M592" s="1" t="s">
        <v>361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 t="s">
        <v>357</v>
      </c>
      <c r="B593" s="1" t="s">
        <v>358</v>
      </c>
      <c r="C593" s="1" t="s">
        <v>1027</v>
      </c>
      <c r="D593" s="1">
        <v>861</v>
      </c>
      <c r="E593" s="1">
        <v>1</v>
      </c>
      <c r="F593" s="1" t="s">
        <v>366</v>
      </c>
      <c r="G593" s="1">
        <v>0.67962999999999996</v>
      </c>
      <c r="H593" s="1" t="s">
        <v>367</v>
      </c>
      <c r="I593" s="1" t="s">
        <v>368</v>
      </c>
      <c r="J593" s="1">
        <v>29.271999999999998</v>
      </c>
      <c r="K593" s="1" t="s">
        <v>367</v>
      </c>
      <c r="L593" s="1" t="s">
        <v>361</v>
      </c>
      <c r="M593" s="1" t="s">
        <v>361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 t="s">
        <v>357</v>
      </c>
      <c r="B594" s="1" t="s">
        <v>358</v>
      </c>
      <c r="C594" s="1" t="s">
        <v>1028</v>
      </c>
      <c r="D594" s="1">
        <v>862</v>
      </c>
      <c r="E594" s="1">
        <v>1</v>
      </c>
      <c r="F594" s="1" t="s">
        <v>366</v>
      </c>
      <c r="G594" s="1">
        <v>1.16933</v>
      </c>
      <c r="H594" s="1" t="s">
        <v>367</v>
      </c>
      <c r="I594" s="1" t="s">
        <v>368</v>
      </c>
      <c r="J594" s="1">
        <v>8.5809999999999995</v>
      </c>
      <c r="K594" s="1" t="s">
        <v>367</v>
      </c>
      <c r="L594" s="1" t="s">
        <v>361</v>
      </c>
      <c r="M594" s="1" t="s">
        <v>361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 t="s">
        <v>357</v>
      </c>
      <c r="B595" s="1" t="s">
        <v>358</v>
      </c>
      <c r="C595" s="1" t="s">
        <v>1029</v>
      </c>
      <c r="D595" s="1">
        <v>863</v>
      </c>
      <c r="E595" s="1">
        <v>1</v>
      </c>
      <c r="F595" s="1" t="s">
        <v>366</v>
      </c>
      <c r="G595" s="1">
        <v>1.57619</v>
      </c>
      <c r="H595" s="1" t="s">
        <v>367</v>
      </c>
      <c r="I595" s="1" t="s">
        <v>368</v>
      </c>
      <c r="J595" s="1">
        <v>11.866</v>
      </c>
      <c r="K595" s="1" t="s">
        <v>367</v>
      </c>
      <c r="L595" s="1" t="s">
        <v>361</v>
      </c>
      <c r="M595" s="1" t="s">
        <v>361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 t="s">
        <v>357</v>
      </c>
      <c r="B596" s="1" t="s">
        <v>358</v>
      </c>
      <c r="C596" s="1" t="s">
        <v>1030</v>
      </c>
      <c r="D596" s="1">
        <v>864</v>
      </c>
      <c r="E596" s="1">
        <v>1</v>
      </c>
      <c r="F596" s="1" t="s">
        <v>366</v>
      </c>
      <c r="G596" s="1">
        <v>0.91400000000000003</v>
      </c>
      <c r="H596" s="1" t="s">
        <v>367</v>
      </c>
      <c r="I596" s="1" t="s">
        <v>368</v>
      </c>
      <c r="J596" s="1">
        <v>27.292000000000002</v>
      </c>
      <c r="K596" s="1" t="s">
        <v>367</v>
      </c>
      <c r="L596" s="1" t="s">
        <v>361</v>
      </c>
      <c r="M596" s="1" t="s">
        <v>361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 t="s">
        <v>357</v>
      </c>
      <c r="B597" s="1" t="s">
        <v>358</v>
      </c>
      <c r="C597" s="1" t="s">
        <v>1031</v>
      </c>
      <c r="D597" s="1">
        <v>865</v>
      </c>
      <c r="E597" s="1">
        <v>1</v>
      </c>
      <c r="F597" s="1" t="s">
        <v>366</v>
      </c>
      <c r="G597" s="1">
        <v>1.23739</v>
      </c>
      <c r="H597" s="1" t="s">
        <v>367</v>
      </c>
      <c r="I597" s="1" t="s">
        <v>368</v>
      </c>
      <c r="J597" s="1">
        <v>8.0950000000000006</v>
      </c>
      <c r="K597" s="1" t="s">
        <v>367</v>
      </c>
      <c r="L597" s="1" t="s">
        <v>361</v>
      </c>
      <c r="M597" s="1" t="s">
        <v>361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 t="s">
        <v>357</v>
      </c>
      <c r="B598" s="1" t="s">
        <v>358</v>
      </c>
      <c r="C598" s="1" t="s">
        <v>1032</v>
      </c>
      <c r="D598" s="1">
        <v>866</v>
      </c>
      <c r="E598" s="1">
        <v>1</v>
      </c>
      <c r="F598" s="1" t="s">
        <v>366</v>
      </c>
      <c r="G598" s="1">
        <v>1.48566</v>
      </c>
      <c r="H598" s="1" t="s">
        <v>367</v>
      </c>
      <c r="I598" s="1" t="s">
        <v>368</v>
      </c>
      <c r="J598" s="1">
        <v>13.826000000000001</v>
      </c>
      <c r="K598" s="1" t="s">
        <v>367</v>
      </c>
      <c r="L598" s="1" t="s">
        <v>361</v>
      </c>
      <c r="M598" s="1" t="s">
        <v>361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 t="s">
        <v>357</v>
      </c>
      <c r="B599" s="1" t="s">
        <v>358</v>
      </c>
      <c r="C599" s="1" t="s">
        <v>1033</v>
      </c>
      <c r="D599" s="1">
        <v>900</v>
      </c>
      <c r="E599" s="1">
        <v>1</v>
      </c>
      <c r="F599" s="1" t="s">
        <v>366</v>
      </c>
      <c r="G599" s="1">
        <v>0.80620000000000003</v>
      </c>
      <c r="H599" s="1" t="s">
        <v>367</v>
      </c>
      <c r="I599" s="1" t="s">
        <v>368</v>
      </c>
      <c r="J599" s="1">
        <v>13.028</v>
      </c>
      <c r="K599" s="1" t="s">
        <v>367</v>
      </c>
      <c r="L599" s="1" t="s">
        <v>361</v>
      </c>
      <c r="M599" s="1" t="s">
        <v>361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 t="s">
        <v>357</v>
      </c>
      <c r="B600" s="1" t="s">
        <v>358</v>
      </c>
      <c r="C600" s="1" t="s">
        <v>1034</v>
      </c>
      <c r="D600" s="1">
        <v>901</v>
      </c>
      <c r="E600" s="1">
        <v>1</v>
      </c>
      <c r="F600" s="1" t="s">
        <v>366</v>
      </c>
      <c r="G600" s="1">
        <v>0.79800000000000004</v>
      </c>
      <c r="H600" s="1" t="s">
        <v>367</v>
      </c>
      <c r="I600" s="1" t="s">
        <v>368</v>
      </c>
      <c r="J600" s="1">
        <v>12.984</v>
      </c>
      <c r="K600" s="1" t="s">
        <v>367</v>
      </c>
      <c r="L600" s="1" t="s">
        <v>361</v>
      </c>
      <c r="M600" s="1" t="s">
        <v>361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 t="s">
        <v>357</v>
      </c>
      <c r="B601" s="1" t="s">
        <v>358</v>
      </c>
      <c r="C601" s="1" t="s">
        <v>1035</v>
      </c>
      <c r="D601" s="1">
        <v>902</v>
      </c>
      <c r="E601" s="1">
        <v>1</v>
      </c>
      <c r="F601" s="1" t="s">
        <v>366</v>
      </c>
      <c r="G601" s="1">
        <v>1.53786</v>
      </c>
      <c r="H601" s="1" t="s">
        <v>367</v>
      </c>
      <c r="I601" s="1" t="s">
        <v>368</v>
      </c>
      <c r="J601" s="1">
        <v>9.2929999999999993</v>
      </c>
      <c r="K601" s="1" t="s">
        <v>367</v>
      </c>
      <c r="L601" s="1" t="s">
        <v>361</v>
      </c>
      <c r="M601" s="1" t="s">
        <v>361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 t="s">
        <v>357</v>
      </c>
      <c r="B602" s="1" t="s">
        <v>358</v>
      </c>
      <c r="C602" s="1" t="s">
        <v>1036</v>
      </c>
      <c r="D602" s="1">
        <v>903</v>
      </c>
      <c r="E602" s="1">
        <v>1</v>
      </c>
      <c r="F602" s="1" t="s">
        <v>366</v>
      </c>
      <c r="G602" s="1">
        <v>0.37489</v>
      </c>
      <c r="H602" s="1" t="s">
        <v>367</v>
      </c>
      <c r="I602" s="1" t="s">
        <v>368</v>
      </c>
      <c r="J602" s="1">
        <v>24.939</v>
      </c>
      <c r="K602" s="1" t="s">
        <v>367</v>
      </c>
      <c r="L602" s="1" t="s">
        <v>361</v>
      </c>
      <c r="M602" s="1" t="s">
        <v>361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 t="s">
        <v>357</v>
      </c>
      <c r="B603" s="1" t="s">
        <v>358</v>
      </c>
      <c r="C603" s="1" t="s">
        <v>1037</v>
      </c>
      <c r="D603" s="1">
        <v>904</v>
      </c>
      <c r="E603" s="1">
        <v>1</v>
      </c>
      <c r="F603" s="1" t="s">
        <v>366</v>
      </c>
      <c r="G603" s="1">
        <v>1.0868</v>
      </c>
      <c r="H603" s="1" t="s">
        <v>367</v>
      </c>
      <c r="I603" s="1" t="s">
        <v>368</v>
      </c>
      <c r="J603" s="1">
        <v>5.0910000000000002</v>
      </c>
      <c r="K603" s="1" t="s">
        <v>367</v>
      </c>
      <c r="L603" s="1" t="s">
        <v>361</v>
      </c>
      <c r="M603" s="1" t="s">
        <v>361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 t="s">
        <v>357</v>
      </c>
      <c r="B604" s="1" t="s">
        <v>358</v>
      </c>
      <c r="C604" s="1" t="s">
        <v>1038</v>
      </c>
      <c r="D604" s="1">
        <v>905</v>
      </c>
      <c r="E604" s="1">
        <v>1</v>
      </c>
      <c r="F604" s="1" t="s">
        <v>366</v>
      </c>
      <c r="G604" s="1">
        <v>1.7910900000000001</v>
      </c>
      <c r="H604" s="1" t="s">
        <v>367</v>
      </c>
      <c r="I604" s="1" t="s">
        <v>368</v>
      </c>
      <c r="J604" s="1">
        <v>15.506</v>
      </c>
      <c r="K604" s="1" t="s">
        <v>367</v>
      </c>
      <c r="L604" s="1" t="s">
        <v>361</v>
      </c>
      <c r="M604" s="1" t="s">
        <v>361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 t="s">
        <v>357</v>
      </c>
      <c r="B605" s="1" t="s">
        <v>358</v>
      </c>
      <c r="C605" s="1" t="s">
        <v>1039</v>
      </c>
      <c r="D605" s="1">
        <v>906</v>
      </c>
      <c r="E605" s="1">
        <v>1</v>
      </c>
      <c r="F605" s="1" t="s">
        <v>366</v>
      </c>
      <c r="G605" s="1">
        <v>0.29721999999999998</v>
      </c>
      <c r="H605" s="1" t="s">
        <v>367</v>
      </c>
      <c r="I605" s="1" t="s">
        <v>368</v>
      </c>
      <c r="J605" s="1">
        <v>28.163</v>
      </c>
      <c r="K605" s="1" t="s">
        <v>367</v>
      </c>
      <c r="L605" s="1" t="s">
        <v>361</v>
      </c>
      <c r="M605" s="1" t="s">
        <v>361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 t="s">
        <v>357</v>
      </c>
      <c r="B606" s="1" t="s">
        <v>358</v>
      </c>
      <c r="C606" s="1" t="s">
        <v>1040</v>
      </c>
      <c r="D606" s="1">
        <v>907</v>
      </c>
      <c r="E606" s="1">
        <v>1</v>
      </c>
      <c r="F606" s="1" t="s">
        <v>366</v>
      </c>
      <c r="G606" s="1">
        <v>1.0521100000000001</v>
      </c>
      <c r="H606" s="1" t="s">
        <v>367</v>
      </c>
      <c r="I606" s="1" t="s">
        <v>368</v>
      </c>
      <c r="J606" s="1">
        <v>8.0630000000000006</v>
      </c>
      <c r="K606" s="1" t="s">
        <v>367</v>
      </c>
      <c r="L606" s="1" t="s">
        <v>361</v>
      </c>
      <c r="M606" s="1" t="s">
        <v>361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 t="s">
        <v>357</v>
      </c>
      <c r="B607" s="1" t="s">
        <v>358</v>
      </c>
      <c r="C607" s="1" t="s">
        <v>1041</v>
      </c>
      <c r="D607" s="1">
        <v>908</v>
      </c>
      <c r="E607" s="1">
        <v>1</v>
      </c>
      <c r="F607" s="1" t="s">
        <v>366</v>
      </c>
      <c r="G607" s="1">
        <v>1.87781</v>
      </c>
      <c r="H607" s="1" t="s">
        <v>367</v>
      </c>
      <c r="I607" s="1" t="s">
        <v>368</v>
      </c>
      <c r="J607" s="1">
        <v>13.194000000000001</v>
      </c>
      <c r="K607" s="1" t="s">
        <v>367</v>
      </c>
      <c r="L607" s="1" t="s">
        <v>361</v>
      </c>
      <c r="M607" s="1" t="s">
        <v>361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 t="s">
        <v>357</v>
      </c>
      <c r="B608" s="1" t="s">
        <v>358</v>
      </c>
      <c r="C608" s="1" t="s">
        <v>1042</v>
      </c>
      <c r="D608" s="1">
        <v>909</v>
      </c>
      <c r="E608" s="1">
        <v>1</v>
      </c>
      <c r="F608" s="1" t="s">
        <v>366</v>
      </c>
      <c r="G608" s="1">
        <v>0.71404999999999996</v>
      </c>
      <c r="H608" s="1" t="s">
        <v>367</v>
      </c>
      <c r="I608" s="1" t="s">
        <v>368</v>
      </c>
      <c r="J608" s="1">
        <v>25.81</v>
      </c>
      <c r="K608" s="1" t="s">
        <v>367</v>
      </c>
      <c r="L608" s="1" t="s">
        <v>361</v>
      </c>
      <c r="M608" s="1" t="s">
        <v>361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 t="s">
        <v>357</v>
      </c>
      <c r="B609" s="1" t="s">
        <v>358</v>
      </c>
      <c r="C609" s="1" t="s">
        <v>1043</v>
      </c>
      <c r="D609" s="1">
        <v>910</v>
      </c>
      <c r="E609" s="1">
        <v>1</v>
      </c>
      <c r="F609" s="1" t="s">
        <v>366</v>
      </c>
      <c r="G609" s="1">
        <v>1.8469800000000001</v>
      </c>
      <c r="H609" s="1" t="s">
        <v>367</v>
      </c>
      <c r="I609" s="1" t="s">
        <v>368</v>
      </c>
      <c r="J609" s="1">
        <v>16.632000000000001</v>
      </c>
      <c r="K609" s="1" t="s">
        <v>367</v>
      </c>
      <c r="L609" s="1" t="s">
        <v>361</v>
      </c>
      <c r="M609" s="1" t="s">
        <v>361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 t="s">
        <v>357</v>
      </c>
      <c r="B610" s="1" t="s">
        <v>358</v>
      </c>
      <c r="C610" s="1" t="s">
        <v>1044</v>
      </c>
      <c r="D610" s="1">
        <v>911</v>
      </c>
      <c r="E610" s="1">
        <v>1</v>
      </c>
      <c r="F610" s="1" t="s">
        <v>366</v>
      </c>
      <c r="G610" s="1">
        <v>1.2099299999999999</v>
      </c>
      <c r="H610" s="1" t="s">
        <v>367</v>
      </c>
      <c r="I610" s="1" t="s">
        <v>368</v>
      </c>
      <c r="J610" s="1">
        <v>29.42</v>
      </c>
      <c r="K610" s="1" t="s">
        <v>367</v>
      </c>
      <c r="L610" s="1" t="s">
        <v>361</v>
      </c>
      <c r="M610" s="1" t="s">
        <v>361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 t="s">
        <v>357</v>
      </c>
      <c r="B611" s="1" t="s">
        <v>358</v>
      </c>
      <c r="C611" s="1" t="s">
        <v>1045</v>
      </c>
      <c r="D611" s="1">
        <v>912</v>
      </c>
      <c r="E611" s="1">
        <v>1</v>
      </c>
      <c r="F611" s="1" t="s">
        <v>366</v>
      </c>
      <c r="G611" s="1">
        <v>1.3183100000000001</v>
      </c>
      <c r="H611" s="1" t="s">
        <v>367</v>
      </c>
      <c r="I611" s="1" t="s">
        <v>368</v>
      </c>
      <c r="J611" s="1">
        <v>4.2169999999999996</v>
      </c>
      <c r="K611" s="1" t="s">
        <v>367</v>
      </c>
      <c r="L611" s="1" t="s">
        <v>361</v>
      </c>
      <c r="M611" s="1" t="s">
        <v>361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 t="s">
        <v>357</v>
      </c>
      <c r="B612" s="1" t="s">
        <v>358</v>
      </c>
      <c r="C612" s="1" t="s">
        <v>1046</v>
      </c>
      <c r="D612" s="1">
        <v>913</v>
      </c>
      <c r="E612" s="1">
        <v>1</v>
      </c>
      <c r="F612" s="1" t="s">
        <v>366</v>
      </c>
      <c r="G612" s="1">
        <v>1.6102799999999999</v>
      </c>
      <c r="H612" s="1" t="s">
        <v>367</v>
      </c>
      <c r="I612" s="1" t="s">
        <v>368</v>
      </c>
      <c r="J612" s="1">
        <v>50.88</v>
      </c>
      <c r="K612" s="1" t="s">
        <v>367</v>
      </c>
      <c r="L612" s="1" t="s">
        <v>361</v>
      </c>
      <c r="M612" s="1" t="s">
        <v>361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 t="s">
        <v>357</v>
      </c>
      <c r="B613" s="1" t="s">
        <v>358</v>
      </c>
      <c r="C613" s="1" t="s">
        <v>1047</v>
      </c>
      <c r="D613" s="1">
        <v>914</v>
      </c>
      <c r="E613" s="1">
        <v>1</v>
      </c>
      <c r="F613" s="1" t="s">
        <v>366</v>
      </c>
      <c r="G613" s="1">
        <v>1.3284499999999999</v>
      </c>
      <c r="H613" s="1" t="s">
        <v>367</v>
      </c>
      <c r="I613" s="1" t="s">
        <v>368</v>
      </c>
      <c r="J613" s="1">
        <v>50.183</v>
      </c>
      <c r="K613" s="1" t="s">
        <v>367</v>
      </c>
      <c r="L613" s="1" t="s">
        <v>361</v>
      </c>
      <c r="M613" s="1" t="s">
        <v>361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 t="s">
        <v>357</v>
      </c>
      <c r="B614" s="1" t="s">
        <v>358</v>
      </c>
      <c r="C614" s="1" t="s">
        <v>1048</v>
      </c>
      <c r="D614" s="1">
        <v>915</v>
      </c>
      <c r="E614" s="1">
        <v>1</v>
      </c>
      <c r="F614" s="1" t="s">
        <v>366</v>
      </c>
      <c r="G614" s="1">
        <v>1.2738</v>
      </c>
      <c r="H614" s="1" t="s">
        <v>367</v>
      </c>
      <c r="I614" s="1" t="s">
        <v>368</v>
      </c>
      <c r="J614" s="1">
        <v>24.992000000000001</v>
      </c>
      <c r="K614" s="1" t="s">
        <v>367</v>
      </c>
      <c r="L614" s="1" t="s">
        <v>361</v>
      </c>
      <c r="M614" s="1" t="s">
        <v>361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 t="s">
        <v>357</v>
      </c>
      <c r="B615" s="1" t="s">
        <v>358</v>
      </c>
      <c r="C615" s="1" t="s">
        <v>1049</v>
      </c>
      <c r="D615" s="1">
        <v>916</v>
      </c>
      <c r="E615" s="1">
        <v>1</v>
      </c>
      <c r="F615" s="1" t="s">
        <v>366</v>
      </c>
      <c r="G615" s="1">
        <v>1.4253899999999999</v>
      </c>
      <c r="H615" s="1" t="s">
        <v>367</v>
      </c>
      <c r="I615" s="1" t="s">
        <v>368</v>
      </c>
      <c r="J615" s="1">
        <v>25.084</v>
      </c>
      <c r="K615" s="1" t="s">
        <v>367</v>
      </c>
      <c r="L615" s="1" t="s">
        <v>361</v>
      </c>
      <c r="M615" s="1" t="s">
        <v>361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 t="s">
        <v>357</v>
      </c>
      <c r="B616" s="1" t="s">
        <v>358</v>
      </c>
      <c r="C616" s="1" t="s">
        <v>1050</v>
      </c>
      <c r="D616" s="1">
        <v>917</v>
      </c>
      <c r="E616" s="1">
        <v>1</v>
      </c>
      <c r="F616" s="1" t="s">
        <v>366</v>
      </c>
      <c r="G616" s="1">
        <v>1.61083</v>
      </c>
      <c r="H616" s="1" t="s">
        <v>367</v>
      </c>
      <c r="I616" s="1" t="s">
        <v>368</v>
      </c>
      <c r="J616" s="1">
        <v>45.347000000000001</v>
      </c>
      <c r="K616" s="1" t="s">
        <v>367</v>
      </c>
      <c r="L616" s="1" t="s">
        <v>361</v>
      </c>
      <c r="M616" s="1" t="s">
        <v>361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 t="s">
        <v>357</v>
      </c>
      <c r="B617" s="1" t="s">
        <v>358</v>
      </c>
      <c r="C617" s="1" t="s">
        <v>1051</v>
      </c>
      <c r="D617" s="1">
        <v>918</v>
      </c>
      <c r="E617" s="1">
        <v>1</v>
      </c>
      <c r="F617" s="1" t="s">
        <v>366</v>
      </c>
      <c r="G617" s="1">
        <v>1.0623800000000001</v>
      </c>
      <c r="H617" s="1" t="s">
        <v>367</v>
      </c>
      <c r="I617" s="1" t="s">
        <v>368</v>
      </c>
      <c r="J617" s="1">
        <v>48.331000000000003</v>
      </c>
      <c r="K617" s="1" t="s">
        <v>367</v>
      </c>
      <c r="L617" s="1" t="s">
        <v>361</v>
      </c>
      <c r="M617" s="1" t="s">
        <v>361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 t="s">
        <v>357</v>
      </c>
      <c r="B618" s="1" t="s">
        <v>358</v>
      </c>
      <c r="C618" s="1" t="s">
        <v>1052</v>
      </c>
      <c r="D618" s="1">
        <v>919</v>
      </c>
      <c r="E618" s="1">
        <v>1</v>
      </c>
      <c r="F618" s="1" t="s">
        <v>366</v>
      </c>
      <c r="G618" s="1">
        <v>0.99300999999999995</v>
      </c>
      <c r="H618" s="1" t="s">
        <v>367</v>
      </c>
      <c r="I618" s="1" t="s">
        <v>368</v>
      </c>
      <c r="J618" s="1">
        <v>29.75</v>
      </c>
      <c r="K618" s="1" t="s">
        <v>367</v>
      </c>
      <c r="L618" s="1" t="s">
        <v>361</v>
      </c>
      <c r="M618" s="1" t="s">
        <v>361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 t="s">
        <v>357</v>
      </c>
      <c r="B619" s="1" t="s">
        <v>358</v>
      </c>
      <c r="C619" s="1" t="s">
        <v>1053</v>
      </c>
      <c r="D619" s="1">
        <v>920</v>
      </c>
      <c r="E619" s="1">
        <v>1</v>
      </c>
      <c r="F619" s="1" t="s">
        <v>366</v>
      </c>
      <c r="G619" s="1">
        <v>1.4359999999999999</v>
      </c>
      <c r="H619" s="1" t="s">
        <v>367</v>
      </c>
      <c r="I619" s="1" t="s">
        <v>368</v>
      </c>
      <c r="J619" s="1">
        <v>6.6180000000000003</v>
      </c>
      <c r="K619" s="1" t="s">
        <v>367</v>
      </c>
      <c r="L619" s="1" t="s">
        <v>361</v>
      </c>
      <c r="M619" s="1" t="s">
        <v>361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 t="s">
        <v>357</v>
      </c>
      <c r="B620" s="1" t="s">
        <v>358</v>
      </c>
      <c r="C620" s="1" t="s">
        <v>1054</v>
      </c>
      <c r="D620" s="1">
        <v>921</v>
      </c>
      <c r="E620" s="1">
        <v>1</v>
      </c>
      <c r="F620" s="1" t="s">
        <v>366</v>
      </c>
      <c r="G620" s="1">
        <v>1.8869199999999999</v>
      </c>
      <c r="H620" s="1" t="s">
        <v>367</v>
      </c>
      <c r="I620" s="1" t="s">
        <v>368</v>
      </c>
      <c r="J620" s="1">
        <v>24.501000000000001</v>
      </c>
      <c r="K620" s="1" t="s">
        <v>367</v>
      </c>
      <c r="L620" s="1" t="s">
        <v>361</v>
      </c>
      <c r="M620" s="1" t="s">
        <v>361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 t="s">
        <v>357</v>
      </c>
      <c r="B621" s="1" t="s">
        <v>358</v>
      </c>
      <c r="C621" s="1" t="s">
        <v>1055</v>
      </c>
      <c r="D621" s="1">
        <v>922</v>
      </c>
      <c r="E621" s="1">
        <v>1</v>
      </c>
      <c r="F621" s="1" t="s">
        <v>366</v>
      </c>
      <c r="G621" s="1">
        <v>0.24451000000000001</v>
      </c>
      <c r="H621" s="1" t="s">
        <v>367</v>
      </c>
      <c r="I621" s="1" t="s">
        <v>368</v>
      </c>
      <c r="J621" s="1">
        <v>30.510999999999999</v>
      </c>
      <c r="K621" s="1" t="s">
        <v>367</v>
      </c>
      <c r="L621" s="1" t="s">
        <v>361</v>
      </c>
      <c r="M621" s="1" t="s">
        <v>361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 t="s">
        <v>357</v>
      </c>
      <c r="B622" s="1" t="s">
        <v>358</v>
      </c>
      <c r="C622" s="1" t="s">
        <v>1056</v>
      </c>
      <c r="D622" s="1">
        <v>923</v>
      </c>
      <c r="E622" s="1">
        <v>1</v>
      </c>
      <c r="F622" s="1" t="s">
        <v>366</v>
      </c>
      <c r="G622" s="1">
        <v>0.97606999999999999</v>
      </c>
      <c r="H622" s="1" t="s">
        <v>367</v>
      </c>
      <c r="I622" s="1" t="s">
        <v>368</v>
      </c>
      <c r="J622" s="1">
        <v>9.2690000000000001</v>
      </c>
      <c r="K622" s="1" t="s">
        <v>367</v>
      </c>
      <c r="L622" s="1" t="s">
        <v>361</v>
      </c>
      <c r="M622" s="1" t="s">
        <v>361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 t="s">
        <v>357</v>
      </c>
      <c r="B623" s="1" t="s">
        <v>358</v>
      </c>
      <c r="C623" s="1" t="s">
        <v>1057</v>
      </c>
      <c r="D623" s="1">
        <v>924</v>
      </c>
      <c r="E623" s="1">
        <v>1</v>
      </c>
      <c r="F623" s="1" t="s">
        <v>366</v>
      </c>
      <c r="G623" s="1">
        <v>1.69512</v>
      </c>
      <c r="H623" s="1" t="s">
        <v>367</v>
      </c>
      <c r="I623" s="1" t="s">
        <v>368</v>
      </c>
      <c r="J623" s="1">
        <v>11.359</v>
      </c>
      <c r="K623" s="1" t="s">
        <v>367</v>
      </c>
      <c r="L623" s="1" t="s">
        <v>361</v>
      </c>
      <c r="M623" s="1" t="s">
        <v>361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 t="s">
        <v>357</v>
      </c>
      <c r="B624" s="1" t="s">
        <v>358</v>
      </c>
      <c r="C624" s="1" t="s">
        <v>1058</v>
      </c>
      <c r="D624" s="1">
        <v>925</v>
      </c>
      <c r="E624" s="1">
        <v>1</v>
      </c>
      <c r="F624" s="1" t="s">
        <v>366</v>
      </c>
      <c r="G624" s="1">
        <v>0.38873000000000002</v>
      </c>
      <c r="H624" s="1" t="s">
        <v>367</v>
      </c>
      <c r="I624" s="1" t="s">
        <v>368</v>
      </c>
      <c r="J624" s="1">
        <v>26.93</v>
      </c>
      <c r="K624" s="1" t="s">
        <v>367</v>
      </c>
      <c r="L624" s="1" t="s">
        <v>361</v>
      </c>
      <c r="M624" s="1" t="s">
        <v>361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 t="s">
        <v>357</v>
      </c>
      <c r="B625" s="1" t="s">
        <v>358</v>
      </c>
      <c r="C625" s="1" t="s">
        <v>1059</v>
      </c>
      <c r="D625" s="1">
        <v>926</v>
      </c>
      <c r="E625" s="1">
        <v>1</v>
      </c>
      <c r="F625" s="1" t="s">
        <v>366</v>
      </c>
      <c r="G625" s="1">
        <v>1.0921000000000001</v>
      </c>
      <c r="H625" s="1" t="s">
        <v>367</v>
      </c>
      <c r="I625" s="1" t="s">
        <v>368</v>
      </c>
      <c r="J625" s="1">
        <v>7.048</v>
      </c>
      <c r="K625" s="1" t="s">
        <v>367</v>
      </c>
      <c r="L625" s="1" t="s">
        <v>361</v>
      </c>
      <c r="M625" s="1" t="s">
        <v>361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 t="s">
        <v>357</v>
      </c>
      <c r="B626" s="1" t="s">
        <v>358</v>
      </c>
      <c r="C626" s="1" t="s">
        <v>1060</v>
      </c>
      <c r="D626" s="1">
        <v>927</v>
      </c>
      <c r="E626" s="1">
        <v>1</v>
      </c>
      <c r="F626" s="1" t="s">
        <v>366</v>
      </c>
      <c r="G626" s="1">
        <v>1.88121</v>
      </c>
      <c r="H626" s="1" t="s">
        <v>367</v>
      </c>
      <c r="I626" s="1" t="s">
        <v>368</v>
      </c>
      <c r="J626" s="1">
        <v>11.574999999999999</v>
      </c>
      <c r="K626" s="1" t="s">
        <v>367</v>
      </c>
      <c r="L626" s="1" t="s">
        <v>361</v>
      </c>
      <c r="M626" s="1" t="s">
        <v>361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 t="s">
        <v>357</v>
      </c>
      <c r="B627" s="1" t="s">
        <v>358</v>
      </c>
      <c r="C627" s="1" t="s">
        <v>1061</v>
      </c>
      <c r="D627" s="1">
        <v>928</v>
      </c>
      <c r="E627" s="1">
        <v>1</v>
      </c>
      <c r="F627" s="1" t="s">
        <v>366</v>
      </c>
      <c r="G627" s="1">
        <v>0.40588999999999997</v>
      </c>
      <c r="H627" s="1" t="s">
        <v>367</v>
      </c>
      <c r="I627" s="1" t="s">
        <v>368</v>
      </c>
      <c r="J627" s="1">
        <v>28.594000000000001</v>
      </c>
      <c r="K627" s="1" t="s">
        <v>367</v>
      </c>
      <c r="L627" s="1" t="s">
        <v>361</v>
      </c>
      <c r="M627" s="1" t="s">
        <v>361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 t="s">
        <v>357</v>
      </c>
      <c r="B628" s="1" t="s">
        <v>358</v>
      </c>
      <c r="C628" s="1" t="s">
        <v>1062</v>
      </c>
      <c r="D628" s="1">
        <v>929</v>
      </c>
      <c r="E628" s="1">
        <v>1</v>
      </c>
      <c r="F628" s="1" t="s">
        <v>366</v>
      </c>
      <c r="G628" s="1">
        <v>1.1906699999999999</v>
      </c>
      <c r="H628" s="1" t="s">
        <v>367</v>
      </c>
      <c r="I628" s="1" t="s">
        <v>368</v>
      </c>
      <c r="J628" s="1">
        <v>2.996</v>
      </c>
      <c r="K628" s="1" t="s">
        <v>367</v>
      </c>
      <c r="L628" s="1" t="s">
        <v>361</v>
      </c>
      <c r="M628" s="1" t="s">
        <v>361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 t="s">
        <v>357</v>
      </c>
      <c r="B629" s="1" t="s">
        <v>358</v>
      </c>
      <c r="C629" s="1" t="s">
        <v>1063</v>
      </c>
      <c r="D629" s="1">
        <v>930</v>
      </c>
      <c r="E629" s="1">
        <v>1</v>
      </c>
      <c r="F629" s="1" t="s">
        <v>366</v>
      </c>
      <c r="G629" s="1">
        <v>1.91117</v>
      </c>
      <c r="H629" s="1" t="s">
        <v>367</v>
      </c>
      <c r="I629" s="1" t="s">
        <v>368</v>
      </c>
      <c r="J629" s="1">
        <v>14.285</v>
      </c>
      <c r="K629" s="1" t="s">
        <v>367</v>
      </c>
      <c r="L629" s="1" t="s">
        <v>361</v>
      </c>
      <c r="M629" s="1" t="s">
        <v>361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 t="s">
        <v>357</v>
      </c>
      <c r="B630" s="1" t="s">
        <v>358</v>
      </c>
      <c r="C630" s="1" t="s">
        <v>1064</v>
      </c>
      <c r="D630" s="1">
        <v>931</v>
      </c>
      <c r="E630" s="1">
        <v>1</v>
      </c>
      <c r="F630" s="1" t="s">
        <v>366</v>
      </c>
      <c r="G630" s="1">
        <v>0.41711999999999999</v>
      </c>
      <c r="H630" s="1" t="s">
        <v>367</v>
      </c>
      <c r="I630" s="1" t="s">
        <v>368</v>
      </c>
      <c r="J630" s="1">
        <v>29.44</v>
      </c>
      <c r="K630" s="1" t="s">
        <v>367</v>
      </c>
      <c r="L630" s="1" t="s">
        <v>361</v>
      </c>
      <c r="M630" s="1" t="s">
        <v>361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 t="s">
        <v>357</v>
      </c>
      <c r="B631" s="1" t="s">
        <v>358</v>
      </c>
      <c r="C631" s="1" t="s">
        <v>1065</v>
      </c>
      <c r="D631" s="1">
        <v>932</v>
      </c>
      <c r="E631" s="1">
        <v>1</v>
      </c>
      <c r="F631" s="1" t="s">
        <v>366</v>
      </c>
      <c r="G631" s="1">
        <v>1.0497399999999999</v>
      </c>
      <c r="H631" s="1" t="s">
        <v>367</v>
      </c>
      <c r="I631" s="1" t="s">
        <v>368</v>
      </c>
      <c r="J631" s="1">
        <v>7.3479999999999999</v>
      </c>
      <c r="K631" s="1" t="s">
        <v>367</v>
      </c>
      <c r="L631" s="1" t="s">
        <v>361</v>
      </c>
      <c r="M631" s="1" t="s">
        <v>361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 t="s">
        <v>357</v>
      </c>
      <c r="B632" s="1" t="s">
        <v>358</v>
      </c>
      <c r="C632" s="1" t="s">
        <v>1066</v>
      </c>
      <c r="D632" s="1">
        <v>933</v>
      </c>
      <c r="E632" s="1">
        <v>1</v>
      </c>
      <c r="F632" s="1" t="s">
        <v>366</v>
      </c>
      <c r="G632" s="1">
        <v>1.74159</v>
      </c>
      <c r="H632" s="1" t="s">
        <v>367</v>
      </c>
      <c r="I632" s="1" t="s">
        <v>368</v>
      </c>
      <c r="J632" s="1">
        <v>12.97</v>
      </c>
      <c r="K632" s="1" t="s">
        <v>367</v>
      </c>
      <c r="L632" s="1" t="s">
        <v>361</v>
      </c>
      <c r="M632" s="1" t="s">
        <v>361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 t="s">
        <v>357</v>
      </c>
      <c r="B633" s="1" t="s">
        <v>358</v>
      </c>
      <c r="C633" s="1" t="s">
        <v>1067</v>
      </c>
      <c r="D633" s="1">
        <v>934</v>
      </c>
      <c r="E633" s="1">
        <v>1</v>
      </c>
      <c r="F633" s="1" t="s">
        <v>366</v>
      </c>
      <c r="G633" s="1">
        <v>0.40661000000000003</v>
      </c>
      <c r="H633" s="1" t="s">
        <v>367</v>
      </c>
      <c r="I633" s="1" t="s">
        <v>368</v>
      </c>
      <c r="J633" s="1">
        <v>25.58</v>
      </c>
      <c r="K633" s="1" t="s">
        <v>367</v>
      </c>
      <c r="L633" s="1" t="s">
        <v>361</v>
      </c>
      <c r="M633" s="1" t="s">
        <v>361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 t="s">
        <v>357</v>
      </c>
      <c r="B634" s="1" t="s">
        <v>358</v>
      </c>
      <c r="C634" s="1" t="s">
        <v>1068</v>
      </c>
      <c r="D634" s="1">
        <v>935</v>
      </c>
      <c r="E634" s="1">
        <v>1</v>
      </c>
      <c r="F634" s="1" t="s">
        <v>366</v>
      </c>
      <c r="G634" s="1">
        <v>1.0748800000000001</v>
      </c>
      <c r="H634" s="1" t="s">
        <v>367</v>
      </c>
      <c r="I634" s="1" t="s">
        <v>368</v>
      </c>
      <c r="J634" s="1">
        <v>6.6470000000000002</v>
      </c>
      <c r="K634" s="1" t="s">
        <v>367</v>
      </c>
      <c r="L634" s="1" t="s">
        <v>361</v>
      </c>
      <c r="M634" s="1" t="s">
        <v>361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 t="s">
        <v>357</v>
      </c>
      <c r="B635" s="1" t="s">
        <v>358</v>
      </c>
      <c r="C635" s="1" t="s">
        <v>1069</v>
      </c>
      <c r="D635" s="1">
        <v>936</v>
      </c>
      <c r="E635" s="1">
        <v>1</v>
      </c>
      <c r="F635" s="1" t="s">
        <v>366</v>
      </c>
      <c r="G635" s="1">
        <v>1.75885</v>
      </c>
      <c r="H635" s="1" t="s">
        <v>367</v>
      </c>
      <c r="I635" s="1" t="s">
        <v>368</v>
      </c>
      <c r="J635" s="1">
        <v>16.059000000000001</v>
      </c>
      <c r="K635" s="1" t="s">
        <v>367</v>
      </c>
      <c r="L635" s="1" t="s">
        <v>361</v>
      </c>
      <c r="M635" s="1" t="s">
        <v>361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 t="s">
        <v>357</v>
      </c>
      <c r="B636" s="1" t="s">
        <v>358</v>
      </c>
      <c r="C636" s="1" t="s">
        <v>1070</v>
      </c>
      <c r="D636" s="1">
        <v>937</v>
      </c>
      <c r="E636" s="1">
        <v>1</v>
      </c>
      <c r="F636" s="1" t="s">
        <v>366</v>
      </c>
      <c r="G636" s="1">
        <v>0.64036000000000004</v>
      </c>
      <c r="H636" s="1" t="s">
        <v>367</v>
      </c>
      <c r="I636" s="1" t="s">
        <v>368</v>
      </c>
      <c r="J636" s="1">
        <v>27.215</v>
      </c>
      <c r="K636" s="1" t="s">
        <v>367</v>
      </c>
      <c r="L636" s="1" t="s">
        <v>361</v>
      </c>
      <c r="M636" s="1" t="s">
        <v>361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 t="s">
        <v>357</v>
      </c>
      <c r="B637" s="1" t="s">
        <v>358</v>
      </c>
      <c r="C637" s="1" t="s">
        <v>1071</v>
      </c>
      <c r="D637" s="1">
        <v>938</v>
      </c>
      <c r="E637" s="1">
        <v>1</v>
      </c>
      <c r="F637" s="1" t="s">
        <v>366</v>
      </c>
      <c r="G637" s="1">
        <v>1.1094299999999999</v>
      </c>
      <c r="H637" s="1" t="s">
        <v>367</v>
      </c>
      <c r="I637" s="1" t="s">
        <v>368</v>
      </c>
      <c r="J637" s="1">
        <v>9.8420000000000005</v>
      </c>
      <c r="K637" s="1" t="s">
        <v>367</v>
      </c>
      <c r="L637" s="1" t="s">
        <v>361</v>
      </c>
      <c r="M637" s="1" t="s">
        <v>361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 t="s">
        <v>357</v>
      </c>
      <c r="B638" s="1" t="s">
        <v>358</v>
      </c>
      <c r="C638" s="1" t="s">
        <v>1072</v>
      </c>
      <c r="D638" s="1">
        <v>939</v>
      </c>
      <c r="E638" s="1">
        <v>1</v>
      </c>
      <c r="F638" s="1" t="s">
        <v>366</v>
      </c>
      <c r="G638" s="1">
        <v>1.5819000000000001</v>
      </c>
      <c r="H638" s="1" t="s">
        <v>367</v>
      </c>
      <c r="I638" s="1" t="s">
        <v>368</v>
      </c>
      <c r="J638" s="1">
        <v>11.468</v>
      </c>
      <c r="K638" s="1" t="s">
        <v>367</v>
      </c>
      <c r="L638" s="1" t="s">
        <v>361</v>
      </c>
      <c r="M638" s="1" t="s">
        <v>361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 t="s">
        <v>357</v>
      </c>
      <c r="B639" s="1" t="s">
        <v>358</v>
      </c>
      <c r="C639" s="1" t="s">
        <v>1073</v>
      </c>
      <c r="D639" s="1">
        <v>940</v>
      </c>
      <c r="E639" s="1">
        <v>1</v>
      </c>
      <c r="F639" s="1" t="s">
        <v>366</v>
      </c>
      <c r="G639" s="1">
        <v>0.75566999999999995</v>
      </c>
      <c r="H639" s="1" t="s">
        <v>367</v>
      </c>
      <c r="I639" s="1" t="s">
        <v>368</v>
      </c>
      <c r="J639" s="1">
        <v>32.857999999999997</v>
      </c>
      <c r="K639" s="1" t="s">
        <v>367</v>
      </c>
      <c r="L639" s="1" t="s">
        <v>361</v>
      </c>
      <c r="M639" s="1" t="s">
        <v>361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 t="s">
        <v>357</v>
      </c>
      <c r="B640" s="1" t="s">
        <v>358</v>
      </c>
      <c r="C640" s="1" t="s">
        <v>1074</v>
      </c>
      <c r="D640" s="1">
        <v>941</v>
      </c>
      <c r="E640" s="1">
        <v>1</v>
      </c>
      <c r="F640" s="1" t="s">
        <v>366</v>
      </c>
      <c r="G640" s="1">
        <v>1.1474899999999999</v>
      </c>
      <c r="H640" s="1" t="s">
        <v>367</v>
      </c>
      <c r="I640" s="1" t="s">
        <v>368</v>
      </c>
      <c r="J640" s="1">
        <v>12.542</v>
      </c>
      <c r="K640" s="1" t="s">
        <v>367</v>
      </c>
      <c r="L640" s="1" t="s">
        <v>361</v>
      </c>
      <c r="M640" s="1" t="s">
        <v>361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 t="s">
        <v>357</v>
      </c>
      <c r="B641" s="1" t="s">
        <v>358</v>
      </c>
      <c r="C641" s="1" t="s">
        <v>1075</v>
      </c>
      <c r="D641" s="1">
        <v>942</v>
      </c>
      <c r="E641" s="1">
        <v>1</v>
      </c>
      <c r="F641" s="1" t="s">
        <v>366</v>
      </c>
      <c r="G641" s="1">
        <v>1.45957</v>
      </c>
      <c r="H641" s="1" t="s">
        <v>367</v>
      </c>
      <c r="I641" s="1" t="s">
        <v>368</v>
      </c>
      <c r="J641" s="1">
        <v>7.5990000000000002</v>
      </c>
      <c r="K641" s="1" t="s">
        <v>367</v>
      </c>
      <c r="L641" s="1" t="s">
        <v>361</v>
      </c>
      <c r="M641" s="1" t="s">
        <v>361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 t="s">
        <v>357</v>
      </c>
      <c r="B642" s="1" t="s">
        <v>358</v>
      </c>
      <c r="C642" s="1" t="s">
        <v>1076</v>
      </c>
      <c r="D642" s="1">
        <v>943</v>
      </c>
      <c r="E642" s="1">
        <v>1</v>
      </c>
      <c r="F642" s="1" t="s">
        <v>366</v>
      </c>
      <c r="G642" s="1">
        <v>1.72194</v>
      </c>
      <c r="H642" s="1" t="s">
        <v>367</v>
      </c>
      <c r="I642" s="1" t="s">
        <v>368</v>
      </c>
      <c r="J642" s="1">
        <v>28.827999999999999</v>
      </c>
      <c r="K642" s="1" t="s">
        <v>367</v>
      </c>
      <c r="L642" s="1" t="s">
        <v>361</v>
      </c>
      <c r="M642" s="1" t="s">
        <v>361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0"/>
  <sheetViews>
    <sheetView topLeftCell="A28" workbookViewId="0"/>
  </sheetViews>
  <sheetFormatPr defaultColWidth="12.6640625" defaultRowHeight="15" customHeight="1"/>
  <cols>
    <col min="1" max="26" width="6.77734375" customWidth="1"/>
  </cols>
  <sheetData>
    <row r="1" spans="1:26" ht="12.75" customHeight="1">
      <c r="A1" s="1" t="s">
        <v>357</v>
      </c>
      <c r="B1" s="1" t="s">
        <v>358</v>
      </c>
      <c r="C1" s="1" t="s">
        <v>359</v>
      </c>
      <c r="D1" s="1" t="s">
        <v>1077</v>
      </c>
      <c r="E1" s="1"/>
      <c r="F1" s="1" t="s">
        <v>361</v>
      </c>
      <c r="G1" s="1"/>
      <c r="H1" s="1"/>
      <c r="I1" s="1" t="s">
        <v>361</v>
      </c>
      <c r="J1" s="1"/>
      <c r="K1" s="1"/>
      <c r="L1" s="1" t="s">
        <v>361</v>
      </c>
      <c r="M1" s="1" t="s">
        <v>361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 t="s">
        <v>357</v>
      </c>
      <c r="B2" s="1" t="s">
        <v>358</v>
      </c>
      <c r="C2" s="1" t="s">
        <v>362</v>
      </c>
      <c r="D2" s="1" t="s">
        <v>1078</v>
      </c>
      <c r="E2" s="1" t="s">
        <v>1079</v>
      </c>
      <c r="F2" s="1" t="s">
        <v>1080</v>
      </c>
      <c r="G2" s="1"/>
      <c r="H2" s="1"/>
      <c r="I2" s="1" t="s">
        <v>361</v>
      </c>
      <c r="J2" s="1"/>
      <c r="K2" s="1"/>
      <c r="L2" s="1" t="s">
        <v>361</v>
      </c>
      <c r="M2" s="1" t="s">
        <v>361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 t="s">
        <v>357</v>
      </c>
      <c r="B3" s="1" t="s">
        <v>358</v>
      </c>
      <c r="C3" s="1" t="s">
        <v>1081</v>
      </c>
      <c r="D3" s="1">
        <v>1</v>
      </c>
      <c r="E3" s="1"/>
      <c r="F3" s="1" t="s">
        <v>1080</v>
      </c>
      <c r="G3" s="1"/>
      <c r="H3" s="1"/>
      <c r="I3" s="1" t="s">
        <v>361</v>
      </c>
      <c r="J3" s="1"/>
      <c r="K3" s="1"/>
      <c r="L3" s="1" t="s">
        <v>896</v>
      </c>
      <c r="M3" s="1" t="s">
        <v>1082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357</v>
      </c>
      <c r="B4" s="1" t="s">
        <v>358</v>
      </c>
      <c r="C4" s="1" t="s">
        <v>365</v>
      </c>
      <c r="D4" s="1">
        <v>1</v>
      </c>
      <c r="E4" s="1">
        <v>1</v>
      </c>
      <c r="F4" s="1" t="s">
        <v>1083</v>
      </c>
      <c r="G4" s="1">
        <v>1.5916399999999999</v>
      </c>
      <c r="H4" s="1" t="s">
        <v>367</v>
      </c>
      <c r="I4" s="1" t="s">
        <v>368</v>
      </c>
      <c r="J4" s="1">
        <v>49.652000000000001</v>
      </c>
      <c r="K4" s="1" t="s">
        <v>367</v>
      </c>
      <c r="L4" s="1" t="s">
        <v>361</v>
      </c>
      <c r="M4" s="1" t="s">
        <v>361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357</v>
      </c>
      <c r="B5" s="1" t="s">
        <v>358</v>
      </c>
      <c r="C5" s="1" t="s">
        <v>369</v>
      </c>
      <c r="D5" s="1">
        <v>3</v>
      </c>
      <c r="E5" s="1">
        <v>1</v>
      </c>
      <c r="F5" s="1" t="s">
        <v>1084</v>
      </c>
      <c r="G5" s="1">
        <v>1.59165</v>
      </c>
      <c r="H5" s="1" t="s">
        <v>367</v>
      </c>
      <c r="I5" s="1" t="s">
        <v>368</v>
      </c>
      <c r="J5" s="1">
        <v>49.677999999999997</v>
      </c>
      <c r="K5" s="1" t="s">
        <v>367</v>
      </c>
      <c r="L5" s="1" t="s">
        <v>361</v>
      </c>
      <c r="M5" s="1" t="s">
        <v>361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357</v>
      </c>
      <c r="B6" s="1" t="s">
        <v>358</v>
      </c>
      <c r="C6" s="1" t="s">
        <v>370</v>
      </c>
      <c r="D6" s="1">
        <v>3</v>
      </c>
      <c r="E6" s="1"/>
      <c r="F6" s="1" t="s">
        <v>1080</v>
      </c>
      <c r="G6" s="1"/>
      <c r="H6" s="1"/>
      <c r="I6" s="1" t="s">
        <v>361</v>
      </c>
      <c r="J6" s="1"/>
      <c r="K6" s="1"/>
      <c r="L6" s="1" t="s">
        <v>896</v>
      </c>
      <c r="M6" s="1" t="s">
        <v>1085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357</v>
      </c>
      <c r="B7" s="1" t="s">
        <v>358</v>
      </c>
      <c r="C7" s="1" t="s">
        <v>371</v>
      </c>
      <c r="D7" s="1">
        <v>3</v>
      </c>
      <c r="E7" s="1">
        <v>1</v>
      </c>
      <c r="F7" s="1" t="s">
        <v>1083</v>
      </c>
      <c r="G7" s="1">
        <v>1.5915699999999999</v>
      </c>
      <c r="H7" s="1" t="s">
        <v>367</v>
      </c>
      <c r="I7" s="1" t="s">
        <v>368</v>
      </c>
      <c r="J7" s="1">
        <v>49.665999999999997</v>
      </c>
      <c r="K7" s="1" t="s">
        <v>367</v>
      </c>
      <c r="L7" s="1" t="s">
        <v>361</v>
      </c>
      <c r="M7" s="1" t="s">
        <v>361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357</v>
      </c>
      <c r="B8" s="1" t="s">
        <v>358</v>
      </c>
      <c r="C8" s="1" t="s">
        <v>372</v>
      </c>
      <c r="D8" s="1">
        <v>4</v>
      </c>
      <c r="E8" s="1">
        <v>1</v>
      </c>
      <c r="F8" s="1" t="s">
        <v>1084</v>
      </c>
      <c r="G8" s="1">
        <v>1.4072</v>
      </c>
      <c r="H8" s="1" t="s">
        <v>367</v>
      </c>
      <c r="I8" s="1" t="s">
        <v>368</v>
      </c>
      <c r="J8" s="1">
        <v>10.257999999999999</v>
      </c>
      <c r="K8" s="1" t="s">
        <v>367</v>
      </c>
      <c r="L8" s="1" t="s">
        <v>361</v>
      </c>
      <c r="M8" s="1" t="s">
        <v>361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357</v>
      </c>
      <c r="B9" s="1" t="s">
        <v>358</v>
      </c>
      <c r="C9" s="1" t="s">
        <v>1086</v>
      </c>
      <c r="D9" s="1">
        <v>4</v>
      </c>
      <c r="E9" s="1"/>
      <c r="F9" s="1" t="s">
        <v>1080</v>
      </c>
      <c r="G9" s="1"/>
      <c r="H9" s="1"/>
      <c r="I9" s="1" t="s">
        <v>361</v>
      </c>
      <c r="J9" s="1"/>
      <c r="K9" s="1"/>
      <c r="L9" s="1" t="s">
        <v>896</v>
      </c>
      <c r="M9" s="1" t="s">
        <v>1087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357</v>
      </c>
      <c r="B10" s="1" t="s">
        <v>358</v>
      </c>
      <c r="C10" s="1" t="s">
        <v>375</v>
      </c>
      <c r="D10" s="1">
        <v>55</v>
      </c>
      <c r="E10" s="1">
        <v>1</v>
      </c>
      <c r="F10" s="1" t="s">
        <v>366</v>
      </c>
      <c r="G10" s="1">
        <v>1.5917600000000001</v>
      </c>
      <c r="H10" s="1" t="s">
        <v>367</v>
      </c>
      <c r="I10" s="1" t="s">
        <v>368</v>
      </c>
      <c r="J10" s="1">
        <v>49.698</v>
      </c>
      <c r="K10" s="1" t="s">
        <v>367</v>
      </c>
      <c r="L10" s="1" t="s">
        <v>361</v>
      </c>
      <c r="M10" s="1" t="s">
        <v>361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357</v>
      </c>
      <c r="B11" s="1" t="s">
        <v>358</v>
      </c>
      <c r="C11" s="1" t="s">
        <v>1088</v>
      </c>
      <c r="D11" s="1">
        <v>56</v>
      </c>
      <c r="E11" s="1">
        <v>1</v>
      </c>
      <c r="F11" s="1" t="s">
        <v>366</v>
      </c>
      <c r="G11" s="1">
        <v>1.4071800000000001</v>
      </c>
      <c r="H11" s="1" t="s">
        <v>367</v>
      </c>
      <c r="I11" s="1" t="s">
        <v>368</v>
      </c>
      <c r="J11" s="1">
        <v>10.268000000000001</v>
      </c>
      <c r="K11" s="1" t="s">
        <v>367</v>
      </c>
      <c r="L11" s="1" t="s">
        <v>361</v>
      </c>
      <c r="M11" s="1" t="s">
        <v>361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357</v>
      </c>
      <c r="B12" s="1" t="s">
        <v>358</v>
      </c>
      <c r="C12" s="1" t="s">
        <v>377</v>
      </c>
      <c r="D12" s="1">
        <v>57</v>
      </c>
      <c r="E12" s="1">
        <v>1</v>
      </c>
      <c r="F12" s="1" t="s">
        <v>366</v>
      </c>
      <c r="G12" s="1">
        <v>1.29338</v>
      </c>
      <c r="H12" s="1" t="s">
        <v>367</v>
      </c>
      <c r="I12" s="1" t="s">
        <v>368</v>
      </c>
      <c r="J12" s="1">
        <v>50.186</v>
      </c>
      <c r="K12" s="1" t="s">
        <v>367</v>
      </c>
      <c r="L12" s="1" t="s">
        <v>361</v>
      </c>
      <c r="M12" s="1" t="s">
        <v>361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357</v>
      </c>
      <c r="B13" s="1" t="s">
        <v>358</v>
      </c>
      <c r="C13" s="1" t="s">
        <v>378</v>
      </c>
      <c r="D13" s="1">
        <v>58</v>
      </c>
      <c r="E13" s="1">
        <v>1</v>
      </c>
      <c r="F13" s="1" t="s">
        <v>366</v>
      </c>
      <c r="G13" s="1">
        <v>1.581</v>
      </c>
      <c r="H13" s="1" t="s">
        <v>367</v>
      </c>
      <c r="I13" s="1" t="s">
        <v>368</v>
      </c>
      <c r="J13" s="1">
        <v>47.427</v>
      </c>
      <c r="K13" s="1" t="s">
        <v>367</v>
      </c>
      <c r="L13" s="1" t="s">
        <v>361</v>
      </c>
      <c r="M13" s="1" t="s">
        <v>361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357</v>
      </c>
      <c r="B14" s="1" t="s">
        <v>358</v>
      </c>
      <c r="C14" s="1" t="s">
        <v>379</v>
      </c>
      <c r="D14" s="1">
        <v>59</v>
      </c>
      <c r="E14" s="1">
        <v>1</v>
      </c>
      <c r="F14" s="1" t="s">
        <v>366</v>
      </c>
      <c r="G14" s="1">
        <v>1.4742500000000001</v>
      </c>
      <c r="H14" s="1" t="s">
        <v>367</v>
      </c>
      <c r="I14" s="1" t="s">
        <v>368</v>
      </c>
      <c r="J14" s="1">
        <v>7.742</v>
      </c>
      <c r="K14" s="1" t="s">
        <v>367</v>
      </c>
      <c r="L14" s="1" t="s">
        <v>361</v>
      </c>
      <c r="M14" s="1" t="s">
        <v>361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357</v>
      </c>
      <c r="B15" s="1" t="s">
        <v>358</v>
      </c>
      <c r="C15" s="1" t="s">
        <v>380</v>
      </c>
      <c r="D15" s="1">
        <v>60</v>
      </c>
      <c r="E15" s="1">
        <v>1</v>
      </c>
      <c r="F15" s="1" t="s">
        <v>366</v>
      </c>
      <c r="G15" s="1">
        <v>1.4160699999999999</v>
      </c>
      <c r="H15" s="1" t="s">
        <v>367</v>
      </c>
      <c r="I15" s="1" t="s">
        <v>368</v>
      </c>
      <c r="J15" s="1">
        <v>12.852</v>
      </c>
      <c r="K15" s="1" t="s">
        <v>367</v>
      </c>
      <c r="L15" s="1" t="s">
        <v>361</v>
      </c>
      <c r="M15" s="1" t="s">
        <v>361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357</v>
      </c>
      <c r="B16" s="1" t="s">
        <v>358</v>
      </c>
      <c r="C16" s="1" t="s">
        <v>381</v>
      </c>
      <c r="D16" s="1">
        <v>61</v>
      </c>
      <c r="E16" s="1">
        <v>1</v>
      </c>
      <c r="F16" s="1" t="s">
        <v>366</v>
      </c>
      <c r="G16" s="1">
        <v>1.5071399999999999</v>
      </c>
      <c r="H16" s="1" t="s">
        <v>367</v>
      </c>
      <c r="I16" s="1" t="s">
        <v>368</v>
      </c>
      <c r="J16" s="1">
        <v>24.434000000000001</v>
      </c>
      <c r="K16" s="1" t="s">
        <v>367</v>
      </c>
      <c r="L16" s="1" t="s">
        <v>361</v>
      </c>
      <c r="M16" s="1" t="s">
        <v>361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357</v>
      </c>
      <c r="B17" s="1" t="s">
        <v>358</v>
      </c>
      <c r="C17" s="1" t="s">
        <v>382</v>
      </c>
      <c r="D17" s="1">
        <v>62</v>
      </c>
      <c r="E17" s="1">
        <v>1</v>
      </c>
      <c r="F17" s="1" t="s">
        <v>366</v>
      </c>
      <c r="G17" s="1">
        <v>1.44912</v>
      </c>
      <c r="H17" s="1" t="s">
        <v>367</v>
      </c>
      <c r="I17" s="1" t="s">
        <v>368</v>
      </c>
      <c r="J17" s="1">
        <v>5.492</v>
      </c>
      <c r="K17" s="1" t="s">
        <v>367</v>
      </c>
      <c r="L17" s="1" t="s">
        <v>361</v>
      </c>
      <c r="M17" s="1" t="s">
        <v>361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357</v>
      </c>
      <c r="B18" s="1" t="s">
        <v>358</v>
      </c>
      <c r="C18" s="1" t="s">
        <v>383</v>
      </c>
      <c r="D18" s="1">
        <v>63</v>
      </c>
      <c r="E18" s="1">
        <v>1</v>
      </c>
      <c r="F18" s="1" t="s">
        <v>366</v>
      </c>
      <c r="G18" s="1">
        <v>1.54312</v>
      </c>
      <c r="H18" s="1" t="s">
        <v>367</v>
      </c>
      <c r="I18" s="1" t="s">
        <v>368</v>
      </c>
      <c r="J18" s="1">
        <v>15.962</v>
      </c>
      <c r="K18" s="1" t="s">
        <v>367</v>
      </c>
      <c r="L18" s="1" t="s">
        <v>361</v>
      </c>
      <c r="M18" s="1" t="s">
        <v>361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357</v>
      </c>
      <c r="B19" s="1" t="s">
        <v>358</v>
      </c>
      <c r="C19" s="1" t="s">
        <v>1089</v>
      </c>
      <c r="D19" s="1">
        <v>64</v>
      </c>
      <c r="E19" s="1">
        <v>1</v>
      </c>
      <c r="F19" s="1" t="s">
        <v>366</v>
      </c>
      <c r="G19" s="1">
        <v>1.47641</v>
      </c>
      <c r="H19" s="1" t="s">
        <v>367</v>
      </c>
      <c r="I19" s="1" t="s">
        <v>368</v>
      </c>
      <c r="J19" s="1">
        <v>32.755000000000003</v>
      </c>
      <c r="K19" s="1" t="s">
        <v>367</v>
      </c>
      <c r="L19" s="1" t="s">
        <v>361</v>
      </c>
      <c r="M19" s="1" t="s">
        <v>361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357</v>
      </c>
      <c r="B20" s="1" t="s">
        <v>358</v>
      </c>
      <c r="C20" s="1" t="s">
        <v>385</v>
      </c>
      <c r="D20" s="1">
        <v>65</v>
      </c>
      <c r="E20" s="1">
        <v>1</v>
      </c>
      <c r="F20" s="1" t="s">
        <v>366</v>
      </c>
      <c r="G20" s="1">
        <v>1.7043600000000001</v>
      </c>
      <c r="H20" s="1" t="s">
        <v>367</v>
      </c>
      <c r="I20" s="1" t="s">
        <v>368</v>
      </c>
      <c r="J20" s="1">
        <v>43.762</v>
      </c>
      <c r="K20" s="1" t="s">
        <v>367</v>
      </c>
      <c r="L20" s="1" t="s">
        <v>361</v>
      </c>
      <c r="M20" s="1" t="s">
        <v>361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357</v>
      </c>
      <c r="B21" s="1" t="s">
        <v>358</v>
      </c>
      <c r="C21" s="1" t="s">
        <v>386</v>
      </c>
      <c r="D21" s="1" t="s">
        <v>374</v>
      </c>
      <c r="E21" s="1"/>
      <c r="F21" s="1" t="s">
        <v>361</v>
      </c>
      <c r="G21" s="1"/>
      <c r="H21" s="1"/>
      <c r="I21" s="1" t="s">
        <v>361</v>
      </c>
      <c r="J21" s="1"/>
      <c r="K21" s="1"/>
      <c r="L21" s="1" t="s">
        <v>361</v>
      </c>
      <c r="M21" s="1" t="s">
        <v>361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357</v>
      </c>
      <c r="B22" s="1" t="s">
        <v>358</v>
      </c>
      <c r="C22" s="1" t="s">
        <v>387</v>
      </c>
      <c r="D22" s="1">
        <v>66</v>
      </c>
      <c r="E22" s="1">
        <v>1</v>
      </c>
      <c r="F22" s="1" t="s">
        <v>366</v>
      </c>
      <c r="G22" s="1">
        <v>1.524</v>
      </c>
      <c r="H22" s="1" t="s">
        <v>367</v>
      </c>
      <c r="I22" s="1" t="s">
        <v>368</v>
      </c>
      <c r="J22" s="1">
        <v>30.274999999999999</v>
      </c>
      <c r="K22" s="1" t="s">
        <v>367</v>
      </c>
      <c r="L22" s="1" t="s">
        <v>361</v>
      </c>
      <c r="M22" s="1" t="s">
        <v>361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357</v>
      </c>
      <c r="B23" s="1" t="s">
        <v>358</v>
      </c>
      <c r="C23" s="1" t="s">
        <v>388</v>
      </c>
      <c r="D23" s="1">
        <v>67</v>
      </c>
      <c r="E23" s="1">
        <v>1</v>
      </c>
      <c r="F23" s="1" t="s">
        <v>366</v>
      </c>
      <c r="G23" s="1">
        <v>1.50519</v>
      </c>
      <c r="H23" s="1" t="s">
        <v>367</v>
      </c>
      <c r="I23" s="1" t="s">
        <v>368</v>
      </c>
      <c r="J23" s="1">
        <v>24.233000000000001</v>
      </c>
      <c r="K23" s="1" t="s">
        <v>367</v>
      </c>
      <c r="L23" s="1" t="s">
        <v>361</v>
      </c>
      <c r="M23" s="1" t="s">
        <v>361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357</v>
      </c>
      <c r="B24" s="1" t="s">
        <v>358</v>
      </c>
      <c r="C24" s="1" t="s">
        <v>389</v>
      </c>
      <c r="D24" s="1">
        <v>68</v>
      </c>
      <c r="E24" s="1">
        <v>1</v>
      </c>
      <c r="F24" s="1" t="s">
        <v>366</v>
      </c>
      <c r="G24" s="1">
        <v>1.49743</v>
      </c>
      <c r="H24" s="1" t="s">
        <v>367</v>
      </c>
      <c r="I24" s="1" t="s">
        <v>368</v>
      </c>
      <c r="J24" s="1">
        <v>20.773</v>
      </c>
      <c r="K24" s="1" t="s">
        <v>367</v>
      </c>
      <c r="L24" s="1" t="s">
        <v>361</v>
      </c>
      <c r="M24" s="1" t="s">
        <v>361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357</v>
      </c>
      <c r="B25" s="1" t="s">
        <v>358</v>
      </c>
      <c r="C25" s="1" t="s">
        <v>390</v>
      </c>
      <c r="D25" s="1">
        <v>69</v>
      </c>
      <c r="E25" s="1">
        <v>1</v>
      </c>
      <c r="F25" s="1" t="s">
        <v>366</v>
      </c>
      <c r="G25" s="1">
        <v>1.4547099999999999</v>
      </c>
      <c r="H25" s="1" t="s">
        <v>367</v>
      </c>
      <c r="I25" s="1" t="s">
        <v>368</v>
      </c>
      <c r="J25" s="1">
        <v>2.9009999999999998</v>
      </c>
      <c r="K25" s="1" t="s">
        <v>367</v>
      </c>
      <c r="L25" s="1" t="s">
        <v>361</v>
      </c>
      <c r="M25" s="1" t="s">
        <v>361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357</v>
      </c>
      <c r="B26" s="1" t="s">
        <v>358</v>
      </c>
      <c r="C26" s="1" t="s">
        <v>391</v>
      </c>
      <c r="D26" s="1">
        <v>70</v>
      </c>
      <c r="E26" s="1">
        <v>1</v>
      </c>
      <c r="F26" s="1" t="s">
        <v>366</v>
      </c>
      <c r="G26" s="1">
        <v>1.6681999999999999</v>
      </c>
      <c r="H26" s="1" t="s">
        <v>367</v>
      </c>
      <c r="I26" s="1" t="s">
        <v>368</v>
      </c>
      <c r="J26" s="1">
        <v>17.466999999999999</v>
      </c>
      <c r="K26" s="1" t="s">
        <v>367</v>
      </c>
      <c r="L26" s="1" t="s">
        <v>361</v>
      </c>
      <c r="M26" s="1" t="s">
        <v>361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357</v>
      </c>
      <c r="B27" s="1" t="s">
        <v>358</v>
      </c>
      <c r="C27" s="1" t="s">
        <v>392</v>
      </c>
      <c r="D27" s="1">
        <v>71</v>
      </c>
      <c r="E27" s="1">
        <v>1</v>
      </c>
      <c r="F27" s="1" t="s">
        <v>366</v>
      </c>
      <c r="G27" s="1">
        <v>1.41822</v>
      </c>
      <c r="H27" s="1" t="s">
        <v>367</v>
      </c>
      <c r="I27" s="1" t="s">
        <v>368</v>
      </c>
      <c r="J27" s="1">
        <v>19.545000000000002</v>
      </c>
      <c r="K27" s="1" t="s">
        <v>367</v>
      </c>
      <c r="L27" s="1" t="s">
        <v>361</v>
      </c>
      <c r="M27" s="1" t="s">
        <v>361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357</v>
      </c>
      <c r="B28" s="1" t="s">
        <v>358</v>
      </c>
      <c r="C28" s="1" t="s">
        <v>1090</v>
      </c>
      <c r="D28" s="1">
        <v>72</v>
      </c>
      <c r="E28" s="1">
        <v>1</v>
      </c>
      <c r="F28" s="1" t="s">
        <v>366</v>
      </c>
      <c r="G28" s="1">
        <v>1.63208</v>
      </c>
      <c r="H28" s="1" t="s">
        <v>367</v>
      </c>
      <c r="I28" s="1" t="s">
        <v>368</v>
      </c>
      <c r="J28" s="1">
        <v>29.9</v>
      </c>
      <c r="K28" s="1" t="s">
        <v>367</v>
      </c>
      <c r="L28" s="1" t="s">
        <v>361</v>
      </c>
      <c r="M28" s="1" t="s">
        <v>361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357</v>
      </c>
      <c r="B29" s="1" t="s">
        <v>358</v>
      </c>
      <c r="C29" s="1" t="s">
        <v>394</v>
      </c>
      <c r="D29" s="1">
        <v>73</v>
      </c>
      <c r="E29" s="1">
        <v>1</v>
      </c>
      <c r="F29" s="1" t="s">
        <v>366</v>
      </c>
      <c r="G29" s="1">
        <v>1.3779300000000001</v>
      </c>
      <c r="H29" s="1" t="s">
        <v>367</v>
      </c>
      <c r="I29" s="1" t="s">
        <v>368</v>
      </c>
      <c r="J29" s="1">
        <v>39.465000000000003</v>
      </c>
      <c r="K29" s="1" t="s">
        <v>367</v>
      </c>
      <c r="L29" s="1" t="s">
        <v>361</v>
      </c>
      <c r="M29" s="1" t="s">
        <v>361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357</v>
      </c>
      <c r="B30" s="1" t="s">
        <v>358</v>
      </c>
      <c r="C30" s="1" t="s">
        <v>1091</v>
      </c>
      <c r="D30" s="1">
        <v>74</v>
      </c>
      <c r="E30" s="1">
        <v>1</v>
      </c>
      <c r="F30" s="1" t="s">
        <v>366</v>
      </c>
      <c r="G30" s="1">
        <v>1.6079399999999999</v>
      </c>
      <c r="H30" s="1" t="s">
        <v>367</v>
      </c>
      <c r="I30" s="1" t="s">
        <v>368</v>
      </c>
      <c r="J30" s="1">
        <v>39.892000000000003</v>
      </c>
      <c r="K30" s="1" t="s">
        <v>367</v>
      </c>
      <c r="L30" s="1" t="s">
        <v>361</v>
      </c>
      <c r="M30" s="1" t="s">
        <v>361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357</v>
      </c>
      <c r="B31" s="1" t="s">
        <v>358</v>
      </c>
      <c r="C31" s="1" t="s">
        <v>1092</v>
      </c>
      <c r="D31" s="1" t="s">
        <v>374</v>
      </c>
      <c r="E31" s="1"/>
      <c r="F31" s="1" t="s">
        <v>361</v>
      </c>
      <c r="G31" s="1"/>
      <c r="H31" s="1"/>
      <c r="I31" s="1" t="s">
        <v>361</v>
      </c>
      <c r="J31" s="1"/>
      <c r="K31" s="1"/>
      <c r="L31" s="1" t="s">
        <v>361</v>
      </c>
      <c r="M31" s="1" t="s">
        <v>361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357</v>
      </c>
      <c r="B32" s="1" t="s">
        <v>358</v>
      </c>
      <c r="C32" s="1" t="s">
        <v>397</v>
      </c>
      <c r="D32" s="1">
        <v>75</v>
      </c>
      <c r="E32" s="1">
        <v>1</v>
      </c>
      <c r="F32" s="1" t="s">
        <v>366</v>
      </c>
      <c r="G32" s="1">
        <v>1.7503899999999999</v>
      </c>
      <c r="H32" s="1" t="s">
        <v>367</v>
      </c>
      <c r="I32" s="1" t="s">
        <v>368</v>
      </c>
      <c r="J32" s="1">
        <v>33.948</v>
      </c>
      <c r="K32" s="1" t="s">
        <v>367</v>
      </c>
      <c r="L32" s="1" t="s">
        <v>361</v>
      </c>
      <c r="M32" s="1" t="s">
        <v>361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357</v>
      </c>
      <c r="B33" s="1" t="s">
        <v>358</v>
      </c>
      <c r="C33" s="1" t="s">
        <v>398</v>
      </c>
      <c r="D33" s="1">
        <v>76</v>
      </c>
      <c r="E33" s="1">
        <v>1</v>
      </c>
      <c r="F33" s="1" t="s">
        <v>366</v>
      </c>
      <c r="G33" s="1">
        <v>1.73367</v>
      </c>
      <c r="H33" s="1" t="s">
        <v>367</v>
      </c>
      <c r="I33" s="1" t="s">
        <v>368</v>
      </c>
      <c r="J33" s="1">
        <v>24.54</v>
      </c>
      <c r="K33" s="1" t="s">
        <v>367</v>
      </c>
      <c r="L33" s="1" t="s">
        <v>361</v>
      </c>
      <c r="M33" s="1" t="s">
        <v>361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357</v>
      </c>
      <c r="B34" s="1" t="s">
        <v>358</v>
      </c>
      <c r="C34" s="1" t="s">
        <v>1093</v>
      </c>
      <c r="D34" s="1">
        <v>77</v>
      </c>
      <c r="E34" s="1">
        <v>1</v>
      </c>
      <c r="F34" s="1" t="s">
        <v>366</v>
      </c>
      <c r="G34" s="1">
        <v>1.7114100000000001</v>
      </c>
      <c r="H34" s="1" t="s">
        <v>367</v>
      </c>
      <c r="I34" s="1" t="s">
        <v>368</v>
      </c>
      <c r="J34" s="1">
        <v>14.55</v>
      </c>
      <c r="K34" s="1" t="s">
        <v>367</v>
      </c>
      <c r="L34" s="1" t="s">
        <v>361</v>
      </c>
      <c r="M34" s="1" t="s">
        <v>361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357</v>
      </c>
      <c r="B35" s="1" t="s">
        <v>358</v>
      </c>
      <c r="C35" s="1" t="s">
        <v>400</v>
      </c>
      <c r="D35" s="1">
        <v>78</v>
      </c>
      <c r="E35" s="1">
        <v>1</v>
      </c>
      <c r="F35" s="1" t="s">
        <v>366</v>
      </c>
      <c r="G35" s="1">
        <v>1.6819200000000001</v>
      </c>
      <c r="H35" s="1" t="s">
        <v>367</v>
      </c>
      <c r="I35" s="1" t="s">
        <v>368</v>
      </c>
      <c r="J35" s="1">
        <v>4.5460000000000003</v>
      </c>
      <c r="K35" s="1" t="s">
        <v>367</v>
      </c>
      <c r="L35" s="1" t="s">
        <v>361</v>
      </c>
      <c r="M35" s="1" t="s">
        <v>361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357</v>
      </c>
      <c r="B36" s="1" t="s">
        <v>358</v>
      </c>
      <c r="C36" s="1" t="s">
        <v>1094</v>
      </c>
      <c r="D36" s="1">
        <v>79</v>
      </c>
      <c r="E36" s="1">
        <v>1</v>
      </c>
      <c r="F36" s="1" t="s">
        <v>366</v>
      </c>
      <c r="G36" s="1">
        <v>1.45312</v>
      </c>
      <c r="H36" s="1" t="s">
        <v>367</v>
      </c>
      <c r="I36" s="1" t="s">
        <v>368</v>
      </c>
      <c r="J36" s="1">
        <v>3.278</v>
      </c>
      <c r="K36" s="1" t="s">
        <v>367</v>
      </c>
      <c r="L36" s="1" t="s">
        <v>361</v>
      </c>
      <c r="M36" s="1" t="s">
        <v>361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357</v>
      </c>
      <c r="B37" s="1" t="s">
        <v>358</v>
      </c>
      <c r="C37" s="1" t="s">
        <v>402</v>
      </c>
      <c r="D37" s="1">
        <v>80</v>
      </c>
      <c r="E37" s="1">
        <v>1</v>
      </c>
      <c r="F37" s="1" t="s">
        <v>366</v>
      </c>
      <c r="G37" s="1">
        <v>1.4339200000000001</v>
      </c>
      <c r="H37" s="1" t="s">
        <v>367</v>
      </c>
      <c r="I37" s="1" t="s">
        <v>368</v>
      </c>
      <c r="J37" s="1">
        <v>4.0250000000000004</v>
      </c>
      <c r="K37" s="1" t="s">
        <v>367</v>
      </c>
      <c r="L37" s="1" t="s">
        <v>361</v>
      </c>
      <c r="M37" s="1" t="s">
        <v>361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357</v>
      </c>
      <c r="B38" s="1" t="s">
        <v>358</v>
      </c>
      <c r="C38" s="1" t="s">
        <v>403</v>
      </c>
      <c r="D38" s="1">
        <v>81</v>
      </c>
      <c r="E38" s="1">
        <v>1</v>
      </c>
      <c r="F38" s="1" t="s">
        <v>366</v>
      </c>
      <c r="G38" s="1">
        <v>1.4096599999999999</v>
      </c>
      <c r="H38" s="1" t="s">
        <v>367</v>
      </c>
      <c r="I38" s="1" t="s">
        <v>368</v>
      </c>
      <c r="J38" s="1">
        <v>8.4499999999999993</v>
      </c>
      <c r="K38" s="1" t="s">
        <v>367</v>
      </c>
      <c r="L38" s="1" t="s">
        <v>361</v>
      </c>
      <c r="M38" s="1" t="s">
        <v>361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357</v>
      </c>
      <c r="B39" s="1" t="s">
        <v>358</v>
      </c>
      <c r="C39" s="1" t="s">
        <v>404</v>
      </c>
      <c r="D39" s="1">
        <v>82</v>
      </c>
      <c r="E39" s="1">
        <v>1</v>
      </c>
      <c r="F39" s="1" t="s">
        <v>366</v>
      </c>
      <c r="G39" s="1">
        <v>1.3815200000000001</v>
      </c>
      <c r="H39" s="1" t="s">
        <v>367</v>
      </c>
      <c r="I39" s="1" t="s">
        <v>368</v>
      </c>
      <c r="J39" s="1">
        <v>13.273999999999999</v>
      </c>
      <c r="K39" s="1" t="s">
        <v>367</v>
      </c>
      <c r="L39" s="1" t="s">
        <v>361</v>
      </c>
      <c r="M39" s="1" t="s">
        <v>361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357</v>
      </c>
      <c r="B40" s="1" t="s">
        <v>358</v>
      </c>
      <c r="C40" s="1" t="s">
        <v>1095</v>
      </c>
      <c r="D40" s="1">
        <v>83</v>
      </c>
      <c r="E40" s="1">
        <v>1</v>
      </c>
      <c r="F40" s="1" t="s">
        <v>366</v>
      </c>
      <c r="G40" s="1">
        <v>1.3484799999999999</v>
      </c>
      <c r="H40" s="1" t="s">
        <v>367</v>
      </c>
      <c r="I40" s="1" t="s">
        <v>368</v>
      </c>
      <c r="J40" s="1">
        <v>18.181999999999999</v>
      </c>
      <c r="K40" s="1" t="s">
        <v>367</v>
      </c>
      <c r="L40" s="1" t="s">
        <v>361</v>
      </c>
      <c r="M40" s="1" t="s">
        <v>361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357</v>
      </c>
      <c r="B41" s="1" t="s">
        <v>358</v>
      </c>
      <c r="C41" s="1" t="s">
        <v>406</v>
      </c>
      <c r="D41" s="1">
        <v>84</v>
      </c>
      <c r="E41" s="1">
        <v>1</v>
      </c>
      <c r="F41" s="1" t="s">
        <v>366</v>
      </c>
      <c r="G41" s="1">
        <v>1.31192</v>
      </c>
      <c r="H41" s="1" t="s">
        <v>367</v>
      </c>
      <c r="I41" s="1" t="s">
        <v>368</v>
      </c>
      <c r="J41" s="1">
        <v>23.163</v>
      </c>
      <c r="K41" s="1" t="s">
        <v>367</v>
      </c>
      <c r="L41" s="1" t="s">
        <v>361</v>
      </c>
      <c r="M41" s="1" t="s">
        <v>361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357</v>
      </c>
      <c r="B42" s="1" t="s">
        <v>358</v>
      </c>
      <c r="C42" s="1" t="s">
        <v>407</v>
      </c>
      <c r="D42" s="1">
        <v>85</v>
      </c>
      <c r="E42" s="1">
        <v>1</v>
      </c>
      <c r="F42" s="1" t="s">
        <v>366</v>
      </c>
      <c r="G42" s="1">
        <v>1.26942</v>
      </c>
      <c r="H42" s="1" t="s">
        <v>367</v>
      </c>
      <c r="I42" s="1" t="s">
        <v>368</v>
      </c>
      <c r="J42" s="1">
        <v>28.103999999999999</v>
      </c>
      <c r="K42" s="1" t="s">
        <v>367</v>
      </c>
      <c r="L42" s="1" t="s">
        <v>361</v>
      </c>
      <c r="M42" s="1" t="s">
        <v>361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357</v>
      </c>
      <c r="B43" s="1" t="s">
        <v>358</v>
      </c>
      <c r="C43" s="1" t="s">
        <v>1096</v>
      </c>
      <c r="D43" s="1">
        <v>86</v>
      </c>
      <c r="E43" s="1">
        <v>1</v>
      </c>
      <c r="F43" s="1" t="s">
        <v>366</v>
      </c>
      <c r="G43" s="1">
        <v>1.2215499999999999</v>
      </c>
      <c r="H43" s="1" t="s">
        <v>367</v>
      </c>
      <c r="I43" s="1" t="s">
        <v>368</v>
      </c>
      <c r="J43" s="1">
        <v>33.103999999999999</v>
      </c>
      <c r="K43" s="1" t="s">
        <v>367</v>
      </c>
      <c r="L43" s="1" t="s">
        <v>361</v>
      </c>
      <c r="M43" s="1" t="s">
        <v>361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357</v>
      </c>
      <c r="B44" s="1" t="s">
        <v>358</v>
      </c>
      <c r="C44" s="1" t="s">
        <v>409</v>
      </c>
      <c r="D44" s="1">
        <v>87</v>
      </c>
      <c r="E44" s="1">
        <v>1</v>
      </c>
      <c r="F44" s="1" t="s">
        <v>366</v>
      </c>
      <c r="G44" s="1">
        <v>1.1666399999999999</v>
      </c>
      <c r="H44" s="1" t="s">
        <v>367</v>
      </c>
      <c r="I44" s="1" t="s">
        <v>368</v>
      </c>
      <c r="J44" s="1">
        <v>38.088999999999999</v>
      </c>
      <c r="K44" s="1" t="s">
        <v>367</v>
      </c>
      <c r="L44" s="1" t="s">
        <v>361</v>
      </c>
      <c r="M44" s="1" t="s">
        <v>361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357</v>
      </c>
      <c r="B45" s="1" t="s">
        <v>358</v>
      </c>
      <c r="C45" s="1" t="s">
        <v>1097</v>
      </c>
      <c r="D45" s="1">
        <v>88</v>
      </c>
      <c r="E45" s="1">
        <v>1</v>
      </c>
      <c r="F45" s="1" t="s">
        <v>366</v>
      </c>
      <c r="G45" s="1">
        <v>1.13913</v>
      </c>
      <c r="H45" s="1" t="s">
        <v>367</v>
      </c>
      <c r="I45" s="1" t="s">
        <v>368</v>
      </c>
      <c r="J45" s="1">
        <v>40.537999999999997</v>
      </c>
      <c r="K45" s="1" t="s">
        <v>367</v>
      </c>
      <c r="L45" s="1" t="s">
        <v>361</v>
      </c>
      <c r="M45" s="1" t="s">
        <v>361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357</v>
      </c>
      <c r="B46" s="1" t="s">
        <v>358</v>
      </c>
      <c r="C46" s="1" t="s">
        <v>411</v>
      </c>
      <c r="D46" s="1">
        <v>89</v>
      </c>
      <c r="E46" s="1">
        <v>1</v>
      </c>
      <c r="F46" s="1" t="s">
        <v>366</v>
      </c>
      <c r="G46" s="1">
        <v>1.1098699999999999</v>
      </c>
      <c r="H46" s="1" t="s">
        <v>367</v>
      </c>
      <c r="I46" s="1" t="s">
        <v>368</v>
      </c>
      <c r="J46" s="1">
        <v>43.09</v>
      </c>
      <c r="K46" s="1" t="s">
        <v>367</v>
      </c>
      <c r="L46" s="1" t="s">
        <v>361</v>
      </c>
      <c r="M46" s="1" t="s">
        <v>361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357</v>
      </c>
      <c r="B47" s="1" t="s">
        <v>358</v>
      </c>
      <c r="C47" s="1" t="s">
        <v>412</v>
      </c>
      <c r="D47" s="1">
        <v>90</v>
      </c>
      <c r="E47" s="1">
        <v>1</v>
      </c>
      <c r="F47" s="1" t="s">
        <v>366</v>
      </c>
      <c r="G47" s="1">
        <v>0.98026999999999997</v>
      </c>
      <c r="H47" s="1" t="s">
        <v>367</v>
      </c>
      <c r="I47" s="1" t="s">
        <v>368</v>
      </c>
      <c r="J47" s="1">
        <v>53</v>
      </c>
      <c r="K47" s="1" t="s">
        <v>367</v>
      </c>
      <c r="L47" s="1" t="s">
        <v>361</v>
      </c>
      <c r="M47" s="1" t="s">
        <v>361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357</v>
      </c>
      <c r="B48" s="1" t="s">
        <v>358</v>
      </c>
      <c r="C48" s="1" t="s">
        <v>1098</v>
      </c>
      <c r="D48" s="1" t="s">
        <v>374</v>
      </c>
      <c r="E48" s="1"/>
      <c r="F48" s="1" t="s">
        <v>361</v>
      </c>
      <c r="G48" s="1"/>
      <c r="H48" s="1"/>
      <c r="I48" s="1" t="s">
        <v>361</v>
      </c>
      <c r="J48" s="1"/>
      <c r="K48" s="1"/>
      <c r="L48" s="1" t="s">
        <v>361</v>
      </c>
      <c r="M48" s="1" t="s">
        <v>361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357</v>
      </c>
      <c r="B49" s="1" t="s">
        <v>358</v>
      </c>
      <c r="C49" s="1" t="s">
        <v>414</v>
      </c>
      <c r="D49" s="1">
        <v>91</v>
      </c>
      <c r="E49" s="1">
        <v>1</v>
      </c>
      <c r="F49" s="1" t="s">
        <v>366</v>
      </c>
      <c r="G49" s="1">
        <v>1.83589</v>
      </c>
      <c r="H49" s="1" t="s">
        <v>367</v>
      </c>
      <c r="I49" s="1" t="s">
        <v>368</v>
      </c>
      <c r="J49" s="1">
        <v>24.488</v>
      </c>
      <c r="K49" s="1" t="s">
        <v>367</v>
      </c>
      <c r="L49" s="1" t="s">
        <v>361</v>
      </c>
      <c r="M49" s="1" t="s">
        <v>361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357</v>
      </c>
      <c r="B50" s="1" t="s">
        <v>358</v>
      </c>
      <c r="C50" s="1" t="s">
        <v>415</v>
      </c>
      <c r="D50" s="1">
        <v>92</v>
      </c>
      <c r="E50" s="1">
        <v>1</v>
      </c>
      <c r="F50" s="1" t="s">
        <v>366</v>
      </c>
      <c r="G50" s="1">
        <v>1.7620499999999999</v>
      </c>
      <c r="H50" s="1" t="s">
        <v>367</v>
      </c>
      <c r="I50" s="1" t="s">
        <v>368</v>
      </c>
      <c r="J50" s="1">
        <v>19.494</v>
      </c>
      <c r="K50" s="1" t="s">
        <v>367</v>
      </c>
      <c r="L50" s="1" t="s">
        <v>361</v>
      </c>
      <c r="M50" s="1" t="s">
        <v>361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357</v>
      </c>
      <c r="B51" s="1" t="s">
        <v>358</v>
      </c>
      <c r="C51" s="1" t="s">
        <v>416</v>
      </c>
      <c r="D51" s="1">
        <v>93</v>
      </c>
      <c r="E51" s="1">
        <v>1</v>
      </c>
      <c r="F51" s="1" t="s">
        <v>366</v>
      </c>
      <c r="G51" s="1">
        <v>1.6852799999999999</v>
      </c>
      <c r="H51" s="1" t="s">
        <v>367</v>
      </c>
      <c r="I51" s="1" t="s">
        <v>368</v>
      </c>
      <c r="J51" s="1">
        <v>14.488</v>
      </c>
      <c r="K51" s="1" t="s">
        <v>367</v>
      </c>
      <c r="L51" s="1" t="s">
        <v>361</v>
      </c>
      <c r="M51" s="1" t="s">
        <v>361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357</v>
      </c>
      <c r="B52" s="1" t="s">
        <v>358</v>
      </c>
      <c r="C52" s="1" t="s">
        <v>417</v>
      </c>
      <c r="D52" s="1">
        <v>94</v>
      </c>
      <c r="E52" s="1">
        <v>1</v>
      </c>
      <c r="F52" s="1" t="s">
        <v>366</v>
      </c>
      <c r="G52" s="1">
        <v>1.6426400000000001</v>
      </c>
      <c r="H52" s="1" t="s">
        <v>367</v>
      </c>
      <c r="I52" s="1" t="s">
        <v>368</v>
      </c>
      <c r="J52" s="1">
        <v>12.010999999999999</v>
      </c>
      <c r="K52" s="1" t="s">
        <v>367</v>
      </c>
      <c r="L52" s="1" t="s">
        <v>361</v>
      </c>
      <c r="M52" s="1" t="s">
        <v>361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357</v>
      </c>
      <c r="B53" s="1" t="s">
        <v>358</v>
      </c>
      <c r="C53" s="1" t="s">
        <v>418</v>
      </c>
      <c r="D53" s="1">
        <v>95</v>
      </c>
      <c r="E53" s="1">
        <v>1</v>
      </c>
      <c r="F53" s="1" t="s">
        <v>366</v>
      </c>
      <c r="G53" s="1">
        <v>1.4609000000000001</v>
      </c>
      <c r="H53" s="1" t="s">
        <v>367</v>
      </c>
      <c r="I53" s="1" t="s">
        <v>368</v>
      </c>
      <c r="J53" s="1">
        <v>2.782</v>
      </c>
      <c r="K53" s="1" t="s">
        <v>367</v>
      </c>
      <c r="L53" s="1" t="s">
        <v>361</v>
      </c>
      <c r="M53" s="1" t="s">
        <v>361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357</v>
      </c>
      <c r="B54" s="1" t="s">
        <v>358</v>
      </c>
      <c r="C54" s="1" t="s">
        <v>419</v>
      </c>
      <c r="D54" s="1">
        <v>96</v>
      </c>
      <c r="E54" s="1">
        <v>1</v>
      </c>
      <c r="F54" s="1" t="s">
        <v>366</v>
      </c>
      <c r="G54" s="1">
        <v>0.78959999999999997</v>
      </c>
      <c r="H54" s="1" t="s">
        <v>367</v>
      </c>
      <c r="I54" s="1" t="s">
        <v>368</v>
      </c>
      <c r="J54" s="1">
        <v>30.545999999999999</v>
      </c>
      <c r="K54" s="1" t="s">
        <v>367</v>
      </c>
      <c r="L54" s="1" t="s">
        <v>361</v>
      </c>
      <c r="M54" s="1" t="s">
        <v>361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357</v>
      </c>
      <c r="B55" s="1" t="s">
        <v>358</v>
      </c>
      <c r="C55" s="1" t="s">
        <v>1099</v>
      </c>
      <c r="D55" s="1" t="s">
        <v>374</v>
      </c>
      <c r="E55" s="1"/>
      <c r="F55" s="1" t="s">
        <v>361</v>
      </c>
      <c r="G55" s="1"/>
      <c r="H55" s="1"/>
      <c r="I55" s="1" t="s">
        <v>361</v>
      </c>
      <c r="J55" s="1"/>
      <c r="K55" s="1"/>
      <c r="L55" s="1" t="s">
        <v>361</v>
      </c>
      <c r="M55" s="1" t="s">
        <v>361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357</v>
      </c>
      <c r="B56" s="1" t="s">
        <v>358</v>
      </c>
      <c r="C56" s="1" t="s">
        <v>421</v>
      </c>
      <c r="D56" s="1">
        <v>97</v>
      </c>
      <c r="E56" s="1">
        <v>1</v>
      </c>
      <c r="F56" s="1" t="s">
        <v>366</v>
      </c>
      <c r="G56" s="1">
        <v>1.90198</v>
      </c>
      <c r="H56" s="1" t="s">
        <v>367</v>
      </c>
      <c r="I56" s="1" t="s">
        <v>368</v>
      </c>
      <c r="J56" s="1">
        <v>26.672999999999998</v>
      </c>
      <c r="K56" s="1" t="s">
        <v>367</v>
      </c>
      <c r="L56" s="1" t="s">
        <v>361</v>
      </c>
      <c r="M56" s="1" t="s">
        <v>361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357</v>
      </c>
      <c r="B57" s="1" t="s">
        <v>358</v>
      </c>
      <c r="C57" s="1" t="s">
        <v>422</v>
      </c>
      <c r="D57" s="1">
        <v>98</v>
      </c>
      <c r="E57" s="1">
        <v>1</v>
      </c>
      <c r="F57" s="1" t="s">
        <v>366</v>
      </c>
      <c r="G57" s="1">
        <v>0.73250000000000004</v>
      </c>
      <c r="H57" s="1" t="s">
        <v>367</v>
      </c>
      <c r="I57" s="1" t="s">
        <v>368</v>
      </c>
      <c r="J57" s="1">
        <v>30.933</v>
      </c>
      <c r="K57" s="1" t="s">
        <v>367</v>
      </c>
      <c r="L57" s="1" t="s">
        <v>361</v>
      </c>
      <c r="M57" s="1" t="s">
        <v>361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357</v>
      </c>
      <c r="B58" s="1" t="s">
        <v>358</v>
      </c>
      <c r="C58" s="1" t="s">
        <v>423</v>
      </c>
      <c r="D58" s="1">
        <v>99</v>
      </c>
      <c r="E58" s="1">
        <v>1</v>
      </c>
      <c r="F58" s="1" t="s">
        <v>366</v>
      </c>
      <c r="G58" s="1">
        <v>1.70435</v>
      </c>
      <c r="H58" s="1" t="s">
        <v>367</v>
      </c>
      <c r="I58" s="1" t="s">
        <v>368</v>
      </c>
      <c r="J58" s="1">
        <v>17.094999999999999</v>
      </c>
      <c r="K58" s="1" t="s">
        <v>367</v>
      </c>
      <c r="L58" s="1" t="s">
        <v>361</v>
      </c>
      <c r="M58" s="1" t="s">
        <v>361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357</v>
      </c>
      <c r="B59" s="1" t="s">
        <v>358</v>
      </c>
      <c r="C59" s="1" t="s">
        <v>424</v>
      </c>
      <c r="D59" s="1">
        <v>100</v>
      </c>
      <c r="E59" s="1">
        <v>1</v>
      </c>
      <c r="F59" s="1" t="s">
        <v>366</v>
      </c>
      <c r="G59" s="1">
        <v>1.05322</v>
      </c>
      <c r="H59" s="1" t="s">
        <v>367</v>
      </c>
      <c r="I59" s="1" t="s">
        <v>368</v>
      </c>
      <c r="J59" s="1">
        <v>17.658999999999999</v>
      </c>
      <c r="K59" s="1" t="s">
        <v>367</v>
      </c>
      <c r="L59" s="1" t="s">
        <v>361</v>
      </c>
      <c r="M59" s="1" t="s">
        <v>361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357</v>
      </c>
      <c r="B60" s="1" t="s">
        <v>358</v>
      </c>
      <c r="C60" s="1" t="s">
        <v>425</v>
      </c>
      <c r="D60" s="1">
        <v>600</v>
      </c>
      <c r="E60" s="1">
        <v>1</v>
      </c>
      <c r="F60" s="1" t="s">
        <v>366</v>
      </c>
      <c r="G60" s="1">
        <v>1.77942</v>
      </c>
      <c r="H60" s="1" t="s">
        <v>367</v>
      </c>
      <c r="I60" s="1" t="s">
        <v>368</v>
      </c>
      <c r="J60" s="1">
        <v>15.638999999999999</v>
      </c>
      <c r="K60" s="1" t="s">
        <v>367</v>
      </c>
      <c r="L60" s="1" t="s">
        <v>361</v>
      </c>
      <c r="M60" s="1" t="s">
        <v>361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357</v>
      </c>
      <c r="B61" s="1" t="s">
        <v>358</v>
      </c>
      <c r="C61" s="1" t="s">
        <v>1100</v>
      </c>
      <c r="D61" s="1">
        <v>601</v>
      </c>
      <c r="E61" s="1">
        <v>1</v>
      </c>
      <c r="F61" s="1" t="s">
        <v>366</v>
      </c>
      <c r="G61" s="1">
        <v>1.1300600000000001</v>
      </c>
      <c r="H61" s="1" t="s">
        <v>367</v>
      </c>
      <c r="I61" s="1" t="s">
        <v>368</v>
      </c>
      <c r="J61" s="1">
        <v>4.2430000000000003</v>
      </c>
      <c r="K61" s="1" t="s">
        <v>367</v>
      </c>
      <c r="L61" s="1" t="s">
        <v>361</v>
      </c>
      <c r="M61" s="1" t="s">
        <v>361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357</v>
      </c>
      <c r="B62" s="1" t="s">
        <v>358</v>
      </c>
      <c r="C62" s="1" t="s">
        <v>427</v>
      </c>
      <c r="D62" s="1">
        <v>602</v>
      </c>
      <c r="E62" s="1">
        <v>1</v>
      </c>
      <c r="F62" s="1" t="s">
        <v>366</v>
      </c>
      <c r="G62" s="1">
        <v>0.43506</v>
      </c>
      <c r="H62" s="1" t="s">
        <v>367</v>
      </c>
      <c r="I62" s="1" t="s">
        <v>368</v>
      </c>
      <c r="J62" s="1">
        <v>23.361000000000001</v>
      </c>
      <c r="K62" s="1" t="s">
        <v>367</v>
      </c>
      <c r="L62" s="1" t="s">
        <v>361</v>
      </c>
      <c r="M62" s="1" t="s">
        <v>361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357</v>
      </c>
      <c r="B63" s="1" t="s">
        <v>358</v>
      </c>
      <c r="C63" s="1" t="s">
        <v>1101</v>
      </c>
      <c r="D63" s="1" t="s">
        <v>374</v>
      </c>
      <c r="E63" s="1"/>
      <c r="F63" s="1" t="s">
        <v>361</v>
      </c>
      <c r="G63" s="1"/>
      <c r="H63" s="1"/>
      <c r="I63" s="1" t="s">
        <v>361</v>
      </c>
      <c r="J63" s="1"/>
      <c r="K63" s="1"/>
      <c r="L63" s="1" t="s">
        <v>361</v>
      </c>
      <c r="M63" s="1" t="s">
        <v>361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357</v>
      </c>
      <c r="B64" s="1" t="s">
        <v>358</v>
      </c>
      <c r="C64" s="1" t="s">
        <v>429</v>
      </c>
      <c r="D64" s="1">
        <v>603</v>
      </c>
      <c r="E64" s="1">
        <v>1</v>
      </c>
      <c r="F64" s="1" t="s">
        <v>366</v>
      </c>
      <c r="G64" s="1">
        <v>1.8681399999999999</v>
      </c>
      <c r="H64" s="1" t="s">
        <v>367</v>
      </c>
      <c r="I64" s="1" t="s">
        <v>368</v>
      </c>
      <c r="J64" s="1">
        <v>16.640999999999998</v>
      </c>
      <c r="K64" s="1" t="s">
        <v>367</v>
      </c>
      <c r="L64" s="1" t="s">
        <v>361</v>
      </c>
      <c r="M64" s="1" t="s">
        <v>361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357</v>
      </c>
      <c r="B65" s="1" t="s">
        <v>358</v>
      </c>
      <c r="C65" s="1" t="s">
        <v>430</v>
      </c>
      <c r="D65" s="1">
        <v>604</v>
      </c>
      <c r="E65" s="1">
        <v>1</v>
      </c>
      <c r="F65" s="1" t="s">
        <v>366</v>
      </c>
      <c r="G65" s="1">
        <v>0.50532999999999995</v>
      </c>
      <c r="H65" s="1" t="s">
        <v>367</v>
      </c>
      <c r="I65" s="1" t="s">
        <v>368</v>
      </c>
      <c r="J65" s="1">
        <v>22.901</v>
      </c>
      <c r="K65" s="1" t="s">
        <v>367</v>
      </c>
      <c r="L65" s="1" t="s">
        <v>361</v>
      </c>
      <c r="M65" s="1" t="s">
        <v>361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357</v>
      </c>
      <c r="B66" s="1" t="s">
        <v>358</v>
      </c>
      <c r="C66" s="1" t="s">
        <v>1102</v>
      </c>
      <c r="D66" s="1" t="s">
        <v>374</v>
      </c>
      <c r="E66" s="1"/>
      <c r="F66" s="1" t="s">
        <v>361</v>
      </c>
      <c r="G66" s="1"/>
      <c r="H66" s="1"/>
      <c r="I66" s="1" t="s">
        <v>361</v>
      </c>
      <c r="J66" s="1"/>
      <c r="K66" s="1"/>
      <c r="L66" s="1" t="s">
        <v>361</v>
      </c>
      <c r="M66" s="1" t="s">
        <v>361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357</v>
      </c>
      <c r="B67" s="1" t="s">
        <v>358</v>
      </c>
      <c r="C67" s="1" t="s">
        <v>432</v>
      </c>
      <c r="D67" s="1">
        <v>605</v>
      </c>
      <c r="E67" s="1">
        <v>1</v>
      </c>
      <c r="F67" s="1" t="s">
        <v>366</v>
      </c>
      <c r="G67" s="1">
        <v>1.8913500000000001</v>
      </c>
      <c r="H67" s="1" t="s">
        <v>367</v>
      </c>
      <c r="I67" s="1" t="s">
        <v>368</v>
      </c>
      <c r="J67" s="1">
        <v>18.622</v>
      </c>
      <c r="K67" s="1" t="s">
        <v>367</v>
      </c>
      <c r="L67" s="1" t="s">
        <v>361</v>
      </c>
      <c r="M67" s="1" t="s">
        <v>361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357</v>
      </c>
      <c r="B68" s="1" t="s">
        <v>358</v>
      </c>
      <c r="C68" s="1" t="s">
        <v>433</v>
      </c>
      <c r="D68" s="1">
        <v>606</v>
      </c>
      <c r="E68" s="1">
        <v>1</v>
      </c>
      <c r="F68" s="1" t="s">
        <v>366</v>
      </c>
      <c r="G68" s="1">
        <v>1.23438</v>
      </c>
      <c r="H68" s="1" t="s">
        <v>367</v>
      </c>
      <c r="I68" s="1" t="s">
        <v>368</v>
      </c>
      <c r="J68" s="1">
        <v>3.2269999999999999</v>
      </c>
      <c r="K68" s="1" t="s">
        <v>367</v>
      </c>
      <c r="L68" s="1" t="s">
        <v>361</v>
      </c>
      <c r="M68" s="1" t="s">
        <v>361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357</v>
      </c>
      <c r="B69" s="1" t="s">
        <v>358</v>
      </c>
      <c r="C69" s="1" t="s">
        <v>434</v>
      </c>
      <c r="D69" s="1">
        <v>607</v>
      </c>
      <c r="E69" s="1">
        <v>1</v>
      </c>
      <c r="F69" s="1" t="s">
        <v>366</v>
      </c>
      <c r="G69" s="1">
        <v>0.56513000000000002</v>
      </c>
      <c r="H69" s="1" t="s">
        <v>367</v>
      </c>
      <c r="I69" s="1" t="s">
        <v>368</v>
      </c>
      <c r="J69" s="1">
        <v>31.463999999999999</v>
      </c>
      <c r="K69" s="1" t="s">
        <v>367</v>
      </c>
      <c r="L69" s="1" t="s">
        <v>361</v>
      </c>
      <c r="M69" s="1" t="s">
        <v>361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357</v>
      </c>
      <c r="B70" s="1" t="s">
        <v>358</v>
      </c>
      <c r="C70" s="1" t="s">
        <v>1103</v>
      </c>
      <c r="D70" s="1" t="s">
        <v>374</v>
      </c>
      <c r="E70" s="1"/>
      <c r="F70" s="1" t="s">
        <v>361</v>
      </c>
      <c r="G70" s="1"/>
      <c r="H70" s="1"/>
      <c r="I70" s="1" t="s">
        <v>361</v>
      </c>
      <c r="J70" s="1"/>
      <c r="K70" s="1"/>
      <c r="L70" s="1" t="s">
        <v>361</v>
      </c>
      <c r="M70" s="1" t="s">
        <v>361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357</v>
      </c>
      <c r="B71" s="1" t="s">
        <v>358</v>
      </c>
      <c r="C71" s="1" t="s">
        <v>436</v>
      </c>
      <c r="D71" s="1">
        <v>608</v>
      </c>
      <c r="E71" s="1">
        <v>1</v>
      </c>
      <c r="F71" s="1" t="s">
        <v>366</v>
      </c>
      <c r="G71" s="1">
        <v>1.85755</v>
      </c>
      <c r="H71" s="1" t="s">
        <v>367</v>
      </c>
      <c r="I71" s="1" t="s">
        <v>368</v>
      </c>
      <c r="J71" s="1">
        <v>45.536999999999999</v>
      </c>
      <c r="K71" s="1" t="s">
        <v>367</v>
      </c>
      <c r="L71" s="1" t="s">
        <v>361</v>
      </c>
      <c r="M71" s="1" t="s">
        <v>361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357</v>
      </c>
      <c r="B72" s="1" t="s">
        <v>358</v>
      </c>
      <c r="C72" s="1" t="s">
        <v>437</v>
      </c>
      <c r="D72" s="1">
        <v>609</v>
      </c>
      <c r="E72" s="1">
        <v>1</v>
      </c>
      <c r="F72" s="1" t="s">
        <v>366</v>
      </c>
      <c r="G72" s="1">
        <v>1.68459</v>
      </c>
      <c r="H72" s="1" t="s">
        <v>367</v>
      </c>
      <c r="I72" s="1" t="s">
        <v>368</v>
      </c>
      <c r="J72" s="1">
        <v>35.600999999999999</v>
      </c>
      <c r="K72" s="1" t="s">
        <v>367</v>
      </c>
      <c r="L72" s="1" t="s">
        <v>361</v>
      </c>
      <c r="M72" s="1" t="s">
        <v>361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357</v>
      </c>
      <c r="B73" s="1" t="s">
        <v>358</v>
      </c>
      <c r="C73" s="1" t="s">
        <v>438</v>
      </c>
      <c r="D73" s="1">
        <v>610</v>
      </c>
      <c r="E73" s="1">
        <v>1</v>
      </c>
      <c r="F73" s="1" t="s">
        <v>366</v>
      </c>
      <c r="G73" s="1">
        <v>1.4639599999999999</v>
      </c>
      <c r="H73" s="1" t="s">
        <v>367</v>
      </c>
      <c r="I73" s="1" t="s">
        <v>368</v>
      </c>
      <c r="J73" s="1">
        <v>15.907</v>
      </c>
      <c r="K73" s="1" t="s">
        <v>367</v>
      </c>
      <c r="L73" s="1" t="s">
        <v>361</v>
      </c>
      <c r="M73" s="1" t="s">
        <v>361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357</v>
      </c>
      <c r="B74" s="1" t="s">
        <v>358</v>
      </c>
      <c r="C74" s="1" t="s">
        <v>439</v>
      </c>
      <c r="D74" s="1">
        <v>611</v>
      </c>
      <c r="E74" s="1">
        <v>1</v>
      </c>
      <c r="F74" s="1" t="s">
        <v>366</v>
      </c>
      <c r="G74" s="1">
        <v>1.36063</v>
      </c>
      <c r="H74" s="1" t="s">
        <v>367</v>
      </c>
      <c r="I74" s="1" t="s">
        <v>368</v>
      </c>
      <c r="J74" s="1">
        <v>6.1420000000000003</v>
      </c>
      <c r="K74" s="1" t="s">
        <v>367</v>
      </c>
      <c r="L74" s="1" t="s">
        <v>361</v>
      </c>
      <c r="M74" s="1" t="s">
        <v>361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357</v>
      </c>
      <c r="B75" s="1" t="s">
        <v>358</v>
      </c>
      <c r="C75" s="1" t="s">
        <v>440</v>
      </c>
      <c r="D75" s="1">
        <v>612</v>
      </c>
      <c r="E75" s="1">
        <v>1</v>
      </c>
      <c r="F75" s="1" t="s">
        <v>366</v>
      </c>
      <c r="G75" s="1">
        <v>1.57422</v>
      </c>
      <c r="H75" s="1" t="s">
        <v>367</v>
      </c>
      <c r="I75" s="1" t="s">
        <v>368</v>
      </c>
      <c r="J75" s="1">
        <v>41.143000000000001</v>
      </c>
      <c r="K75" s="1" t="s">
        <v>367</v>
      </c>
      <c r="L75" s="1" t="s">
        <v>361</v>
      </c>
      <c r="M75" s="1" t="s">
        <v>361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357</v>
      </c>
      <c r="B76" s="1" t="s">
        <v>358</v>
      </c>
      <c r="C76" s="1" t="s">
        <v>441</v>
      </c>
      <c r="D76" s="1">
        <v>613</v>
      </c>
      <c r="E76" s="1">
        <v>1</v>
      </c>
      <c r="F76" s="1" t="s">
        <v>366</v>
      </c>
      <c r="G76" s="1">
        <v>1.39818</v>
      </c>
      <c r="H76" s="1" t="s">
        <v>367</v>
      </c>
      <c r="I76" s="1" t="s">
        <v>368</v>
      </c>
      <c r="J76" s="1">
        <v>45.683999999999997</v>
      </c>
      <c r="K76" s="1" t="s">
        <v>367</v>
      </c>
      <c r="L76" s="1" t="s">
        <v>361</v>
      </c>
      <c r="M76" s="1" t="s">
        <v>361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357</v>
      </c>
      <c r="B77" s="1" t="s">
        <v>358</v>
      </c>
      <c r="C77" s="1" t="s">
        <v>442</v>
      </c>
      <c r="D77" s="1">
        <v>614</v>
      </c>
      <c r="E77" s="1">
        <v>1</v>
      </c>
      <c r="F77" s="1" t="s">
        <v>366</v>
      </c>
      <c r="G77" s="1">
        <v>1.3676299999999999</v>
      </c>
      <c r="H77" s="1" t="s">
        <v>367</v>
      </c>
      <c r="I77" s="1" t="s">
        <v>368</v>
      </c>
      <c r="J77" s="1">
        <v>11.741</v>
      </c>
      <c r="K77" s="1" t="s">
        <v>367</v>
      </c>
      <c r="L77" s="1" t="s">
        <v>361</v>
      </c>
      <c r="M77" s="1" t="s">
        <v>361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357</v>
      </c>
      <c r="B78" s="1" t="s">
        <v>358</v>
      </c>
      <c r="C78" s="1" t="s">
        <v>443</v>
      </c>
      <c r="D78" s="1">
        <v>615</v>
      </c>
      <c r="E78" s="1">
        <v>1</v>
      </c>
      <c r="F78" s="1" t="s">
        <v>366</v>
      </c>
      <c r="G78" s="1">
        <v>1.52162</v>
      </c>
      <c r="H78" s="1" t="s">
        <v>367</v>
      </c>
      <c r="I78" s="1" t="s">
        <v>368</v>
      </c>
      <c r="J78" s="1">
        <v>39.119999999999997</v>
      </c>
      <c r="K78" s="1" t="s">
        <v>367</v>
      </c>
      <c r="L78" s="1" t="s">
        <v>361</v>
      </c>
      <c r="M78" s="1" t="s">
        <v>361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357</v>
      </c>
      <c r="B79" s="1" t="s">
        <v>358</v>
      </c>
      <c r="C79" s="1" t="s">
        <v>1104</v>
      </c>
      <c r="D79" s="1" t="s">
        <v>374</v>
      </c>
      <c r="E79" s="1"/>
      <c r="F79" s="1" t="s">
        <v>361</v>
      </c>
      <c r="G79" s="1"/>
      <c r="H79" s="1"/>
      <c r="I79" s="1" t="s">
        <v>361</v>
      </c>
      <c r="J79" s="1"/>
      <c r="K79" s="1"/>
      <c r="L79" s="1" t="s">
        <v>361</v>
      </c>
      <c r="M79" s="1" t="s">
        <v>361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357</v>
      </c>
      <c r="B80" s="1" t="s">
        <v>358</v>
      </c>
      <c r="C80" s="1" t="s">
        <v>445</v>
      </c>
      <c r="D80" s="1">
        <v>616</v>
      </c>
      <c r="E80" s="1">
        <v>1</v>
      </c>
      <c r="F80" s="1" t="s">
        <v>366</v>
      </c>
      <c r="G80" s="1">
        <v>1.1550100000000001</v>
      </c>
      <c r="H80" s="1" t="s">
        <v>367</v>
      </c>
      <c r="I80" s="1" t="s">
        <v>368</v>
      </c>
      <c r="J80" s="1">
        <v>53.01</v>
      </c>
      <c r="K80" s="1" t="s">
        <v>367</v>
      </c>
      <c r="L80" s="1" t="s">
        <v>361</v>
      </c>
      <c r="M80" s="1" t="s">
        <v>361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357</v>
      </c>
      <c r="B81" s="1" t="s">
        <v>358</v>
      </c>
      <c r="C81" s="1" t="s">
        <v>446</v>
      </c>
      <c r="D81" s="1">
        <v>617</v>
      </c>
      <c r="E81" s="1">
        <v>1</v>
      </c>
      <c r="F81" s="1" t="s">
        <v>366</v>
      </c>
      <c r="G81" s="1">
        <v>1.27135</v>
      </c>
      <c r="H81" s="1" t="s">
        <v>367</v>
      </c>
      <c r="I81" s="1" t="s">
        <v>368</v>
      </c>
      <c r="J81" s="1">
        <v>11.468</v>
      </c>
      <c r="K81" s="1" t="s">
        <v>367</v>
      </c>
      <c r="L81" s="1" t="s">
        <v>361</v>
      </c>
      <c r="M81" s="1" t="s">
        <v>361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357</v>
      </c>
      <c r="B82" s="1" t="s">
        <v>358</v>
      </c>
      <c r="C82" s="1" t="s">
        <v>447</v>
      </c>
      <c r="D82" s="1">
        <v>618</v>
      </c>
      <c r="E82" s="1">
        <v>1</v>
      </c>
      <c r="F82" s="1" t="s">
        <v>366</v>
      </c>
      <c r="G82" s="1">
        <v>1.3687499999999999</v>
      </c>
      <c r="H82" s="1" t="s">
        <v>367</v>
      </c>
      <c r="I82" s="1" t="s">
        <v>368</v>
      </c>
      <c r="J82" s="1">
        <v>9.7270000000000003</v>
      </c>
      <c r="K82" s="1" t="s">
        <v>367</v>
      </c>
      <c r="L82" s="1" t="s">
        <v>361</v>
      </c>
      <c r="M82" s="1" t="s">
        <v>361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357</v>
      </c>
      <c r="B83" s="1" t="s">
        <v>358</v>
      </c>
      <c r="C83" s="1" t="s">
        <v>448</v>
      </c>
      <c r="D83" s="1">
        <v>619</v>
      </c>
      <c r="E83" s="1">
        <v>1</v>
      </c>
      <c r="F83" s="1" t="s">
        <v>366</v>
      </c>
      <c r="G83" s="1">
        <v>1.6180699999999999</v>
      </c>
      <c r="H83" s="1" t="s">
        <v>367</v>
      </c>
      <c r="I83" s="1" t="s">
        <v>368</v>
      </c>
      <c r="J83" s="1">
        <v>29.294</v>
      </c>
      <c r="K83" s="1" t="s">
        <v>367</v>
      </c>
      <c r="L83" s="1" t="s">
        <v>361</v>
      </c>
      <c r="M83" s="1" t="s">
        <v>361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357</v>
      </c>
      <c r="B84" s="1" t="s">
        <v>358</v>
      </c>
      <c r="C84" s="1" t="s">
        <v>449</v>
      </c>
      <c r="D84" s="1">
        <v>620</v>
      </c>
      <c r="E84" s="1">
        <v>1</v>
      </c>
      <c r="F84" s="1" t="s">
        <v>366</v>
      </c>
      <c r="G84" s="1">
        <v>0.83377000000000001</v>
      </c>
      <c r="H84" s="1" t="s">
        <v>367</v>
      </c>
      <c r="I84" s="1" t="s">
        <v>368</v>
      </c>
      <c r="J84" s="1">
        <v>27.064</v>
      </c>
      <c r="K84" s="1" t="s">
        <v>367</v>
      </c>
      <c r="L84" s="1" t="s">
        <v>361</v>
      </c>
      <c r="M84" s="1" t="s">
        <v>361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357</v>
      </c>
      <c r="B85" s="1" t="s">
        <v>358</v>
      </c>
      <c r="C85" s="1" t="s">
        <v>450</v>
      </c>
      <c r="D85" s="1">
        <v>621</v>
      </c>
      <c r="E85" s="1">
        <v>1</v>
      </c>
      <c r="F85" s="1" t="s">
        <v>366</v>
      </c>
      <c r="G85" s="1">
        <v>1.16526</v>
      </c>
      <c r="H85" s="1" t="s">
        <v>367</v>
      </c>
      <c r="I85" s="1" t="s">
        <v>368</v>
      </c>
      <c r="J85" s="1">
        <v>9.09</v>
      </c>
      <c r="K85" s="1" t="s">
        <v>367</v>
      </c>
      <c r="L85" s="1" t="s">
        <v>361</v>
      </c>
      <c r="M85" s="1" t="s">
        <v>361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357</v>
      </c>
      <c r="B86" s="1" t="s">
        <v>358</v>
      </c>
      <c r="C86" s="1" t="s">
        <v>451</v>
      </c>
      <c r="D86" s="1">
        <v>622</v>
      </c>
      <c r="E86" s="1">
        <v>1</v>
      </c>
      <c r="F86" s="1" t="s">
        <v>366</v>
      </c>
      <c r="G86" s="1">
        <v>1.7200800000000001</v>
      </c>
      <c r="H86" s="1" t="s">
        <v>367</v>
      </c>
      <c r="I86" s="1" t="s">
        <v>368</v>
      </c>
      <c r="J86" s="1">
        <v>13.773</v>
      </c>
      <c r="K86" s="1" t="s">
        <v>367</v>
      </c>
      <c r="L86" s="1" t="s">
        <v>361</v>
      </c>
      <c r="M86" s="1" t="s">
        <v>361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357</v>
      </c>
      <c r="B87" s="1" t="s">
        <v>358</v>
      </c>
      <c r="C87" s="1" t="s">
        <v>452</v>
      </c>
      <c r="D87" s="1">
        <v>623</v>
      </c>
      <c r="E87" s="1">
        <v>1</v>
      </c>
      <c r="F87" s="1" t="s">
        <v>366</v>
      </c>
      <c r="G87" s="1">
        <v>0.34771000000000002</v>
      </c>
      <c r="H87" s="1" t="s">
        <v>367</v>
      </c>
      <c r="I87" s="1" t="s">
        <v>368</v>
      </c>
      <c r="J87" s="1">
        <v>29.271999999999998</v>
      </c>
      <c r="K87" s="1" t="s">
        <v>367</v>
      </c>
      <c r="L87" s="1" t="s">
        <v>361</v>
      </c>
      <c r="M87" s="1" t="s">
        <v>361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357</v>
      </c>
      <c r="B88" s="1" t="s">
        <v>358</v>
      </c>
      <c r="C88" s="1" t="s">
        <v>453</v>
      </c>
      <c r="D88" s="1">
        <v>624</v>
      </c>
      <c r="E88" s="1">
        <v>1</v>
      </c>
      <c r="F88" s="1" t="s">
        <v>366</v>
      </c>
      <c r="G88" s="1">
        <v>0.84404999999999997</v>
      </c>
      <c r="H88" s="1" t="s">
        <v>367</v>
      </c>
      <c r="I88" s="1" t="s">
        <v>368</v>
      </c>
      <c r="J88" s="1">
        <v>13.266999999999999</v>
      </c>
      <c r="K88" s="1" t="s">
        <v>367</v>
      </c>
      <c r="L88" s="1" t="s">
        <v>361</v>
      </c>
      <c r="M88" s="1" t="s">
        <v>361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357</v>
      </c>
      <c r="B89" s="1" t="s">
        <v>358</v>
      </c>
      <c r="C89" s="1" t="s">
        <v>454</v>
      </c>
      <c r="D89" s="1">
        <v>625</v>
      </c>
      <c r="E89" s="1">
        <v>1</v>
      </c>
      <c r="F89" s="1" t="s">
        <v>366</v>
      </c>
      <c r="G89" s="1">
        <v>1.52111</v>
      </c>
      <c r="H89" s="1" t="s">
        <v>367</v>
      </c>
      <c r="I89" s="1" t="s">
        <v>368</v>
      </c>
      <c r="J89" s="1">
        <v>7.2619999999999996</v>
      </c>
      <c r="K89" s="1" t="s">
        <v>367</v>
      </c>
      <c r="L89" s="1" t="s">
        <v>361</v>
      </c>
      <c r="M89" s="1" t="s">
        <v>361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357</v>
      </c>
      <c r="B90" s="1" t="s">
        <v>358</v>
      </c>
      <c r="C90" s="1" t="s">
        <v>455</v>
      </c>
      <c r="D90" s="1">
        <v>626</v>
      </c>
      <c r="E90" s="1">
        <v>1</v>
      </c>
      <c r="F90" s="1" t="s">
        <v>366</v>
      </c>
      <c r="G90" s="1">
        <v>0.29948999999999998</v>
      </c>
      <c r="H90" s="1" t="s">
        <v>367</v>
      </c>
      <c r="I90" s="1" t="s">
        <v>368</v>
      </c>
      <c r="J90" s="1">
        <v>31.715</v>
      </c>
      <c r="K90" s="1" t="s">
        <v>367</v>
      </c>
      <c r="L90" s="1" t="s">
        <v>361</v>
      </c>
      <c r="M90" s="1" t="s">
        <v>361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357</v>
      </c>
      <c r="B91" s="1" t="s">
        <v>358</v>
      </c>
      <c r="C91" s="1" t="s">
        <v>456</v>
      </c>
      <c r="D91" s="1">
        <v>627</v>
      </c>
      <c r="E91" s="1">
        <v>1</v>
      </c>
      <c r="F91" s="1" t="s">
        <v>366</v>
      </c>
      <c r="G91" s="1">
        <v>0.99507000000000001</v>
      </c>
      <c r="H91" s="1" t="s">
        <v>367</v>
      </c>
      <c r="I91" s="1" t="s">
        <v>368</v>
      </c>
      <c r="J91" s="1">
        <v>12.006</v>
      </c>
      <c r="K91" s="1" t="s">
        <v>367</v>
      </c>
      <c r="L91" s="1" t="s">
        <v>361</v>
      </c>
      <c r="M91" s="1" t="s">
        <v>361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357</v>
      </c>
      <c r="B92" s="1" t="s">
        <v>358</v>
      </c>
      <c r="C92" s="1" t="s">
        <v>1105</v>
      </c>
      <c r="D92" s="1" t="s">
        <v>374</v>
      </c>
      <c r="E92" s="1"/>
      <c r="F92" s="1" t="s">
        <v>361</v>
      </c>
      <c r="G92" s="1"/>
      <c r="H92" s="1"/>
      <c r="I92" s="1" t="s">
        <v>361</v>
      </c>
      <c r="J92" s="1"/>
      <c r="K92" s="1"/>
      <c r="L92" s="1" t="s">
        <v>361</v>
      </c>
      <c r="M92" s="1" t="s">
        <v>361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357</v>
      </c>
      <c r="B93" s="1" t="s">
        <v>358</v>
      </c>
      <c r="C93" s="1" t="s">
        <v>458</v>
      </c>
      <c r="D93" s="1">
        <v>628</v>
      </c>
      <c r="E93" s="1">
        <v>1</v>
      </c>
      <c r="F93" s="1" t="s">
        <v>366</v>
      </c>
      <c r="G93" s="1">
        <v>1.8104800000000001</v>
      </c>
      <c r="H93" s="1" t="s">
        <v>367</v>
      </c>
      <c r="I93" s="1" t="s">
        <v>368</v>
      </c>
      <c r="J93" s="1">
        <v>12.486000000000001</v>
      </c>
      <c r="K93" s="1" t="s">
        <v>367</v>
      </c>
      <c r="L93" s="1" t="s">
        <v>361</v>
      </c>
      <c r="M93" s="1" t="s">
        <v>361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357</v>
      </c>
      <c r="B94" s="1" t="s">
        <v>358</v>
      </c>
      <c r="C94" s="1" t="s">
        <v>459</v>
      </c>
      <c r="D94" s="1">
        <v>629</v>
      </c>
      <c r="E94" s="1">
        <v>1</v>
      </c>
      <c r="F94" s="1" t="s">
        <v>366</v>
      </c>
      <c r="G94" s="1">
        <v>0.26704</v>
      </c>
      <c r="H94" s="1" t="s">
        <v>367</v>
      </c>
      <c r="I94" s="1" t="s">
        <v>368</v>
      </c>
      <c r="J94" s="1">
        <v>32.308999999999997</v>
      </c>
      <c r="K94" s="1" t="s">
        <v>367</v>
      </c>
      <c r="L94" s="1" t="s">
        <v>361</v>
      </c>
      <c r="M94" s="1" t="s">
        <v>361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357</v>
      </c>
      <c r="B95" s="1" t="s">
        <v>358</v>
      </c>
      <c r="C95" s="1" t="s">
        <v>460</v>
      </c>
      <c r="D95" s="1">
        <v>630</v>
      </c>
      <c r="E95" s="1">
        <v>1</v>
      </c>
      <c r="F95" s="1" t="s">
        <v>366</v>
      </c>
      <c r="G95" s="1">
        <v>1.06877</v>
      </c>
      <c r="H95" s="1" t="s">
        <v>367</v>
      </c>
      <c r="I95" s="1" t="s">
        <v>368</v>
      </c>
      <c r="J95" s="1">
        <v>9.6999999999999993</v>
      </c>
      <c r="K95" s="1" t="s">
        <v>367</v>
      </c>
      <c r="L95" s="1" t="s">
        <v>361</v>
      </c>
      <c r="M95" s="1" t="s">
        <v>361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357</v>
      </c>
      <c r="B96" s="1" t="s">
        <v>358</v>
      </c>
      <c r="C96" s="1" t="s">
        <v>461</v>
      </c>
      <c r="D96" s="1">
        <v>631</v>
      </c>
      <c r="E96" s="1">
        <v>1</v>
      </c>
      <c r="F96" s="1" t="s">
        <v>366</v>
      </c>
      <c r="G96" s="1">
        <v>1.70912</v>
      </c>
      <c r="H96" s="1" t="s">
        <v>367</v>
      </c>
      <c r="I96" s="1" t="s">
        <v>368</v>
      </c>
      <c r="J96" s="1">
        <v>11.602</v>
      </c>
      <c r="K96" s="1" t="s">
        <v>367</v>
      </c>
      <c r="L96" s="1" t="s">
        <v>361</v>
      </c>
      <c r="M96" s="1" t="s">
        <v>361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357</v>
      </c>
      <c r="B97" s="1" t="s">
        <v>358</v>
      </c>
      <c r="C97" s="1" t="s">
        <v>462</v>
      </c>
      <c r="D97" s="1">
        <v>632</v>
      </c>
      <c r="E97" s="1">
        <v>1</v>
      </c>
      <c r="F97" s="1" t="s">
        <v>366</v>
      </c>
      <c r="G97" s="1">
        <v>0.68757000000000001</v>
      </c>
      <c r="H97" s="1" t="s">
        <v>367</v>
      </c>
      <c r="I97" s="1" t="s">
        <v>368</v>
      </c>
      <c r="J97" s="1">
        <v>26.518999999999998</v>
      </c>
      <c r="K97" s="1" t="s">
        <v>367</v>
      </c>
      <c r="L97" s="1" t="s">
        <v>361</v>
      </c>
      <c r="M97" s="1" t="s">
        <v>361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357</v>
      </c>
      <c r="B98" s="1" t="s">
        <v>358</v>
      </c>
      <c r="C98" s="1" t="s">
        <v>463</v>
      </c>
      <c r="D98" s="1">
        <v>633</v>
      </c>
      <c r="E98" s="1">
        <v>1</v>
      </c>
      <c r="F98" s="1" t="s">
        <v>366</v>
      </c>
      <c r="G98" s="1">
        <v>1.13778</v>
      </c>
      <c r="H98" s="1" t="s">
        <v>367</v>
      </c>
      <c r="I98" s="1" t="s">
        <v>368</v>
      </c>
      <c r="J98" s="1">
        <v>9.5180000000000007</v>
      </c>
      <c r="K98" s="1" t="s">
        <v>367</v>
      </c>
      <c r="L98" s="1" t="s">
        <v>361</v>
      </c>
      <c r="M98" s="1" t="s">
        <v>361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357</v>
      </c>
      <c r="B99" s="1" t="s">
        <v>358</v>
      </c>
      <c r="C99" s="1" t="s">
        <v>464</v>
      </c>
      <c r="D99" s="1">
        <v>634</v>
      </c>
      <c r="E99" s="1">
        <v>1</v>
      </c>
      <c r="F99" s="1" t="s">
        <v>366</v>
      </c>
      <c r="G99" s="1">
        <v>1.5978600000000001</v>
      </c>
      <c r="H99" s="1" t="s">
        <v>367</v>
      </c>
      <c r="I99" s="1" t="s">
        <v>368</v>
      </c>
      <c r="J99" s="1">
        <v>16.065000000000001</v>
      </c>
      <c r="K99" s="1" t="s">
        <v>367</v>
      </c>
      <c r="L99" s="1" t="s">
        <v>361</v>
      </c>
      <c r="M99" s="1" t="s">
        <v>361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357</v>
      </c>
      <c r="B100" s="1" t="s">
        <v>358</v>
      </c>
      <c r="C100" s="1" t="s">
        <v>465</v>
      </c>
      <c r="D100" s="1">
        <v>635</v>
      </c>
      <c r="E100" s="1">
        <v>1</v>
      </c>
      <c r="F100" s="1" t="s">
        <v>366</v>
      </c>
      <c r="G100" s="1">
        <v>0.88358000000000003</v>
      </c>
      <c r="H100" s="1" t="s">
        <v>367</v>
      </c>
      <c r="I100" s="1" t="s">
        <v>368</v>
      </c>
      <c r="J100" s="1">
        <v>39.606000000000002</v>
      </c>
      <c r="K100" s="1" t="s">
        <v>367</v>
      </c>
      <c r="L100" s="1" t="s">
        <v>361</v>
      </c>
      <c r="M100" s="1" t="s">
        <v>361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357</v>
      </c>
      <c r="B101" s="1" t="s">
        <v>358</v>
      </c>
      <c r="C101" s="1" t="s">
        <v>466</v>
      </c>
      <c r="D101" s="1">
        <v>636</v>
      </c>
      <c r="E101" s="1">
        <v>1</v>
      </c>
      <c r="F101" s="1" t="s">
        <v>366</v>
      </c>
      <c r="G101" s="1">
        <v>1.0726800000000001</v>
      </c>
      <c r="H101" s="1" t="s">
        <v>367</v>
      </c>
      <c r="I101" s="1" t="s">
        <v>368</v>
      </c>
      <c r="J101" s="1">
        <v>24.617999999999999</v>
      </c>
      <c r="K101" s="1" t="s">
        <v>367</v>
      </c>
      <c r="L101" s="1" t="s">
        <v>361</v>
      </c>
      <c r="M101" s="1" t="s">
        <v>361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357</v>
      </c>
      <c r="B102" s="1" t="s">
        <v>358</v>
      </c>
      <c r="C102" s="1" t="s">
        <v>467</v>
      </c>
      <c r="D102" s="1">
        <v>637</v>
      </c>
      <c r="E102" s="1">
        <v>1</v>
      </c>
      <c r="F102" s="1" t="s">
        <v>366</v>
      </c>
      <c r="G102" s="1">
        <v>1.33453</v>
      </c>
      <c r="H102" s="1" t="s">
        <v>367</v>
      </c>
      <c r="I102" s="1" t="s">
        <v>368</v>
      </c>
      <c r="J102" s="1">
        <v>4.5869999999999997</v>
      </c>
      <c r="K102" s="1" t="s">
        <v>367</v>
      </c>
      <c r="L102" s="1" t="s">
        <v>361</v>
      </c>
      <c r="M102" s="1" t="s">
        <v>361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357</v>
      </c>
      <c r="B103" s="1" t="s">
        <v>358</v>
      </c>
      <c r="C103" s="1" t="s">
        <v>468</v>
      </c>
      <c r="D103" s="1">
        <v>638</v>
      </c>
      <c r="E103" s="1">
        <v>1</v>
      </c>
      <c r="F103" s="1" t="s">
        <v>366</v>
      </c>
      <c r="G103" s="1">
        <v>1.53416</v>
      </c>
      <c r="H103" s="1" t="s">
        <v>367</v>
      </c>
      <c r="I103" s="1" t="s">
        <v>368</v>
      </c>
      <c r="J103" s="1">
        <v>23.119</v>
      </c>
      <c r="K103" s="1" t="s">
        <v>367</v>
      </c>
      <c r="L103" s="1" t="s">
        <v>361</v>
      </c>
      <c r="M103" s="1" t="s">
        <v>361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357</v>
      </c>
      <c r="B104" s="1" t="s">
        <v>358</v>
      </c>
      <c r="C104" s="1" t="s">
        <v>469</v>
      </c>
      <c r="D104" s="1">
        <v>639</v>
      </c>
      <c r="E104" s="1">
        <v>1</v>
      </c>
      <c r="F104" s="1" t="s">
        <v>366</v>
      </c>
      <c r="G104" s="1">
        <v>1.7195800000000001</v>
      </c>
      <c r="H104" s="1" t="s">
        <v>367</v>
      </c>
      <c r="I104" s="1" t="s">
        <v>368</v>
      </c>
      <c r="J104" s="1">
        <v>43.057000000000002</v>
      </c>
      <c r="K104" s="1" t="s">
        <v>367</v>
      </c>
      <c r="L104" s="1" t="s">
        <v>361</v>
      </c>
      <c r="M104" s="1" t="s">
        <v>361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357</v>
      </c>
      <c r="B105" s="1" t="s">
        <v>358</v>
      </c>
      <c r="C105" s="1" t="s">
        <v>470</v>
      </c>
      <c r="D105" s="1">
        <v>640</v>
      </c>
      <c r="E105" s="1">
        <v>1</v>
      </c>
      <c r="F105" s="1" t="s">
        <v>366</v>
      </c>
      <c r="G105" s="1">
        <v>0.76756999999999997</v>
      </c>
      <c r="H105" s="1" t="s">
        <v>367</v>
      </c>
      <c r="I105" s="1" t="s">
        <v>368</v>
      </c>
      <c r="J105" s="1">
        <v>54.414999999999999</v>
      </c>
      <c r="K105" s="1" t="s">
        <v>367</v>
      </c>
      <c r="L105" s="1" t="s">
        <v>361</v>
      </c>
      <c r="M105" s="1" t="s">
        <v>361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357</v>
      </c>
      <c r="B106" s="1" t="s">
        <v>358</v>
      </c>
      <c r="C106" s="1" t="s">
        <v>471</v>
      </c>
      <c r="D106" s="1">
        <v>641</v>
      </c>
      <c r="E106" s="1">
        <v>1</v>
      </c>
      <c r="F106" s="1" t="s">
        <v>366</v>
      </c>
      <c r="G106" s="1">
        <v>0.97977000000000003</v>
      </c>
      <c r="H106" s="1" t="s">
        <v>367</v>
      </c>
      <c r="I106" s="1" t="s">
        <v>368</v>
      </c>
      <c r="J106" s="1">
        <v>34.473999999999997</v>
      </c>
      <c r="K106" s="1" t="s">
        <v>367</v>
      </c>
      <c r="L106" s="1" t="s">
        <v>361</v>
      </c>
      <c r="M106" s="1" t="s">
        <v>361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357</v>
      </c>
      <c r="B107" s="1" t="s">
        <v>358</v>
      </c>
      <c r="C107" s="1" t="s">
        <v>472</v>
      </c>
      <c r="D107" s="1">
        <v>642</v>
      </c>
      <c r="E107" s="1">
        <v>1</v>
      </c>
      <c r="F107" s="1" t="s">
        <v>366</v>
      </c>
      <c r="G107" s="1">
        <v>1.1212</v>
      </c>
      <c r="H107" s="1" t="s">
        <v>367</v>
      </c>
      <c r="I107" s="1" t="s">
        <v>368</v>
      </c>
      <c r="J107" s="1">
        <v>21.207999999999998</v>
      </c>
      <c r="K107" s="1" t="s">
        <v>367</v>
      </c>
      <c r="L107" s="1" t="s">
        <v>361</v>
      </c>
      <c r="M107" s="1" t="s">
        <v>361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357</v>
      </c>
      <c r="B108" s="1" t="s">
        <v>358</v>
      </c>
      <c r="C108" s="1" t="s">
        <v>473</v>
      </c>
      <c r="D108" s="1">
        <v>643</v>
      </c>
      <c r="E108" s="1">
        <v>1</v>
      </c>
      <c r="F108" s="1" t="s">
        <v>366</v>
      </c>
      <c r="G108" s="1">
        <v>1.3834299999999999</v>
      </c>
      <c r="H108" s="1" t="s">
        <v>367</v>
      </c>
      <c r="I108" s="1" t="s">
        <v>368</v>
      </c>
      <c r="J108" s="1">
        <v>6.9619999999999997</v>
      </c>
      <c r="K108" s="1" t="s">
        <v>367</v>
      </c>
      <c r="L108" s="1" t="s">
        <v>361</v>
      </c>
      <c r="M108" s="1" t="s">
        <v>361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357</v>
      </c>
      <c r="B109" s="1" t="s">
        <v>358</v>
      </c>
      <c r="C109" s="1" t="s">
        <v>474</v>
      </c>
      <c r="D109" s="1">
        <v>644</v>
      </c>
      <c r="E109" s="1">
        <v>1</v>
      </c>
      <c r="F109" s="1" t="s">
        <v>366</v>
      </c>
      <c r="G109" s="1">
        <v>1.5762499999999999</v>
      </c>
      <c r="H109" s="1" t="s">
        <v>367</v>
      </c>
      <c r="I109" s="1" t="s">
        <v>368</v>
      </c>
      <c r="J109" s="1">
        <v>26.219000000000001</v>
      </c>
      <c r="K109" s="1" t="s">
        <v>367</v>
      </c>
      <c r="L109" s="1" t="s">
        <v>361</v>
      </c>
      <c r="M109" s="1" t="s">
        <v>361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357</v>
      </c>
      <c r="B110" s="1" t="s">
        <v>358</v>
      </c>
      <c r="C110" s="1" t="s">
        <v>1106</v>
      </c>
      <c r="D110" s="1" t="s">
        <v>374</v>
      </c>
      <c r="E110" s="1"/>
      <c r="F110" s="1" t="s">
        <v>361</v>
      </c>
      <c r="G110" s="1"/>
      <c r="H110" s="1"/>
      <c r="I110" s="1" t="s">
        <v>361</v>
      </c>
      <c r="J110" s="1"/>
      <c r="K110" s="1"/>
      <c r="L110" s="1" t="s">
        <v>361</v>
      </c>
      <c r="M110" s="1" t="s">
        <v>361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357</v>
      </c>
      <c r="B111" s="1" t="s">
        <v>358</v>
      </c>
      <c r="C111" s="1" t="s">
        <v>476</v>
      </c>
      <c r="D111" s="1">
        <v>645</v>
      </c>
      <c r="E111" s="1">
        <v>1</v>
      </c>
      <c r="F111" s="1" t="s">
        <v>366</v>
      </c>
      <c r="G111" s="1">
        <v>1.7768200000000001</v>
      </c>
      <c r="H111" s="1" t="s">
        <v>367</v>
      </c>
      <c r="I111" s="1" t="s">
        <v>368</v>
      </c>
      <c r="J111" s="1">
        <v>46.16</v>
      </c>
      <c r="K111" s="1" t="s">
        <v>367</v>
      </c>
      <c r="L111" s="1" t="s">
        <v>361</v>
      </c>
      <c r="M111" s="1" t="s">
        <v>361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357</v>
      </c>
      <c r="B112" s="1" t="s">
        <v>358</v>
      </c>
      <c r="C112" s="1" t="s">
        <v>477</v>
      </c>
      <c r="D112" s="1">
        <v>646</v>
      </c>
      <c r="E112" s="1">
        <v>1</v>
      </c>
      <c r="F112" s="1" t="s">
        <v>366</v>
      </c>
      <c r="G112" s="1">
        <v>0.81906999999999996</v>
      </c>
      <c r="H112" s="1" t="s">
        <v>367</v>
      </c>
      <c r="I112" s="1" t="s">
        <v>368</v>
      </c>
      <c r="J112" s="1">
        <v>44.316000000000003</v>
      </c>
      <c r="K112" s="1" t="s">
        <v>367</v>
      </c>
      <c r="L112" s="1" t="s">
        <v>361</v>
      </c>
      <c r="M112" s="1" t="s">
        <v>361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357</v>
      </c>
      <c r="B113" s="1" t="s">
        <v>358</v>
      </c>
      <c r="C113" s="1" t="s">
        <v>478</v>
      </c>
      <c r="D113" s="1">
        <v>647</v>
      </c>
      <c r="E113" s="1">
        <v>1</v>
      </c>
      <c r="F113" s="1" t="s">
        <v>366</v>
      </c>
      <c r="G113" s="1">
        <v>0.97431999999999996</v>
      </c>
      <c r="H113" s="1" t="s">
        <v>367</v>
      </c>
      <c r="I113" s="1" t="s">
        <v>368</v>
      </c>
      <c r="J113" s="1">
        <v>28.873999999999999</v>
      </c>
      <c r="K113" s="1" t="s">
        <v>367</v>
      </c>
      <c r="L113" s="1" t="s">
        <v>361</v>
      </c>
      <c r="M113" s="1" t="s">
        <v>361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357</v>
      </c>
      <c r="B114" s="1" t="s">
        <v>358</v>
      </c>
      <c r="C114" s="1" t="s">
        <v>479</v>
      </c>
      <c r="D114" s="1">
        <v>648</v>
      </c>
      <c r="E114" s="1">
        <v>1</v>
      </c>
      <c r="F114" s="1" t="s">
        <v>366</v>
      </c>
      <c r="G114" s="1">
        <v>1.1727399999999999</v>
      </c>
      <c r="H114" s="1" t="s">
        <v>367</v>
      </c>
      <c r="I114" s="1" t="s">
        <v>368</v>
      </c>
      <c r="J114" s="1">
        <v>11.218999999999999</v>
      </c>
      <c r="K114" s="1" t="s">
        <v>367</v>
      </c>
      <c r="L114" s="1" t="s">
        <v>361</v>
      </c>
      <c r="M114" s="1" t="s">
        <v>361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357</v>
      </c>
      <c r="B115" s="1" t="s">
        <v>358</v>
      </c>
      <c r="C115" s="1" t="s">
        <v>480</v>
      </c>
      <c r="D115" s="1">
        <v>649</v>
      </c>
      <c r="E115" s="1">
        <v>1</v>
      </c>
      <c r="F115" s="1" t="s">
        <v>366</v>
      </c>
      <c r="G115" s="1">
        <v>1.4126099999999999</v>
      </c>
      <c r="H115" s="1" t="s">
        <v>367</v>
      </c>
      <c r="I115" s="1" t="s">
        <v>368</v>
      </c>
      <c r="J115" s="1">
        <v>11.8</v>
      </c>
      <c r="K115" s="1" t="s">
        <v>367</v>
      </c>
      <c r="L115" s="1" t="s">
        <v>361</v>
      </c>
      <c r="M115" s="1" t="s">
        <v>361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357</v>
      </c>
      <c r="B116" s="1" t="s">
        <v>358</v>
      </c>
      <c r="C116" s="1" t="s">
        <v>481</v>
      </c>
      <c r="D116" s="1">
        <v>650</v>
      </c>
      <c r="E116" s="1">
        <v>1</v>
      </c>
      <c r="F116" s="1" t="s">
        <v>366</v>
      </c>
      <c r="G116" s="1">
        <v>1.69269</v>
      </c>
      <c r="H116" s="1" t="s">
        <v>367</v>
      </c>
      <c r="I116" s="1" t="s">
        <v>368</v>
      </c>
      <c r="J116" s="1">
        <v>36.091000000000001</v>
      </c>
      <c r="K116" s="1" t="s">
        <v>367</v>
      </c>
      <c r="L116" s="1" t="s">
        <v>361</v>
      </c>
      <c r="M116" s="1" t="s">
        <v>361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357</v>
      </c>
      <c r="B117" s="1" t="s">
        <v>358</v>
      </c>
      <c r="C117" s="1" t="s">
        <v>1107</v>
      </c>
      <c r="D117" s="1" t="s">
        <v>374</v>
      </c>
      <c r="E117" s="1"/>
      <c r="F117" s="1" t="s">
        <v>361</v>
      </c>
      <c r="G117" s="1"/>
      <c r="H117" s="1"/>
      <c r="I117" s="1" t="s">
        <v>361</v>
      </c>
      <c r="J117" s="1"/>
      <c r="K117" s="1"/>
      <c r="L117" s="1" t="s">
        <v>361</v>
      </c>
      <c r="M117" s="1" t="s">
        <v>361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357</v>
      </c>
      <c r="B118" s="1" t="s">
        <v>358</v>
      </c>
      <c r="C118" s="1" t="s">
        <v>483</v>
      </c>
      <c r="D118" s="1">
        <v>651</v>
      </c>
      <c r="E118" s="1">
        <v>1</v>
      </c>
      <c r="F118" s="1" t="s">
        <v>366</v>
      </c>
      <c r="G118" s="1">
        <v>1.85439</v>
      </c>
      <c r="H118" s="1" t="s">
        <v>367</v>
      </c>
      <c r="I118" s="1" t="s">
        <v>368</v>
      </c>
      <c r="J118" s="1">
        <v>51.54</v>
      </c>
      <c r="K118" s="1" t="s">
        <v>367</v>
      </c>
      <c r="L118" s="1" t="s">
        <v>361</v>
      </c>
      <c r="M118" s="1" t="s">
        <v>361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357</v>
      </c>
      <c r="B119" s="1" t="s">
        <v>358</v>
      </c>
      <c r="C119" s="1" t="s">
        <v>484</v>
      </c>
      <c r="D119" s="1">
        <v>652</v>
      </c>
      <c r="E119" s="1">
        <v>1</v>
      </c>
      <c r="F119" s="1" t="s">
        <v>366</v>
      </c>
      <c r="G119" s="1">
        <v>0.82984999999999998</v>
      </c>
      <c r="H119" s="1" t="s">
        <v>367</v>
      </c>
      <c r="I119" s="1" t="s">
        <v>368</v>
      </c>
      <c r="J119" s="1">
        <v>49.764000000000003</v>
      </c>
      <c r="K119" s="1" t="s">
        <v>367</v>
      </c>
      <c r="L119" s="1" t="s">
        <v>361</v>
      </c>
      <c r="M119" s="1" t="s">
        <v>361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357</v>
      </c>
      <c r="B120" s="1" t="s">
        <v>358</v>
      </c>
      <c r="C120" s="1" t="s">
        <v>485</v>
      </c>
      <c r="D120" s="1">
        <v>653</v>
      </c>
      <c r="E120" s="1">
        <v>1</v>
      </c>
      <c r="F120" s="1" t="s">
        <v>366</v>
      </c>
      <c r="G120" s="1">
        <v>1.0741499999999999</v>
      </c>
      <c r="H120" s="1" t="s">
        <v>367</v>
      </c>
      <c r="I120" s="1" t="s">
        <v>368</v>
      </c>
      <c r="J120" s="1">
        <v>25.303000000000001</v>
      </c>
      <c r="K120" s="1" t="s">
        <v>367</v>
      </c>
      <c r="L120" s="1" t="s">
        <v>361</v>
      </c>
      <c r="M120" s="1" t="s">
        <v>361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357</v>
      </c>
      <c r="B121" s="1" t="s">
        <v>358</v>
      </c>
      <c r="C121" s="1" t="s">
        <v>486</v>
      </c>
      <c r="D121" s="1">
        <v>654</v>
      </c>
      <c r="E121" s="1">
        <v>1</v>
      </c>
      <c r="F121" s="1" t="s">
        <v>366</v>
      </c>
      <c r="G121" s="1">
        <v>1.20488</v>
      </c>
      <c r="H121" s="1" t="s">
        <v>367</v>
      </c>
      <c r="I121" s="1" t="s">
        <v>368</v>
      </c>
      <c r="J121" s="1">
        <v>12.074999999999999</v>
      </c>
      <c r="K121" s="1" t="s">
        <v>367</v>
      </c>
      <c r="L121" s="1" t="s">
        <v>361</v>
      </c>
      <c r="M121" s="1" t="s">
        <v>361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357</v>
      </c>
      <c r="B122" s="1" t="s">
        <v>358</v>
      </c>
      <c r="C122" s="1" t="s">
        <v>1108</v>
      </c>
      <c r="D122" s="1">
        <v>655</v>
      </c>
      <c r="E122" s="1">
        <v>1</v>
      </c>
      <c r="F122" s="1" t="s">
        <v>366</v>
      </c>
      <c r="G122" s="1">
        <v>1.7097899999999999</v>
      </c>
      <c r="H122" s="1" t="s">
        <v>367</v>
      </c>
      <c r="I122" s="1" t="s">
        <v>368</v>
      </c>
      <c r="J122" s="1">
        <v>38.171999999999997</v>
      </c>
      <c r="K122" s="1" t="s">
        <v>367</v>
      </c>
      <c r="L122" s="1" t="s">
        <v>361</v>
      </c>
      <c r="M122" s="1" t="s">
        <v>361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357</v>
      </c>
      <c r="B123" s="1" t="s">
        <v>358</v>
      </c>
      <c r="C123" s="1" t="s">
        <v>488</v>
      </c>
      <c r="D123" s="1">
        <v>656</v>
      </c>
      <c r="E123" s="1">
        <v>1</v>
      </c>
      <c r="F123" s="1" t="s">
        <v>366</v>
      </c>
      <c r="G123" s="1">
        <v>0.79203000000000001</v>
      </c>
      <c r="H123" s="1" t="s">
        <v>367</v>
      </c>
      <c r="I123" s="1" t="s">
        <v>368</v>
      </c>
      <c r="J123" s="1">
        <v>52.131999999999998</v>
      </c>
      <c r="K123" s="1" t="s">
        <v>367</v>
      </c>
      <c r="L123" s="1" t="s">
        <v>361</v>
      </c>
      <c r="M123" s="1" t="s">
        <v>361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357</v>
      </c>
      <c r="B124" s="1" t="s">
        <v>358</v>
      </c>
      <c r="C124" s="1" t="s">
        <v>489</v>
      </c>
      <c r="D124" s="1">
        <v>657</v>
      </c>
      <c r="E124" s="1">
        <v>1</v>
      </c>
      <c r="F124" s="1" t="s">
        <v>366</v>
      </c>
      <c r="G124" s="1">
        <v>1.2887500000000001</v>
      </c>
      <c r="H124" s="1" t="s">
        <v>367</v>
      </c>
      <c r="I124" s="1" t="s">
        <v>368</v>
      </c>
      <c r="J124" s="1">
        <v>3.7890000000000001</v>
      </c>
      <c r="K124" s="1" t="s">
        <v>367</v>
      </c>
      <c r="L124" s="1" t="s">
        <v>361</v>
      </c>
      <c r="M124" s="1" t="s">
        <v>361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357</v>
      </c>
      <c r="B125" s="1" t="s">
        <v>358</v>
      </c>
      <c r="C125" s="1" t="s">
        <v>490</v>
      </c>
      <c r="D125" s="1">
        <v>658</v>
      </c>
      <c r="E125" s="1">
        <v>1</v>
      </c>
      <c r="F125" s="1" t="s">
        <v>366</v>
      </c>
      <c r="G125" s="1">
        <v>1.28823</v>
      </c>
      <c r="H125" s="1" t="s">
        <v>367</v>
      </c>
      <c r="I125" s="1" t="s">
        <v>368</v>
      </c>
      <c r="J125" s="1">
        <v>3.6040000000000001</v>
      </c>
      <c r="K125" s="1" t="s">
        <v>367</v>
      </c>
      <c r="L125" s="1" t="s">
        <v>361</v>
      </c>
      <c r="M125" s="1" t="s">
        <v>361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357</v>
      </c>
      <c r="B126" s="1" t="s">
        <v>358</v>
      </c>
      <c r="C126" s="1" t="s">
        <v>1109</v>
      </c>
      <c r="D126" s="1">
        <v>659</v>
      </c>
      <c r="E126" s="1">
        <v>1</v>
      </c>
      <c r="F126" s="1" t="s">
        <v>366</v>
      </c>
      <c r="G126" s="1">
        <v>1.7522599999999999</v>
      </c>
      <c r="H126" s="1" t="s">
        <v>367</v>
      </c>
      <c r="I126" s="1" t="s">
        <v>368</v>
      </c>
      <c r="J126" s="1">
        <v>44.215000000000003</v>
      </c>
      <c r="K126" s="1" t="s">
        <v>367</v>
      </c>
      <c r="L126" s="1" t="s">
        <v>361</v>
      </c>
      <c r="M126" s="1" t="s">
        <v>361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357</v>
      </c>
      <c r="B127" s="1" t="s">
        <v>358</v>
      </c>
      <c r="C127" s="1" t="s">
        <v>1110</v>
      </c>
      <c r="D127" s="1">
        <v>660</v>
      </c>
      <c r="E127" s="1">
        <v>1</v>
      </c>
      <c r="F127" s="1" t="s">
        <v>366</v>
      </c>
      <c r="G127" s="1">
        <v>0.85524999999999995</v>
      </c>
      <c r="H127" s="1" t="s">
        <v>367</v>
      </c>
      <c r="I127" s="1" t="s">
        <v>368</v>
      </c>
      <c r="J127" s="1">
        <v>49.232999999999997</v>
      </c>
      <c r="K127" s="1" t="s">
        <v>367</v>
      </c>
      <c r="L127" s="1" t="s">
        <v>361</v>
      </c>
      <c r="M127" s="1" t="s">
        <v>361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357</v>
      </c>
      <c r="B128" s="1" t="s">
        <v>358</v>
      </c>
      <c r="C128" s="1" t="s">
        <v>1111</v>
      </c>
      <c r="D128" s="1">
        <v>661</v>
      </c>
      <c r="E128" s="1">
        <v>1</v>
      </c>
      <c r="F128" s="1" t="s">
        <v>366</v>
      </c>
      <c r="G128" s="1">
        <v>1.0542400000000001</v>
      </c>
      <c r="H128" s="1" t="s">
        <v>367</v>
      </c>
      <c r="I128" s="1" t="s">
        <v>368</v>
      </c>
      <c r="J128" s="1">
        <v>29.337</v>
      </c>
      <c r="K128" s="1" t="s">
        <v>367</v>
      </c>
      <c r="L128" s="1" t="s">
        <v>361</v>
      </c>
      <c r="M128" s="1" t="s">
        <v>361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357</v>
      </c>
      <c r="B129" s="1" t="s">
        <v>358</v>
      </c>
      <c r="C129" s="1" t="s">
        <v>1112</v>
      </c>
      <c r="D129" s="1">
        <v>662</v>
      </c>
      <c r="E129" s="1">
        <v>1</v>
      </c>
      <c r="F129" s="1" t="s">
        <v>366</v>
      </c>
      <c r="G129" s="1">
        <v>1.2349699999999999</v>
      </c>
      <c r="H129" s="1" t="s">
        <v>367</v>
      </c>
      <c r="I129" s="1" t="s">
        <v>368</v>
      </c>
      <c r="J129" s="1">
        <v>9.8360000000000003</v>
      </c>
      <c r="K129" s="1" t="s">
        <v>367</v>
      </c>
      <c r="L129" s="1" t="s">
        <v>361</v>
      </c>
      <c r="M129" s="1" t="s">
        <v>361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357</v>
      </c>
      <c r="B130" s="1" t="s">
        <v>358</v>
      </c>
      <c r="C130" s="1" t="s">
        <v>1113</v>
      </c>
      <c r="D130" s="1">
        <v>663</v>
      </c>
      <c r="E130" s="1">
        <v>1</v>
      </c>
      <c r="F130" s="1" t="s">
        <v>366</v>
      </c>
      <c r="G130" s="1">
        <v>1.3593999999999999</v>
      </c>
      <c r="H130" s="1" t="s">
        <v>367</v>
      </c>
      <c r="I130" s="1" t="s">
        <v>368</v>
      </c>
      <c r="J130" s="1">
        <v>5.8890000000000002</v>
      </c>
      <c r="K130" s="1" t="s">
        <v>367</v>
      </c>
      <c r="L130" s="1" t="s">
        <v>361</v>
      </c>
      <c r="M130" s="1" t="s">
        <v>361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357</v>
      </c>
      <c r="B131" s="1" t="s">
        <v>358</v>
      </c>
      <c r="C131" s="1" t="s">
        <v>1114</v>
      </c>
      <c r="D131" s="1">
        <v>664</v>
      </c>
      <c r="E131" s="1">
        <v>1</v>
      </c>
      <c r="F131" s="1" t="s">
        <v>366</v>
      </c>
      <c r="G131" s="1">
        <v>1.5100100000000001</v>
      </c>
      <c r="H131" s="1" t="s">
        <v>367</v>
      </c>
      <c r="I131" s="1" t="s">
        <v>368</v>
      </c>
      <c r="J131" s="1">
        <v>21.126000000000001</v>
      </c>
      <c r="K131" s="1" t="s">
        <v>367</v>
      </c>
      <c r="L131" s="1" t="s">
        <v>361</v>
      </c>
      <c r="M131" s="1" t="s">
        <v>361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357</v>
      </c>
      <c r="B132" s="1" t="s">
        <v>358</v>
      </c>
      <c r="C132" s="1" t="s">
        <v>1115</v>
      </c>
      <c r="D132" s="1">
        <v>665</v>
      </c>
      <c r="E132" s="1">
        <v>1</v>
      </c>
      <c r="F132" s="1" t="s">
        <v>366</v>
      </c>
      <c r="G132" s="1">
        <v>1.69577</v>
      </c>
      <c r="H132" s="1" t="s">
        <v>367</v>
      </c>
      <c r="I132" s="1" t="s">
        <v>368</v>
      </c>
      <c r="J132" s="1">
        <v>40.872999999999998</v>
      </c>
      <c r="K132" s="1" t="s">
        <v>367</v>
      </c>
      <c r="L132" s="1" t="s">
        <v>361</v>
      </c>
      <c r="M132" s="1" t="s">
        <v>361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357</v>
      </c>
      <c r="B133" s="1" t="s">
        <v>358</v>
      </c>
      <c r="C133" s="1" t="s">
        <v>511</v>
      </c>
      <c r="D133" s="1">
        <v>666</v>
      </c>
      <c r="E133" s="1">
        <v>1</v>
      </c>
      <c r="F133" s="1" t="s">
        <v>366</v>
      </c>
      <c r="G133" s="1">
        <v>0.86282999999999999</v>
      </c>
      <c r="H133" s="1" t="s">
        <v>367</v>
      </c>
      <c r="I133" s="1" t="s">
        <v>368</v>
      </c>
      <c r="J133" s="1">
        <v>33.628999999999998</v>
      </c>
      <c r="K133" s="1" t="s">
        <v>367</v>
      </c>
      <c r="L133" s="1" t="s">
        <v>361</v>
      </c>
      <c r="M133" s="1" t="s">
        <v>361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357</v>
      </c>
      <c r="B134" s="1" t="s">
        <v>358</v>
      </c>
      <c r="C134" s="1" t="s">
        <v>512</v>
      </c>
      <c r="D134" s="1">
        <v>667</v>
      </c>
      <c r="E134" s="1">
        <v>1</v>
      </c>
      <c r="F134" s="1" t="s">
        <v>366</v>
      </c>
      <c r="G134" s="1">
        <v>1.06569</v>
      </c>
      <c r="H134" s="1" t="s">
        <v>367</v>
      </c>
      <c r="I134" s="1" t="s">
        <v>368</v>
      </c>
      <c r="J134" s="1">
        <v>14.032999999999999</v>
      </c>
      <c r="K134" s="1" t="s">
        <v>367</v>
      </c>
      <c r="L134" s="1" t="s">
        <v>361</v>
      </c>
      <c r="M134" s="1" t="s">
        <v>361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357</v>
      </c>
      <c r="B135" s="1" t="s">
        <v>358</v>
      </c>
      <c r="C135" s="1" t="s">
        <v>513</v>
      </c>
      <c r="D135" s="1">
        <v>668</v>
      </c>
      <c r="E135" s="1">
        <v>1</v>
      </c>
      <c r="F135" s="1" t="s">
        <v>366</v>
      </c>
      <c r="G135" s="1">
        <v>1.3591500000000001</v>
      </c>
      <c r="H135" s="1" t="s">
        <v>367</v>
      </c>
      <c r="I135" s="1" t="s">
        <v>368</v>
      </c>
      <c r="J135" s="1">
        <v>16.690999999999999</v>
      </c>
      <c r="K135" s="1" t="s">
        <v>367</v>
      </c>
      <c r="L135" s="1" t="s">
        <v>361</v>
      </c>
      <c r="M135" s="1" t="s">
        <v>361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357</v>
      </c>
      <c r="B136" s="1" t="s">
        <v>358</v>
      </c>
      <c r="C136" s="1" t="s">
        <v>514</v>
      </c>
      <c r="D136" s="1">
        <v>669</v>
      </c>
      <c r="E136" s="1">
        <v>1</v>
      </c>
      <c r="F136" s="1" t="s">
        <v>366</v>
      </c>
      <c r="G136" s="1">
        <v>1.49855</v>
      </c>
      <c r="H136" s="1" t="s">
        <v>367</v>
      </c>
      <c r="I136" s="1" t="s">
        <v>368</v>
      </c>
      <c r="J136" s="1">
        <v>30.225000000000001</v>
      </c>
      <c r="K136" s="1" t="s">
        <v>367</v>
      </c>
      <c r="L136" s="1" t="s">
        <v>361</v>
      </c>
      <c r="M136" s="1" t="s">
        <v>361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357</v>
      </c>
      <c r="B137" s="1" t="s">
        <v>358</v>
      </c>
      <c r="C137" s="1" t="s">
        <v>515</v>
      </c>
      <c r="D137" s="1">
        <v>670</v>
      </c>
      <c r="E137" s="1">
        <v>1</v>
      </c>
      <c r="F137" s="1" t="s">
        <v>366</v>
      </c>
      <c r="G137" s="1">
        <v>1.49339</v>
      </c>
      <c r="H137" s="1" t="s">
        <v>367</v>
      </c>
      <c r="I137" s="1" t="s">
        <v>368</v>
      </c>
      <c r="J137" s="1">
        <v>30.212</v>
      </c>
      <c r="K137" s="1" t="s">
        <v>367</v>
      </c>
      <c r="L137" s="1" t="s">
        <v>361</v>
      </c>
      <c r="M137" s="1" t="s">
        <v>361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357</v>
      </c>
      <c r="B138" s="1" t="s">
        <v>358</v>
      </c>
      <c r="C138" s="1" t="s">
        <v>516</v>
      </c>
      <c r="D138" s="1">
        <v>671</v>
      </c>
      <c r="E138" s="1">
        <v>1</v>
      </c>
      <c r="F138" s="1" t="s">
        <v>366</v>
      </c>
      <c r="G138" s="1">
        <v>1.3552500000000001</v>
      </c>
      <c r="H138" s="1" t="s">
        <v>367</v>
      </c>
      <c r="I138" s="1" t="s">
        <v>368</v>
      </c>
      <c r="J138" s="1">
        <v>16.645</v>
      </c>
      <c r="K138" s="1" t="s">
        <v>367</v>
      </c>
      <c r="L138" s="1" t="s">
        <v>361</v>
      </c>
      <c r="M138" s="1" t="s">
        <v>361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357</v>
      </c>
      <c r="B139" s="1" t="s">
        <v>358</v>
      </c>
      <c r="C139" s="1" t="s">
        <v>517</v>
      </c>
      <c r="D139" s="1">
        <v>672</v>
      </c>
      <c r="E139" s="1">
        <v>1</v>
      </c>
      <c r="F139" s="1" t="s">
        <v>366</v>
      </c>
      <c r="G139" s="1">
        <v>1.1543099999999999</v>
      </c>
      <c r="H139" s="1" t="s">
        <v>367</v>
      </c>
      <c r="I139" s="1" t="s">
        <v>368</v>
      </c>
      <c r="J139" s="1">
        <v>4.9489999999999998</v>
      </c>
      <c r="K139" s="1" t="s">
        <v>367</v>
      </c>
      <c r="L139" s="1" t="s">
        <v>361</v>
      </c>
      <c r="M139" s="1" t="s">
        <v>361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357</v>
      </c>
      <c r="B140" s="1" t="s">
        <v>358</v>
      </c>
      <c r="C140" s="1" t="s">
        <v>518</v>
      </c>
      <c r="D140" s="1">
        <v>673</v>
      </c>
      <c r="E140" s="1">
        <v>1</v>
      </c>
      <c r="F140" s="1" t="s">
        <v>366</v>
      </c>
      <c r="G140" s="1">
        <v>0.85741000000000001</v>
      </c>
      <c r="H140" s="1" t="s">
        <v>367</v>
      </c>
      <c r="I140" s="1" t="s">
        <v>368</v>
      </c>
      <c r="J140" s="1">
        <v>33.616999999999997</v>
      </c>
      <c r="K140" s="1" t="s">
        <v>367</v>
      </c>
      <c r="L140" s="1" t="s">
        <v>361</v>
      </c>
      <c r="M140" s="1" t="s">
        <v>361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357</v>
      </c>
      <c r="B141" s="1" t="s">
        <v>358</v>
      </c>
      <c r="C141" s="1" t="s">
        <v>519</v>
      </c>
      <c r="D141" s="1">
        <v>674</v>
      </c>
      <c r="E141" s="1">
        <v>1</v>
      </c>
      <c r="F141" s="1" t="s">
        <v>366</v>
      </c>
      <c r="G141" s="1">
        <v>0.67776999999999998</v>
      </c>
      <c r="H141" s="1" t="s">
        <v>367</v>
      </c>
      <c r="I141" s="1" t="s">
        <v>368</v>
      </c>
      <c r="J141" s="1">
        <v>53.61</v>
      </c>
      <c r="K141" s="1" t="s">
        <v>367</v>
      </c>
      <c r="L141" s="1" t="s">
        <v>361</v>
      </c>
      <c r="M141" s="1" t="s">
        <v>361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357</v>
      </c>
      <c r="B142" s="1" t="s">
        <v>358</v>
      </c>
      <c r="C142" s="1" t="s">
        <v>520</v>
      </c>
      <c r="D142" s="1">
        <v>675</v>
      </c>
      <c r="E142" s="1">
        <v>1</v>
      </c>
      <c r="F142" s="1" t="s">
        <v>366</v>
      </c>
      <c r="G142" s="1">
        <v>1.75177</v>
      </c>
      <c r="H142" s="1" t="s">
        <v>367</v>
      </c>
      <c r="I142" s="1" t="s">
        <v>368</v>
      </c>
      <c r="J142" s="1">
        <v>47.165999999999997</v>
      </c>
      <c r="K142" s="1" t="s">
        <v>367</v>
      </c>
      <c r="L142" s="1" t="s">
        <v>361</v>
      </c>
      <c r="M142" s="1" t="s">
        <v>361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357</v>
      </c>
      <c r="B143" s="1" t="s">
        <v>358</v>
      </c>
      <c r="C143" s="1" t="s">
        <v>521</v>
      </c>
      <c r="D143" s="1">
        <v>676</v>
      </c>
      <c r="E143" s="1">
        <v>1</v>
      </c>
      <c r="F143" s="1" t="s">
        <v>366</v>
      </c>
      <c r="G143" s="1">
        <v>1.60839</v>
      </c>
      <c r="H143" s="1" t="s">
        <v>367</v>
      </c>
      <c r="I143" s="1" t="s">
        <v>368</v>
      </c>
      <c r="J143" s="1">
        <v>30.946999999999999</v>
      </c>
      <c r="K143" s="1" t="s">
        <v>367</v>
      </c>
      <c r="L143" s="1" t="s">
        <v>361</v>
      </c>
      <c r="M143" s="1" t="s">
        <v>361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357</v>
      </c>
      <c r="B144" s="1" t="s">
        <v>358</v>
      </c>
      <c r="C144" s="1" t="s">
        <v>522</v>
      </c>
      <c r="D144" s="1">
        <v>677</v>
      </c>
      <c r="E144" s="1">
        <v>1</v>
      </c>
      <c r="F144" s="1" t="s">
        <v>366</v>
      </c>
      <c r="G144" s="1">
        <v>1.48099</v>
      </c>
      <c r="H144" s="1" t="s">
        <v>367</v>
      </c>
      <c r="I144" s="1" t="s">
        <v>368</v>
      </c>
      <c r="J144" s="1">
        <v>17.241</v>
      </c>
      <c r="K144" s="1" t="s">
        <v>367</v>
      </c>
      <c r="L144" s="1" t="s">
        <v>361</v>
      </c>
      <c r="M144" s="1" t="s">
        <v>361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357</v>
      </c>
      <c r="B145" s="1" t="s">
        <v>358</v>
      </c>
      <c r="C145" s="1" t="s">
        <v>523</v>
      </c>
      <c r="D145" s="1">
        <v>678</v>
      </c>
      <c r="E145" s="1">
        <v>1</v>
      </c>
      <c r="F145" s="1" t="s">
        <v>366</v>
      </c>
      <c r="G145" s="1">
        <v>1.2928200000000001</v>
      </c>
      <c r="H145" s="1" t="s">
        <v>367</v>
      </c>
      <c r="I145" s="1" t="s">
        <v>368</v>
      </c>
      <c r="J145" s="1">
        <v>3.35</v>
      </c>
      <c r="K145" s="1" t="s">
        <v>367</v>
      </c>
      <c r="L145" s="1" t="s">
        <v>361</v>
      </c>
      <c r="M145" s="1" t="s">
        <v>361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357</v>
      </c>
      <c r="B146" s="1" t="s">
        <v>358</v>
      </c>
      <c r="C146" s="1" t="s">
        <v>524</v>
      </c>
      <c r="D146" s="1">
        <v>679</v>
      </c>
      <c r="E146" s="1">
        <v>1</v>
      </c>
      <c r="F146" s="1" t="s">
        <v>366</v>
      </c>
      <c r="G146" s="1">
        <v>1.09535</v>
      </c>
      <c r="H146" s="1" t="s">
        <v>367</v>
      </c>
      <c r="I146" s="1" t="s">
        <v>368</v>
      </c>
      <c r="J146" s="1">
        <v>22.882000000000001</v>
      </c>
      <c r="K146" s="1" t="s">
        <v>367</v>
      </c>
      <c r="L146" s="1" t="s">
        <v>361</v>
      </c>
      <c r="M146" s="1" t="s">
        <v>361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357</v>
      </c>
      <c r="B147" s="1" t="s">
        <v>358</v>
      </c>
      <c r="C147" s="1" t="s">
        <v>525</v>
      </c>
      <c r="D147" s="1">
        <v>680</v>
      </c>
      <c r="E147" s="1">
        <v>1</v>
      </c>
      <c r="F147" s="1" t="s">
        <v>366</v>
      </c>
      <c r="G147" s="1">
        <v>1.0415399999999999</v>
      </c>
      <c r="H147" s="1" t="s">
        <v>367</v>
      </c>
      <c r="I147" s="1" t="s">
        <v>368</v>
      </c>
      <c r="J147" s="1">
        <v>41.756999999999998</v>
      </c>
      <c r="K147" s="1" t="s">
        <v>367</v>
      </c>
      <c r="L147" s="1" t="s">
        <v>361</v>
      </c>
      <c r="M147" s="1" t="s">
        <v>361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357</v>
      </c>
      <c r="B148" s="1" t="s">
        <v>358</v>
      </c>
      <c r="C148" s="1" t="s">
        <v>526</v>
      </c>
      <c r="D148" s="1" t="s">
        <v>374</v>
      </c>
      <c r="E148" s="1"/>
      <c r="F148" s="1" t="s">
        <v>361</v>
      </c>
      <c r="G148" s="1"/>
      <c r="H148" s="1"/>
      <c r="I148" s="1" t="s">
        <v>361</v>
      </c>
      <c r="J148" s="1"/>
      <c r="K148" s="1"/>
      <c r="L148" s="1" t="s">
        <v>361</v>
      </c>
      <c r="M148" s="1" t="s">
        <v>361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357</v>
      </c>
      <c r="B149" s="1" t="s">
        <v>358</v>
      </c>
      <c r="C149" s="1" t="s">
        <v>527</v>
      </c>
      <c r="D149" s="1">
        <v>681</v>
      </c>
      <c r="E149" s="1">
        <v>1</v>
      </c>
      <c r="F149" s="1" t="s">
        <v>366</v>
      </c>
      <c r="G149" s="1">
        <v>1.81724</v>
      </c>
      <c r="H149" s="1" t="s">
        <v>367</v>
      </c>
      <c r="I149" s="1" t="s">
        <v>368</v>
      </c>
      <c r="J149" s="1">
        <v>31.318000000000001</v>
      </c>
      <c r="K149" s="1" t="s">
        <v>367</v>
      </c>
      <c r="L149" s="1" t="s">
        <v>361</v>
      </c>
      <c r="M149" s="1" t="s">
        <v>361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357</v>
      </c>
      <c r="B150" s="1" t="s">
        <v>358</v>
      </c>
      <c r="C150" s="1" t="s">
        <v>528</v>
      </c>
      <c r="D150" s="1">
        <v>682</v>
      </c>
      <c r="E150" s="1">
        <v>1</v>
      </c>
      <c r="F150" s="1" t="s">
        <v>366</v>
      </c>
      <c r="G150" s="1">
        <v>1.4093</v>
      </c>
      <c r="H150" s="1" t="s">
        <v>367</v>
      </c>
      <c r="I150" s="1" t="s">
        <v>368</v>
      </c>
      <c r="J150" s="1">
        <v>5.1859999999999999</v>
      </c>
      <c r="K150" s="1" t="s">
        <v>367</v>
      </c>
      <c r="L150" s="1" t="s">
        <v>361</v>
      </c>
      <c r="M150" s="1" t="s">
        <v>361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357</v>
      </c>
      <c r="B151" s="1" t="s">
        <v>358</v>
      </c>
      <c r="C151" s="1" t="s">
        <v>529</v>
      </c>
      <c r="D151" s="1">
        <v>683</v>
      </c>
      <c r="E151" s="1">
        <v>1</v>
      </c>
      <c r="F151" s="1" t="s">
        <v>366</v>
      </c>
      <c r="G151" s="1">
        <v>0.91354000000000002</v>
      </c>
      <c r="H151" s="1" t="s">
        <v>367</v>
      </c>
      <c r="I151" s="1" t="s">
        <v>368</v>
      </c>
      <c r="J151" s="1">
        <v>46.167000000000002</v>
      </c>
      <c r="K151" s="1" t="s">
        <v>367</v>
      </c>
      <c r="L151" s="1" t="s">
        <v>361</v>
      </c>
      <c r="M151" s="1" t="s">
        <v>361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 t="s">
        <v>357</v>
      </c>
      <c r="B152" s="1" t="s">
        <v>358</v>
      </c>
      <c r="C152" s="1" t="s">
        <v>1116</v>
      </c>
      <c r="D152" s="1" t="s">
        <v>374</v>
      </c>
      <c r="E152" s="1"/>
      <c r="F152" s="1" t="s">
        <v>361</v>
      </c>
      <c r="G152" s="1"/>
      <c r="H152" s="1"/>
      <c r="I152" s="1" t="s">
        <v>361</v>
      </c>
      <c r="J152" s="1"/>
      <c r="K152" s="1"/>
      <c r="L152" s="1" t="s">
        <v>361</v>
      </c>
      <c r="M152" s="1" t="s">
        <v>361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357</v>
      </c>
      <c r="B153" s="1" t="s">
        <v>358</v>
      </c>
      <c r="C153" s="1" t="s">
        <v>531</v>
      </c>
      <c r="D153" s="1">
        <v>684</v>
      </c>
      <c r="E153" s="1">
        <v>1</v>
      </c>
      <c r="F153" s="1" t="s">
        <v>366</v>
      </c>
      <c r="G153" s="1">
        <v>1.85063</v>
      </c>
      <c r="H153" s="1" t="s">
        <v>367</v>
      </c>
      <c r="I153" s="1" t="s">
        <v>368</v>
      </c>
      <c r="J153" s="1">
        <v>49.235999999999997</v>
      </c>
      <c r="K153" s="1" t="s">
        <v>367</v>
      </c>
      <c r="L153" s="1" t="s">
        <v>361</v>
      </c>
      <c r="M153" s="1" t="s">
        <v>361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357</v>
      </c>
      <c r="B154" s="1" t="s">
        <v>358</v>
      </c>
      <c r="C154" s="1" t="s">
        <v>532</v>
      </c>
      <c r="D154" s="1">
        <v>685</v>
      </c>
      <c r="E154" s="1">
        <v>1</v>
      </c>
      <c r="F154" s="1" t="s">
        <v>366</v>
      </c>
      <c r="G154" s="1">
        <v>1.3428</v>
      </c>
      <c r="H154" s="1" t="s">
        <v>367</v>
      </c>
      <c r="I154" s="1" t="s">
        <v>368</v>
      </c>
      <c r="J154" s="1">
        <v>3.5449999999999999</v>
      </c>
      <c r="K154" s="1" t="s">
        <v>367</v>
      </c>
      <c r="L154" s="1" t="s">
        <v>361</v>
      </c>
      <c r="M154" s="1" t="s">
        <v>361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357</v>
      </c>
      <c r="B155" s="1" t="s">
        <v>358</v>
      </c>
      <c r="C155" s="1" t="s">
        <v>533</v>
      </c>
      <c r="D155" s="1">
        <v>686</v>
      </c>
      <c r="E155" s="1">
        <v>1</v>
      </c>
      <c r="F155" s="1" t="s">
        <v>366</v>
      </c>
      <c r="G155" s="1">
        <v>1.2126699999999999</v>
      </c>
      <c r="H155" s="1" t="s">
        <v>367</v>
      </c>
      <c r="I155" s="1" t="s">
        <v>368</v>
      </c>
      <c r="J155" s="1">
        <v>14.662000000000001</v>
      </c>
      <c r="K155" s="1" t="s">
        <v>367</v>
      </c>
      <c r="L155" s="1" t="s">
        <v>361</v>
      </c>
      <c r="M155" s="1" t="s">
        <v>361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357</v>
      </c>
      <c r="B156" s="1" t="s">
        <v>358</v>
      </c>
      <c r="C156" s="1" t="s">
        <v>534</v>
      </c>
      <c r="D156" s="1">
        <v>687</v>
      </c>
      <c r="E156" s="1">
        <v>1</v>
      </c>
      <c r="F156" s="1" t="s">
        <v>366</v>
      </c>
      <c r="G156" s="1">
        <v>0.9677</v>
      </c>
      <c r="H156" s="1" t="s">
        <v>367</v>
      </c>
      <c r="I156" s="1" t="s">
        <v>368</v>
      </c>
      <c r="J156" s="1">
        <v>38.924999999999997</v>
      </c>
      <c r="K156" s="1" t="s">
        <v>367</v>
      </c>
      <c r="L156" s="1" t="s">
        <v>361</v>
      </c>
      <c r="M156" s="1" t="s">
        <v>361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357</v>
      </c>
      <c r="B157" s="1" t="s">
        <v>358</v>
      </c>
      <c r="C157" s="1" t="s">
        <v>535</v>
      </c>
      <c r="D157" s="1" t="s">
        <v>374</v>
      </c>
      <c r="E157" s="1"/>
      <c r="F157" s="1" t="s">
        <v>361</v>
      </c>
      <c r="G157" s="1"/>
      <c r="H157" s="1"/>
      <c r="I157" s="1" t="s">
        <v>361</v>
      </c>
      <c r="J157" s="1"/>
      <c r="K157" s="1"/>
      <c r="L157" s="1" t="s">
        <v>361</v>
      </c>
      <c r="M157" s="1" t="s">
        <v>361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357</v>
      </c>
      <c r="B158" s="1" t="s">
        <v>358</v>
      </c>
      <c r="C158" s="1" t="s">
        <v>536</v>
      </c>
      <c r="D158" s="1">
        <v>688</v>
      </c>
      <c r="E158" s="1">
        <v>1</v>
      </c>
      <c r="F158" s="1" t="s">
        <v>366</v>
      </c>
      <c r="G158" s="1">
        <v>1.8361799999999999</v>
      </c>
      <c r="H158" s="1" t="s">
        <v>367</v>
      </c>
      <c r="I158" s="1" t="s">
        <v>368</v>
      </c>
      <c r="J158" s="1">
        <v>50.5</v>
      </c>
      <c r="K158" s="1" t="s">
        <v>367</v>
      </c>
      <c r="L158" s="1" t="s">
        <v>361</v>
      </c>
      <c r="M158" s="1" t="s">
        <v>361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357</v>
      </c>
      <c r="B159" s="1" t="s">
        <v>358</v>
      </c>
      <c r="C159" s="1" t="s">
        <v>537</v>
      </c>
      <c r="D159" s="1">
        <v>689</v>
      </c>
      <c r="E159" s="1">
        <v>1</v>
      </c>
      <c r="F159" s="1" t="s">
        <v>366</v>
      </c>
      <c r="G159" s="1">
        <v>1.6753100000000001</v>
      </c>
      <c r="H159" s="1" t="s">
        <v>367</v>
      </c>
      <c r="I159" s="1" t="s">
        <v>368</v>
      </c>
      <c r="J159" s="1">
        <v>35.043999999999997</v>
      </c>
      <c r="K159" s="1" t="s">
        <v>367</v>
      </c>
      <c r="L159" s="1" t="s">
        <v>361</v>
      </c>
      <c r="M159" s="1" t="s">
        <v>361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357</v>
      </c>
      <c r="B160" s="1" t="s">
        <v>358</v>
      </c>
      <c r="C160" s="1" t="s">
        <v>1117</v>
      </c>
      <c r="D160" s="1">
        <v>690</v>
      </c>
      <c r="E160" s="1">
        <v>1</v>
      </c>
      <c r="F160" s="1" t="s">
        <v>366</v>
      </c>
      <c r="G160" s="1">
        <v>1.39412</v>
      </c>
      <c r="H160" s="1" t="s">
        <v>367</v>
      </c>
      <c r="I160" s="1" t="s">
        <v>368</v>
      </c>
      <c r="J160" s="1">
        <v>10.785</v>
      </c>
      <c r="K160" s="1" t="s">
        <v>367</v>
      </c>
      <c r="L160" s="1" t="s">
        <v>361</v>
      </c>
      <c r="M160" s="1" t="s">
        <v>361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357</v>
      </c>
      <c r="B161" s="1" t="s">
        <v>358</v>
      </c>
      <c r="C161" s="1" t="s">
        <v>539</v>
      </c>
      <c r="D161" s="1">
        <v>691</v>
      </c>
      <c r="E161" s="1">
        <v>1</v>
      </c>
      <c r="F161" s="1" t="s">
        <v>366</v>
      </c>
      <c r="G161" s="1">
        <v>1.1526799999999999</v>
      </c>
      <c r="H161" s="1" t="s">
        <v>367</v>
      </c>
      <c r="I161" s="1" t="s">
        <v>368</v>
      </c>
      <c r="J161" s="1">
        <v>12.176</v>
      </c>
      <c r="K161" s="1" t="s">
        <v>367</v>
      </c>
      <c r="L161" s="1" t="s">
        <v>361</v>
      </c>
      <c r="M161" s="1" t="s">
        <v>361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357</v>
      </c>
      <c r="B162" s="1" t="s">
        <v>358</v>
      </c>
      <c r="C162" s="1" t="s">
        <v>540</v>
      </c>
      <c r="D162" s="1">
        <v>692</v>
      </c>
      <c r="E162" s="1">
        <v>1</v>
      </c>
      <c r="F162" s="1" t="s">
        <v>366</v>
      </c>
      <c r="G162" s="1">
        <v>0.95387999999999995</v>
      </c>
      <c r="H162" s="1" t="s">
        <v>367</v>
      </c>
      <c r="I162" s="1" t="s">
        <v>368</v>
      </c>
      <c r="J162" s="1">
        <v>29.896000000000001</v>
      </c>
      <c r="K162" s="1" t="s">
        <v>367</v>
      </c>
      <c r="L162" s="1" t="s">
        <v>361</v>
      </c>
      <c r="M162" s="1" t="s">
        <v>361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357</v>
      </c>
      <c r="B163" s="1" t="s">
        <v>358</v>
      </c>
      <c r="C163" s="1" t="s">
        <v>541</v>
      </c>
      <c r="D163" s="1">
        <v>693</v>
      </c>
      <c r="E163" s="1">
        <v>1</v>
      </c>
      <c r="F163" s="1" t="s">
        <v>366</v>
      </c>
      <c r="G163" s="1">
        <v>0.79810999999999999</v>
      </c>
      <c r="H163" s="1" t="s">
        <v>367</v>
      </c>
      <c r="I163" s="1" t="s">
        <v>368</v>
      </c>
      <c r="J163" s="1">
        <v>45.344000000000001</v>
      </c>
      <c r="K163" s="1" t="s">
        <v>367</v>
      </c>
      <c r="L163" s="1" t="s">
        <v>361</v>
      </c>
      <c r="M163" s="1" t="s">
        <v>361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357</v>
      </c>
      <c r="B164" s="1" t="s">
        <v>358</v>
      </c>
      <c r="C164" s="1" t="s">
        <v>1118</v>
      </c>
      <c r="D164" s="1" t="s">
        <v>374</v>
      </c>
      <c r="E164" s="1"/>
      <c r="F164" s="1" t="s">
        <v>361</v>
      </c>
      <c r="G164" s="1"/>
      <c r="H164" s="1"/>
      <c r="I164" s="1" t="s">
        <v>361</v>
      </c>
      <c r="J164" s="1"/>
      <c r="K164" s="1"/>
      <c r="L164" s="1" t="s">
        <v>361</v>
      </c>
      <c r="M164" s="1" t="s">
        <v>361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357</v>
      </c>
      <c r="B165" s="1" t="s">
        <v>358</v>
      </c>
      <c r="C165" s="1" t="s">
        <v>543</v>
      </c>
      <c r="D165" s="1">
        <v>694</v>
      </c>
      <c r="E165" s="1">
        <v>1</v>
      </c>
      <c r="F165" s="1" t="s">
        <v>366</v>
      </c>
      <c r="G165" s="1">
        <v>1.8057300000000001</v>
      </c>
      <c r="H165" s="1" t="s">
        <v>367</v>
      </c>
      <c r="I165" s="1" t="s">
        <v>368</v>
      </c>
      <c r="J165" s="1">
        <v>50.618000000000002</v>
      </c>
      <c r="K165" s="1" t="s">
        <v>367</v>
      </c>
      <c r="L165" s="1" t="s">
        <v>361</v>
      </c>
      <c r="M165" s="1" t="s">
        <v>361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357</v>
      </c>
      <c r="B166" s="1" t="s">
        <v>358</v>
      </c>
      <c r="C166" s="1" t="s">
        <v>1119</v>
      </c>
      <c r="D166" s="1">
        <v>695</v>
      </c>
      <c r="E166" s="1">
        <v>1</v>
      </c>
      <c r="F166" s="1" t="s">
        <v>366</v>
      </c>
      <c r="G166" s="1">
        <v>1.6065700000000001</v>
      </c>
      <c r="H166" s="1" t="s">
        <v>367</v>
      </c>
      <c r="I166" s="1" t="s">
        <v>368</v>
      </c>
      <c r="J166" s="1">
        <v>30.568999999999999</v>
      </c>
      <c r="K166" s="1" t="s">
        <v>367</v>
      </c>
      <c r="L166" s="1" t="s">
        <v>361</v>
      </c>
      <c r="M166" s="1" t="s">
        <v>361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357</v>
      </c>
      <c r="B167" s="1" t="s">
        <v>358</v>
      </c>
      <c r="C167" s="1" t="s">
        <v>545</v>
      </c>
      <c r="D167" s="1">
        <v>696</v>
      </c>
      <c r="E167" s="1">
        <v>1</v>
      </c>
      <c r="F167" s="1" t="s">
        <v>366</v>
      </c>
      <c r="G167" s="1">
        <v>1.40432</v>
      </c>
      <c r="H167" s="1" t="s">
        <v>367</v>
      </c>
      <c r="I167" s="1" t="s">
        <v>368</v>
      </c>
      <c r="J167" s="1">
        <v>10.858000000000001</v>
      </c>
      <c r="K167" s="1" t="s">
        <v>367</v>
      </c>
      <c r="L167" s="1" t="s">
        <v>361</v>
      </c>
      <c r="M167" s="1" t="s">
        <v>361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357</v>
      </c>
      <c r="B168" s="1" t="s">
        <v>358</v>
      </c>
      <c r="C168" s="1" t="s">
        <v>546</v>
      </c>
      <c r="D168" s="1">
        <v>697</v>
      </c>
      <c r="E168" s="1">
        <v>1</v>
      </c>
      <c r="F168" s="1" t="s">
        <v>366</v>
      </c>
      <c r="G168" s="1">
        <v>1.1466099999999999</v>
      </c>
      <c r="H168" s="1" t="s">
        <v>367</v>
      </c>
      <c r="I168" s="1" t="s">
        <v>368</v>
      </c>
      <c r="J168" s="1">
        <v>16.77</v>
      </c>
      <c r="K168" s="1" t="s">
        <v>367</v>
      </c>
      <c r="L168" s="1" t="s">
        <v>361</v>
      </c>
      <c r="M168" s="1" t="s">
        <v>361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357</v>
      </c>
      <c r="B169" s="1" t="s">
        <v>358</v>
      </c>
      <c r="C169" s="1" t="s">
        <v>547</v>
      </c>
      <c r="D169" s="1">
        <v>698</v>
      </c>
      <c r="E169" s="1">
        <v>1</v>
      </c>
      <c r="F169" s="1" t="s">
        <v>366</v>
      </c>
      <c r="G169" s="1">
        <v>0.90822999999999998</v>
      </c>
      <c r="H169" s="1" t="s">
        <v>367</v>
      </c>
      <c r="I169" s="1" t="s">
        <v>368</v>
      </c>
      <c r="J169" s="1">
        <v>40.034999999999997</v>
      </c>
      <c r="K169" s="1" t="s">
        <v>367</v>
      </c>
      <c r="L169" s="1" t="s">
        <v>361</v>
      </c>
      <c r="M169" s="1" t="s">
        <v>361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357</v>
      </c>
      <c r="B170" s="1" t="s">
        <v>358</v>
      </c>
      <c r="C170" s="1" t="s">
        <v>1120</v>
      </c>
      <c r="D170" s="1" t="s">
        <v>374</v>
      </c>
      <c r="E170" s="1"/>
      <c r="F170" s="1" t="s">
        <v>361</v>
      </c>
      <c r="G170" s="1"/>
      <c r="H170" s="1"/>
      <c r="I170" s="1" t="s">
        <v>361</v>
      </c>
      <c r="J170" s="1"/>
      <c r="K170" s="1"/>
      <c r="L170" s="1" t="s">
        <v>361</v>
      </c>
      <c r="M170" s="1" t="s">
        <v>361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357</v>
      </c>
      <c r="B171" s="1" t="s">
        <v>358</v>
      </c>
      <c r="C171" s="1" t="s">
        <v>549</v>
      </c>
      <c r="D171" s="1">
        <v>699</v>
      </c>
      <c r="E171" s="1">
        <v>1</v>
      </c>
      <c r="F171" s="1" t="s">
        <v>366</v>
      </c>
      <c r="G171" s="1">
        <v>1.9047000000000001</v>
      </c>
      <c r="H171" s="1" t="s">
        <v>367</v>
      </c>
      <c r="I171" s="1" t="s">
        <v>368</v>
      </c>
      <c r="J171" s="1">
        <v>55.170999999999999</v>
      </c>
      <c r="K171" s="1" t="s">
        <v>367</v>
      </c>
      <c r="L171" s="1" t="s">
        <v>361</v>
      </c>
      <c r="M171" s="1" t="s">
        <v>361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357</v>
      </c>
      <c r="B172" s="1" t="s">
        <v>358</v>
      </c>
      <c r="C172" s="1" t="s">
        <v>550</v>
      </c>
      <c r="D172" s="1">
        <v>700</v>
      </c>
      <c r="E172" s="1">
        <v>1</v>
      </c>
      <c r="F172" s="1" t="s">
        <v>366</v>
      </c>
      <c r="G172" s="1">
        <v>1.7014499999999999</v>
      </c>
      <c r="H172" s="1" t="s">
        <v>367</v>
      </c>
      <c r="I172" s="1" t="s">
        <v>368</v>
      </c>
      <c r="J172" s="1">
        <v>35.122</v>
      </c>
      <c r="K172" s="1" t="s">
        <v>367</v>
      </c>
      <c r="L172" s="1" t="s">
        <v>361</v>
      </c>
      <c r="M172" s="1" t="s">
        <v>361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357</v>
      </c>
      <c r="B173" s="1" t="s">
        <v>358</v>
      </c>
      <c r="C173" s="1" t="s">
        <v>551</v>
      </c>
      <c r="D173" s="1">
        <v>701</v>
      </c>
      <c r="E173" s="1">
        <v>1</v>
      </c>
      <c r="F173" s="1" t="s">
        <v>366</v>
      </c>
      <c r="G173" s="1">
        <v>1.59833</v>
      </c>
      <c r="H173" s="1" t="s">
        <v>367</v>
      </c>
      <c r="I173" s="1" t="s">
        <v>368</v>
      </c>
      <c r="J173" s="1">
        <v>25.15</v>
      </c>
      <c r="K173" s="1" t="s">
        <v>367</v>
      </c>
      <c r="L173" s="1" t="s">
        <v>361</v>
      </c>
      <c r="M173" s="1" t="s">
        <v>361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357</v>
      </c>
      <c r="B174" s="1" t="s">
        <v>358</v>
      </c>
      <c r="C174" s="1" t="s">
        <v>552</v>
      </c>
      <c r="D174" s="1">
        <v>702</v>
      </c>
      <c r="E174" s="1">
        <v>1</v>
      </c>
      <c r="F174" s="1" t="s">
        <v>366</v>
      </c>
      <c r="G174" s="1">
        <v>1.4029100000000001</v>
      </c>
      <c r="H174" s="1" t="s">
        <v>367</v>
      </c>
      <c r="I174" s="1" t="s">
        <v>368</v>
      </c>
      <c r="J174" s="1">
        <v>5.8179999999999996</v>
      </c>
      <c r="K174" s="1" t="s">
        <v>367</v>
      </c>
      <c r="L174" s="1" t="s">
        <v>361</v>
      </c>
      <c r="M174" s="1" t="s">
        <v>361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357</v>
      </c>
      <c r="B175" s="1" t="s">
        <v>358</v>
      </c>
      <c r="C175" s="1" t="s">
        <v>553</v>
      </c>
      <c r="D175" s="1">
        <v>703</v>
      </c>
      <c r="E175" s="1">
        <v>1</v>
      </c>
      <c r="F175" s="1" t="s">
        <v>366</v>
      </c>
      <c r="G175" s="1">
        <v>1.13506</v>
      </c>
      <c r="H175" s="1" t="s">
        <v>367</v>
      </c>
      <c r="I175" s="1" t="s">
        <v>368</v>
      </c>
      <c r="J175" s="1">
        <v>22.463000000000001</v>
      </c>
      <c r="K175" s="1" t="s">
        <v>367</v>
      </c>
      <c r="L175" s="1" t="s">
        <v>361</v>
      </c>
      <c r="M175" s="1" t="s">
        <v>361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357</v>
      </c>
      <c r="B176" s="1" t="s">
        <v>358</v>
      </c>
      <c r="C176" s="1" t="s">
        <v>554</v>
      </c>
      <c r="D176" s="1">
        <v>704</v>
      </c>
      <c r="E176" s="1">
        <v>1</v>
      </c>
      <c r="F176" s="1" t="s">
        <v>366</v>
      </c>
      <c r="G176" s="1">
        <v>0.98219000000000001</v>
      </c>
      <c r="H176" s="1" t="s">
        <v>367</v>
      </c>
      <c r="I176" s="1" t="s">
        <v>368</v>
      </c>
      <c r="J176" s="1">
        <v>35.436999999999998</v>
      </c>
      <c r="K176" s="1" t="s">
        <v>367</v>
      </c>
      <c r="L176" s="1" t="s">
        <v>361</v>
      </c>
      <c r="M176" s="1" t="s">
        <v>361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357</v>
      </c>
      <c r="B177" s="1" t="s">
        <v>358</v>
      </c>
      <c r="C177" s="1" t="s">
        <v>555</v>
      </c>
      <c r="D177" s="1">
        <v>705</v>
      </c>
      <c r="E177" s="1">
        <v>1</v>
      </c>
      <c r="F177" s="1" t="s">
        <v>366</v>
      </c>
      <c r="G177" s="1">
        <v>0.95423999999999998</v>
      </c>
      <c r="H177" s="1" t="s">
        <v>367</v>
      </c>
      <c r="I177" s="1" t="s">
        <v>368</v>
      </c>
      <c r="J177" s="1">
        <v>37.445999999999998</v>
      </c>
      <c r="K177" s="1" t="s">
        <v>367</v>
      </c>
      <c r="L177" s="1" t="s">
        <v>361</v>
      </c>
      <c r="M177" s="1" t="s">
        <v>361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357</v>
      </c>
      <c r="B178" s="1" t="s">
        <v>358</v>
      </c>
      <c r="C178" s="1" t="s">
        <v>556</v>
      </c>
      <c r="D178" s="1">
        <v>706</v>
      </c>
      <c r="E178" s="1">
        <v>1</v>
      </c>
      <c r="F178" s="1" t="s">
        <v>366</v>
      </c>
      <c r="G178" s="1">
        <v>0.51085000000000003</v>
      </c>
      <c r="H178" s="1" t="s">
        <v>367</v>
      </c>
      <c r="I178" s="1" t="s">
        <v>368</v>
      </c>
      <c r="J178" s="1">
        <v>61.765999999999998</v>
      </c>
      <c r="K178" s="1" t="s">
        <v>367</v>
      </c>
      <c r="L178" s="1" t="s">
        <v>361</v>
      </c>
      <c r="M178" s="1" t="s">
        <v>361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357</v>
      </c>
      <c r="B179" s="1" t="s">
        <v>358</v>
      </c>
      <c r="C179" s="1" t="s">
        <v>1121</v>
      </c>
      <c r="D179" s="1" t="s">
        <v>374</v>
      </c>
      <c r="E179" s="1"/>
      <c r="F179" s="1" t="s">
        <v>361</v>
      </c>
      <c r="G179" s="1"/>
      <c r="H179" s="1"/>
      <c r="I179" s="1" t="s">
        <v>361</v>
      </c>
      <c r="J179" s="1"/>
      <c r="K179" s="1"/>
      <c r="L179" s="1" t="s">
        <v>361</v>
      </c>
      <c r="M179" s="1" t="s">
        <v>361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357</v>
      </c>
      <c r="B180" s="1" t="s">
        <v>358</v>
      </c>
      <c r="C180" s="1" t="s">
        <v>558</v>
      </c>
      <c r="D180" s="1">
        <v>707</v>
      </c>
      <c r="E180" s="1">
        <v>1</v>
      </c>
      <c r="F180" s="1" t="s">
        <v>366</v>
      </c>
      <c r="G180" s="1">
        <v>1.81948</v>
      </c>
      <c r="H180" s="1" t="s">
        <v>367</v>
      </c>
      <c r="I180" s="1" t="s">
        <v>368</v>
      </c>
      <c r="J180" s="1">
        <v>18.594000000000001</v>
      </c>
      <c r="K180" s="1" t="s">
        <v>367</v>
      </c>
      <c r="L180" s="1" t="s">
        <v>361</v>
      </c>
      <c r="M180" s="1" t="s">
        <v>361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357</v>
      </c>
      <c r="B181" s="1" t="s">
        <v>358</v>
      </c>
      <c r="C181" s="1" t="s">
        <v>559</v>
      </c>
      <c r="D181" s="1">
        <v>708</v>
      </c>
      <c r="E181" s="1">
        <v>1</v>
      </c>
      <c r="F181" s="1" t="s">
        <v>366</v>
      </c>
      <c r="G181" s="1">
        <v>1.37493</v>
      </c>
      <c r="H181" s="1" t="s">
        <v>367</v>
      </c>
      <c r="I181" s="1" t="s">
        <v>368</v>
      </c>
      <c r="J181" s="1">
        <v>3.5270000000000001</v>
      </c>
      <c r="K181" s="1" t="s">
        <v>367</v>
      </c>
      <c r="L181" s="1" t="s">
        <v>361</v>
      </c>
      <c r="M181" s="1" t="s">
        <v>361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357</v>
      </c>
      <c r="B182" s="1" t="s">
        <v>358</v>
      </c>
      <c r="C182" s="1" t="s">
        <v>560</v>
      </c>
      <c r="D182" s="1">
        <v>709</v>
      </c>
      <c r="E182" s="1">
        <v>1</v>
      </c>
      <c r="F182" s="1" t="s">
        <v>366</v>
      </c>
      <c r="G182" s="1">
        <v>0.74294000000000004</v>
      </c>
      <c r="H182" s="1" t="s">
        <v>367</v>
      </c>
      <c r="I182" s="1" t="s">
        <v>368</v>
      </c>
      <c r="J182" s="1">
        <v>19.539000000000001</v>
      </c>
      <c r="K182" s="1" t="s">
        <v>367</v>
      </c>
      <c r="L182" s="1" t="s">
        <v>361</v>
      </c>
      <c r="M182" s="1" t="s">
        <v>361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357</v>
      </c>
      <c r="B183" s="1" t="s">
        <v>358</v>
      </c>
      <c r="C183" s="1" t="s">
        <v>1122</v>
      </c>
      <c r="D183" s="1" t="s">
        <v>374</v>
      </c>
      <c r="E183" s="1"/>
      <c r="F183" s="1" t="s">
        <v>361</v>
      </c>
      <c r="G183" s="1"/>
      <c r="H183" s="1"/>
      <c r="I183" s="1" t="s">
        <v>361</v>
      </c>
      <c r="J183" s="1"/>
      <c r="K183" s="1"/>
      <c r="L183" s="1" t="s">
        <v>361</v>
      </c>
      <c r="M183" s="1" t="s">
        <v>361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357</v>
      </c>
      <c r="B184" s="1" t="s">
        <v>358</v>
      </c>
      <c r="C184" s="1" t="s">
        <v>562</v>
      </c>
      <c r="D184" s="1">
        <v>710</v>
      </c>
      <c r="E184" s="1">
        <v>1</v>
      </c>
      <c r="F184" s="1" t="s">
        <v>366</v>
      </c>
      <c r="G184" s="1">
        <v>1.92154</v>
      </c>
      <c r="H184" s="1" t="s">
        <v>367</v>
      </c>
      <c r="I184" s="1" t="s">
        <v>368</v>
      </c>
      <c r="J184" s="1">
        <v>15.972</v>
      </c>
      <c r="K184" s="1" t="s">
        <v>367</v>
      </c>
      <c r="L184" s="1" t="s">
        <v>361</v>
      </c>
      <c r="M184" s="1" t="s">
        <v>361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357</v>
      </c>
      <c r="B185" s="1" t="s">
        <v>358</v>
      </c>
      <c r="C185" s="1" t="s">
        <v>563</v>
      </c>
      <c r="D185" s="1">
        <v>711</v>
      </c>
      <c r="E185" s="1">
        <v>1</v>
      </c>
      <c r="F185" s="1" t="s">
        <v>366</v>
      </c>
      <c r="G185" s="1">
        <v>1.1142700000000001</v>
      </c>
      <c r="H185" s="1" t="s">
        <v>367</v>
      </c>
      <c r="I185" s="1" t="s">
        <v>368</v>
      </c>
      <c r="J185" s="1">
        <v>8.3070000000000004</v>
      </c>
      <c r="K185" s="1" t="s">
        <v>367</v>
      </c>
      <c r="L185" s="1" t="s">
        <v>361</v>
      </c>
      <c r="M185" s="1" t="s">
        <v>361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357</v>
      </c>
      <c r="B186" s="1" t="s">
        <v>358</v>
      </c>
      <c r="C186" s="1" t="s">
        <v>564</v>
      </c>
      <c r="D186" s="1">
        <v>712</v>
      </c>
      <c r="E186" s="1">
        <v>1</v>
      </c>
      <c r="F186" s="1" t="s">
        <v>366</v>
      </c>
      <c r="G186" s="1">
        <v>0.64573000000000003</v>
      </c>
      <c r="H186" s="1" t="s">
        <v>367</v>
      </c>
      <c r="I186" s="1" t="s">
        <v>368</v>
      </c>
      <c r="J186" s="1">
        <v>21.253</v>
      </c>
      <c r="K186" s="1" t="s">
        <v>367</v>
      </c>
      <c r="L186" s="1" t="s">
        <v>361</v>
      </c>
      <c r="M186" s="1" t="s">
        <v>361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357</v>
      </c>
      <c r="B187" s="1" t="s">
        <v>358</v>
      </c>
      <c r="C187" s="1" t="s">
        <v>565</v>
      </c>
      <c r="D187" s="1">
        <v>713</v>
      </c>
      <c r="E187" s="1">
        <v>1</v>
      </c>
      <c r="F187" s="1" t="s">
        <v>366</v>
      </c>
      <c r="G187" s="1">
        <v>0.29535</v>
      </c>
      <c r="H187" s="1" t="s">
        <v>367</v>
      </c>
      <c r="I187" s="1" t="s">
        <v>368</v>
      </c>
      <c r="J187" s="1">
        <v>31.206</v>
      </c>
      <c r="K187" s="1" t="s">
        <v>367</v>
      </c>
      <c r="L187" s="1" t="s">
        <v>361</v>
      </c>
      <c r="M187" s="1" t="s">
        <v>361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357</v>
      </c>
      <c r="B188" s="1" t="s">
        <v>358</v>
      </c>
      <c r="C188" s="1" t="s">
        <v>566</v>
      </c>
      <c r="D188" s="1">
        <v>714</v>
      </c>
      <c r="E188" s="1">
        <v>1</v>
      </c>
      <c r="F188" s="1" t="s">
        <v>366</v>
      </c>
      <c r="G188" s="1">
        <v>1.7807999999999999</v>
      </c>
      <c r="H188" s="1" t="s">
        <v>367</v>
      </c>
      <c r="I188" s="1" t="s">
        <v>368</v>
      </c>
      <c r="J188" s="1">
        <v>13.076000000000001</v>
      </c>
      <c r="K188" s="1" t="s">
        <v>367</v>
      </c>
      <c r="L188" s="1" t="s">
        <v>361</v>
      </c>
      <c r="M188" s="1" t="s">
        <v>361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357</v>
      </c>
      <c r="B189" s="1" t="s">
        <v>358</v>
      </c>
      <c r="C189" s="1" t="s">
        <v>567</v>
      </c>
      <c r="D189" s="1">
        <v>715</v>
      </c>
      <c r="E189" s="1">
        <v>1</v>
      </c>
      <c r="F189" s="1" t="s">
        <v>366</v>
      </c>
      <c r="G189" s="1">
        <v>1.0814600000000001</v>
      </c>
      <c r="H189" s="1" t="s">
        <v>367</v>
      </c>
      <c r="I189" s="1" t="s">
        <v>368</v>
      </c>
      <c r="J189" s="1">
        <v>7.9269999999999996</v>
      </c>
      <c r="K189" s="1" t="s">
        <v>367</v>
      </c>
      <c r="L189" s="1" t="s">
        <v>361</v>
      </c>
      <c r="M189" s="1" t="s">
        <v>361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357</v>
      </c>
      <c r="B190" s="1" t="s">
        <v>358</v>
      </c>
      <c r="C190" s="1" t="s">
        <v>568</v>
      </c>
      <c r="D190" s="1">
        <v>716</v>
      </c>
      <c r="E190" s="1">
        <v>1</v>
      </c>
      <c r="F190" s="1" t="s">
        <v>366</v>
      </c>
      <c r="G190" s="1">
        <v>0.46726000000000001</v>
      </c>
      <c r="H190" s="1" t="s">
        <v>367</v>
      </c>
      <c r="I190" s="1" t="s">
        <v>368</v>
      </c>
      <c r="J190" s="1">
        <v>28.443000000000001</v>
      </c>
      <c r="K190" s="1" t="s">
        <v>367</v>
      </c>
      <c r="L190" s="1" t="s">
        <v>361</v>
      </c>
      <c r="M190" s="1" t="s">
        <v>361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357</v>
      </c>
      <c r="B191" s="1" t="s">
        <v>358</v>
      </c>
      <c r="C191" s="1" t="s">
        <v>1123</v>
      </c>
      <c r="D191" s="1" t="s">
        <v>374</v>
      </c>
      <c r="E191" s="1"/>
      <c r="F191" s="1" t="s">
        <v>361</v>
      </c>
      <c r="G191" s="1"/>
      <c r="H191" s="1"/>
      <c r="I191" s="1" t="s">
        <v>361</v>
      </c>
      <c r="J191" s="1"/>
      <c r="K191" s="1"/>
      <c r="L191" s="1" t="s">
        <v>361</v>
      </c>
      <c r="M191" s="1" t="s">
        <v>361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357</v>
      </c>
      <c r="B192" s="1" t="s">
        <v>358</v>
      </c>
      <c r="C192" s="1" t="s">
        <v>1124</v>
      </c>
      <c r="D192" s="1">
        <v>717</v>
      </c>
      <c r="E192" s="1">
        <v>1</v>
      </c>
      <c r="F192" s="1" t="s">
        <v>366</v>
      </c>
      <c r="G192" s="1">
        <v>1.8953599999999999</v>
      </c>
      <c r="H192" s="1" t="s">
        <v>367</v>
      </c>
      <c r="I192" s="1" t="s">
        <v>368</v>
      </c>
      <c r="J192" s="1">
        <v>17.556999999999999</v>
      </c>
      <c r="K192" s="1" t="s">
        <v>367</v>
      </c>
      <c r="L192" s="1" t="s">
        <v>361</v>
      </c>
      <c r="M192" s="1" t="s">
        <v>361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357</v>
      </c>
      <c r="B193" s="1" t="s">
        <v>358</v>
      </c>
      <c r="C193" s="1" t="s">
        <v>571</v>
      </c>
      <c r="D193" s="1">
        <v>718</v>
      </c>
      <c r="E193" s="1">
        <v>1</v>
      </c>
      <c r="F193" s="1" t="s">
        <v>366</v>
      </c>
      <c r="G193" s="1">
        <v>1.3156300000000001</v>
      </c>
      <c r="H193" s="1" t="s">
        <v>367</v>
      </c>
      <c r="I193" s="1" t="s">
        <v>368</v>
      </c>
      <c r="J193" s="1">
        <v>4.2649999999999997</v>
      </c>
      <c r="K193" s="1" t="s">
        <v>367</v>
      </c>
      <c r="L193" s="1" t="s">
        <v>361</v>
      </c>
      <c r="M193" s="1" t="s">
        <v>361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357</v>
      </c>
      <c r="B194" s="1" t="s">
        <v>358</v>
      </c>
      <c r="C194" s="1" t="s">
        <v>572</v>
      </c>
      <c r="D194" s="1">
        <v>719</v>
      </c>
      <c r="E194" s="1">
        <v>1</v>
      </c>
      <c r="F194" s="1" t="s">
        <v>366</v>
      </c>
      <c r="G194" s="1">
        <v>0.79842999999999997</v>
      </c>
      <c r="H194" s="1" t="s">
        <v>367</v>
      </c>
      <c r="I194" s="1" t="s">
        <v>368</v>
      </c>
      <c r="J194" s="1">
        <v>17.062000000000001</v>
      </c>
      <c r="K194" s="1" t="s">
        <v>367</v>
      </c>
      <c r="L194" s="1" t="s">
        <v>361</v>
      </c>
      <c r="M194" s="1" t="s">
        <v>361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357</v>
      </c>
      <c r="B195" s="1" t="s">
        <v>358</v>
      </c>
      <c r="C195" s="1" t="s">
        <v>573</v>
      </c>
      <c r="D195" s="1">
        <v>720</v>
      </c>
      <c r="E195" s="1">
        <v>1</v>
      </c>
      <c r="F195" s="1" t="s">
        <v>366</v>
      </c>
      <c r="G195" s="1">
        <v>0.29326999999999998</v>
      </c>
      <c r="H195" s="1" t="s">
        <v>367</v>
      </c>
      <c r="I195" s="1" t="s">
        <v>368</v>
      </c>
      <c r="J195" s="1">
        <v>46.890999999999998</v>
      </c>
      <c r="K195" s="1" t="s">
        <v>367</v>
      </c>
      <c r="L195" s="1" t="s">
        <v>361</v>
      </c>
      <c r="M195" s="1" t="s">
        <v>361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357</v>
      </c>
      <c r="B196" s="1" t="s">
        <v>358</v>
      </c>
      <c r="C196" s="1" t="s">
        <v>1125</v>
      </c>
      <c r="D196" s="1" t="s">
        <v>374</v>
      </c>
      <c r="E196" s="1"/>
      <c r="F196" s="1" t="s">
        <v>361</v>
      </c>
      <c r="G196" s="1"/>
      <c r="H196" s="1"/>
      <c r="I196" s="1" t="s">
        <v>361</v>
      </c>
      <c r="J196" s="1"/>
      <c r="K196" s="1"/>
      <c r="L196" s="1" t="s">
        <v>361</v>
      </c>
      <c r="M196" s="1" t="s">
        <v>361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357</v>
      </c>
      <c r="B197" s="1" t="s">
        <v>358</v>
      </c>
      <c r="C197" s="1" t="s">
        <v>575</v>
      </c>
      <c r="D197" s="1">
        <v>721</v>
      </c>
      <c r="E197" s="1">
        <v>1</v>
      </c>
      <c r="F197" s="1" t="s">
        <v>366</v>
      </c>
      <c r="G197" s="1">
        <v>1.63497</v>
      </c>
      <c r="H197" s="1" t="s">
        <v>367</v>
      </c>
      <c r="I197" s="1" t="s">
        <v>368</v>
      </c>
      <c r="J197" s="1">
        <v>47.46</v>
      </c>
      <c r="K197" s="1" t="s">
        <v>367</v>
      </c>
      <c r="L197" s="1" t="s">
        <v>361</v>
      </c>
      <c r="M197" s="1" t="s">
        <v>361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357</v>
      </c>
      <c r="B198" s="1" t="s">
        <v>358</v>
      </c>
      <c r="C198" s="1" t="s">
        <v>1126</v>
      </c>
      <c r="D198" s="1">
        <v>722</v>
      </c>
      <c r="E198" s="1">
        <v>1</v>
      </c>
      <c r="F198" s="1" t="s">
        <v>366</v>
      </c>
      <c r="G198" s="1">
        <v>1.5024999999999999</v>
      </c>
      <c r="H198" s="1" t="s">
        <v>367</v>
      </c>
      <c r="I198" s="1" t="s">
        <v>368</v>
      </c>
      <c r="J198" s="1">
        <v>32.537999999999997</v>
      </c>
      <c r="K198" s="1" t="s">
        <v>367</v>
      </c>
      <c r="L198" s="1" t="s">
        <v>361</v>
      </c>
      <c r="M198" s="1" t="s">
        <v>361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357</v>
      </c>
      <c r="B199" s="1" t="s">
        <v>358</v>
      </c>
      <c r="C199" s="1" t="s">
        <v>577</v>
      </c>
      <c r="D199" s="1">
        <v>723</v>
      </c>
      <c r="E199" s="1">
        <v>1</v>
      </c>
      <c r="F199" s="1" t="s">
        <v>366</v>
      </c>
      <c r="G199" s="1">
        <v>1.4378599999999999</v>
      </c>
      <c r="H199" s="1" t="s">
        <v>367</v>
      </c>
      <c r="I199" s="1" t="s">
        <v>368</v>
      </c>
      <c r="J199" s="1">
        <v>17.515999999999998</v>
      </c>
      <c r="K199" s="1" t="s">
        <v>367</v>
      </c>
      <c r="L199" s="1" t="s">
        <v>361</v>
      </c>
      <c r="M199" s="1" t="s">
        <v>361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357</v>
      </c>
      <c r="B200" s="1" t="s">
        <v>358</v>
      </c>
      <c r="C200" s="1" t="s">
        <v>578</v>
      </c>
      <c r="D200" s="1">
        <v>724</v>
      </c>
      <c r="E200" s="1">
        <v>1</v>
      </c>
      <c r="F200" s="1" t="s">
        <v>366</v>
      </c>
      <c r="G200" s="1">
        <v>1.3871599999999999</v>
      </c>
      <c r="H200" s="1" t="s">
        <v>367</v>
      </c>
      <c r="I200" s="1" t="s">
        <v>368</v>
      </c>
      <c r="J200" s="1">
        <v>2.6619999999999999</v>
      </c>
      <c r="K200" s="1" t="s">
        <v>367</v>
      </c>
      <c r="L200" s="1" t="s">
        <v>361</v>
      </c>
      <c r="M200" s="1" t="s">
        <v>361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357</v>
      </c>
      <c r="B201" s="1" t="s">
        <v>358</v>
      </c>
      <c r="C201" s="1" t="s">
        <v>579</v>
      </c>
      <c r="D201" s="1">
        <v>725</v>
      </c>
      <c r="E201" s="1">
        <v>1</v>
      </c>
      <c r="F201" s="1" t="s">
        <v>366</v>
      </c>
      <c r="G201" s="1">
        <v>1.45373</v>
      </c>
      <c r="H201" s="1" t="s">
        <v>367</v>
      </c>
      <c r="I201" s="1" t="s">
        <v>368</v>
      </c>
      <c r="J201" s="1">
        <v>24.152000000000001</v>
      </c>
      <c r="K201" s="1" t="s">
        <v>367</v>
      </c>
      <c r="L201" s="1" t="s">
        <v>361</v>
      </c>
      <c r="M201" s="1" t="s">
        <v>361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/>
    <row r="403" spans="1:26" ht="15.75" customHeight="1"/>
    <row r="404" spans="1:26" ht="15.75" customHeight="1"/>
    <row r="405" spans="1:26" ht="15.75" customHeight="1"/>
    <row r="406" spans="1:26" ht="15.75" customHeight="1"/>
    <row r="407" spans="1:26" ht="15.75" customHeight="1"/>
    <row r="408" spans="1:26" ht="15.75" customHeight="1"/>
    <row r="409" spans="1:26" ht="15.75" customHeight="1"/>
    <row r="410" spans="1:26" ht="15.75" customHeight="1"/>
    <row r="411" spans="1:26" ht="15.75" customHeight="1"/>
    <row r="412" spans="1:26" ht="15.75" customHeight="1"/>
    <row r="413" spans="1:26" ht="15.75" customHeight="1"/>
    <row r="414" spans="1:26" ht="15.75" customHeight="1"/>
    <row r="415" spans="1:26" ht="15.75" customHeight="1"/>
    <row r="416" spans="1:2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00"/>
  <sheetViews>
    <sheetView topLeftCell="A637" workbookViewId="0">
      <selection activeCell="D653" sqref="D653:J653"/>
    </sheetView>
  </sheetViews>
  <sheetFormatPr defaultColWidth="12.6640625" defaultRowHeight="15" customHeight="1"/>
  <cols>
    <col min="1" max="13" width="8.88671875" style="97"/>
    <col min="14" max="26" width="11.109375" customWidth="1"/>
  </cols>
  <sheetData>
    <row r="1" spans="1:13" ht="12.75" customHeight="1">
      <c r="A1" s="97" t="s">
        <v>1308</v>
      </c>
      <c r="B1" s="97" t="s">
        <v>358</v>
      </c>
      <c r="C1" s="97" t="s">
        <v>359</v>
      </c>
      <c r="D1" s="97" t="s">
        <v>1274</v>
      </c>
      <c r="F1" s="97" t="s">
        <v>361</v>
      </c>
      <c r="I1" s="97" t="s">
        <v>361</v>
      </c>
      <c r="L1" s="97" t="s">
        <v>361</v>
      </c>
      <c r="M1" s="97" t="s">
        <v>361</v>
      </c>
    </row>
    <row r="2" spans="1:13" ht="12.75" customHeight="1">
      <c r="A2" s="97" t="s">
        <v>357</v>
      </c>
      <c r="B2" s="97" t="s">
        <v>358</v>
      </c>
      <c r="C2" s="97" t="s">
        <v>1143</v>
      </c>
      <c r="D2" s="97">
        <v>1001</v>
      </c>
      <c r="E2" s="97" t="s">
        <v>1144</v>
      </c>
      <c r="F2" s="97" t="s">
        <v>366</v>
      </c>
      <c r="G2" s="97">
        <v>1.4484300000000001</v>
      </c>
      <c r="H2" s="97" t="s">
        <v>367</v>
      </c>
      <c r="I2" s="97" t="s">
        <v>368</v>
      </c>
      <c r="J2" s="97">
        <v>5.7729999999999997</v>
      </c>
      <c r="K2" s="97" t="s">
        <v>367</v>
      </c>
      <c r="L2" s="97" t="s">
        <v>361</v>
      </c>
      <c r="M2" s="97" t="s">
        <v>361</v>
      </c>
    </row>
    <row r="3" spans="1:13" ht="12.75" customHeight="1">
      <c r="A3" s="97" t="s">
        <v>357</v>
      </c>
      <c r="B3" s="97" t="s">
        <v>358</v>
      </c>
      <c r="C3" s="97" t="s">
        <v>1081</v>
      </c>
      <c r="D3" s="97">
        <v>1002</v>
      </c>
      <c r="E3" s="98">
        <v>0.1185300925925926</v>
      </c>
      <c r="F3" s="97" t="s">
        <v>366</v>
      </c>
      <c r="G3" s="97">
        <v>1.4139999999999999</v>
      </c>
      <c r="H3" s="97" t="s">
        <v>367</v>
      </c>
      <c r="I3" s="97" t="s">
        <v>368</v>
      </c>
      <c r="J3" s="97">
        <v>2.2440000000000002</v>
      </c>
      <c r="K3" s="97" t="s">
        <v>367</v>
      </c>
      <c r="L3" s="97" t="s">
        <v>361</v>
      </c>
      <c r="M3" s="97" t="s">
        <v>361</v>
      </c>
    </row>
    <row r="4" spans="1:13" ht="12.75" customHeight="1">
      <c r="A4" s="97" t="s">
        <v>357</v>
      </c>
      <c r="B4" s="97" t="s">
        <v>358</v>
      </c>
      <c r="C4" s="97" t="s">
        <v>365</v>
      </c>
      <c r="D4" s="97">
        <v>1003</v>
      </c>
      <c r="E4" s="98">
        <v>0.12188657407407406</v>
      </c>
      <c r="F4" s="97" t="s">
        <v>366</v>
      </c>
      <c r="G4" s="97">
        <v>1.44686</v>
      </c>
      <c r="H4" s="97" t="s">
        <v>367</v>
      </c>
      <c r="I4" s="97" t="s">
        <v>368</v>
      </c>
      <c r="J4" s="97">
        <v>13.616</v>
      </c>
      <c r="K4" s="97" t="s">
        <v>367</v>
      </c>
      <c r="L4" s="97" t="s">
        <v>361</v>
      </c>
      <c r="M4" s="97" t="s">
        <v>361</v>
      </c>
    </row>
    <row r="5" spans="1:13" ht="12.75" customHeight="1">
      <c r="A5" s="97" t="s">
        <v>357</v>
      </c>
      <c r="B5" s="97" t="s">
        <v>358</v>
      </c>
      <c r="C5" s="97" t="s">
        <v>369</v>
      </c>
      <c r="D5" s="97">
        <v>1004</v>
      </c>
      <c r="E5" s="98">
        <v>0.12026620370370371</v>
      </c>
      <c r="F5" s="97" t="s">
        <v>366</v>
      </c>
      <c r="G5" s="97">
        <v>1.3702000000000001</v>
      </c>
      <c r="H5" s="97" t="s">
        <v>367</v>
      </c>
      <c r="I5" s="97" t="s">
        <v>368</v>
      </c>
      <c r="J5" s="97">
        <v>13.028</v>
      </c>
      <c r="K5" s="97" t="s">
        <v>367</v>
      </c>
      <c r="L5" s="97" t="s">
        <v>361</v>
      </c>
      <c r="M5" s="97" t="s">
        <v>361</v>
      </c>
    </row>
    <row r="6" spans="1:13" ht="12.75" customHeight="1">
      <c r="A6" s="97" t="s">
        <v>357</v>
      </c>
      <c r="B6" s="97" t="s">
        <v>358</v>
      </c>
      <c r="C6" s="97" t="s">
        <v>370</v>
      </c>
      <c r="D6" s="97">
        <v>1005</v>
      </c>
      <c r="E6" s="98">
        <v>0.12431712962962964</v>
      </c>
      <c r="F6" s="97" t="s">
        <v>366</v>
      </c>
      <c r="G6" s="97">
        <v>1.40202</v>
      </c>
      <c r="H6" s="97" t="s">
        <v>367</v>
      </c>
      <c r="I6" s="97" t="s">
        <v>368</v>
      </c>
      <c r="J6" s="97">
        <v>29.032</v>
      </c>
      <c r="K6" s="97" t="s">
        <v>367</v>
      </c>
      <c r="L6" s="97" t="s">
        <v>361</v>
      </c>
      <c r="M6" s="97" t="s">
        <v>361</v>
      </c>
    </row>
    <row r="7" spans="1:13" ht="12.75" customHeight="1">
      <c r="A7" s="97" t="s">
        <v>357</v>
      </c>
      <c r="B7" s="97" t="s">
        <v>358</v>
      </c>
      <c r="C7" s="97" t="s">
        <v>371</v>
      </c>
      <c r="D7" s="97">
        <v>1</v>
      </c>
      <c r="E7" s="98">
        <v>0.12535879629629629</v>
      </c>
      <c r="F7" s="97" t="s">
        <v>366</v>
      </c>
      <c r="G7" s="97">
        <v>1.40202</v>
      </c>
      <c r="H7" s="97" t="s">
        <v>367</v>
      </c>
      <c r="I7" s="97" t="s">
        <v>368</v>
      </c>
      <c r="J7" s="97">
        <v>29.036000000000001</v>
      </c>
      <c r="K7" s="97" t="s">
        <v>367</v>
      </c>
      <c r="L7" s="97" t="s">
        <v>361</v>
      </c>
      <c r="M7" s="97" t="s">
        <v>361</v>
      </c>
    </row>
    <row r="8" spans="1:13" ht="12.75" customHeight="1">
      <c r="A8" s="97" t="s">
        <v>357</v>
      </c>
      <c r="B8" s="97" t="s">
        <v>358</v>
      </c>
      <c r="C8" s="97" t="s">
        <v>372</v>
      </c>
      <c r="D8" s="97">
        <v>2</v>
      </c>
      <c r="E8" s="98">
        <v>0.12651620370370373</v>
      </c>
      <c r="F8" s="97" t="s">
        <v>366</v>
      </c>
      <c r="G8" s="97">
        <v>1.2821800000000001</v>
      </c>
      <c r="H8" s="97" t="s">
        <v>367</v>
      </c>
      <c r="I8" s="97" t="s">
        <v>368</v>
      </c>
      <c r="J8" s="97">
        <v>10.929</v>
      </c>
      <c r="K8" s="97" t="s">
        <v>367</v>
      </c>
      <c r="L8" s="97" t="s">
        <v>361</v>
      </c>
      <c r="M8" s="97" t="s">
        <v>361</v>
      </c>
    </row>
    <row r="9" spans="1:13" ht="12.75" customHeight="1">
      <c r="A9" s="97" t="s">
        <v>357</v>
      </c>
      <c r="B9" s="97" t="s">
        <v>358</v>
      </c>
      <c r="C9" s="97" t="s">
        <v>1086</v>
      </c>
      <c r="D9" s="97">
        <v>3</v>
      </c>
      <c r="E9" s="98">
        <v>0.12501157407407407</v>
      </c>
      <c r="F9" s="97" t="s">
        <v>366</v>
      </c>
      <c r="G9" s="97">
        <v>1.21787</v>
      </c>
      <c r="H9" s="97" t="s">
        <v>367</v>
      </c>
      <c r="I9" s="97" t="s">
        <v>368</v>
      </c>
      <c r="J9" s="97">
        <v>30.867999999999999</v>
      </c>
      <c r="K9" s="97" t="s">
        <v>367</v>
      </c>
      <c r="L9" s="97" t="s">
        <v>361</v>
      </c>
      <c r="M9" s="97" t="s">
        <v>361</v>
      </c>
    </row>
    <row r="10" spans="1:13" ht="12.75" customHeight="1">
      <c r="A10" s="97" t="s">
        <v>357</v>
      </c>
      <c r="B10" s="97" t="s">
        <v>358</v>
      </c>
      <c r="C10" s="97" t="s">
        <v>375</v>
      </c>
      <c r="D10" s="97">
        <v>4</v>
      </c>
      <c r="E10" s="98">
        <v>0.13114583333333332</v>
      </c>
      <c r="F10" s="97" t="s">
        <v>366</v>
      </c>
      <c r="G10" s="97">
        <v>1.47553</v>
      </c>
      <c r="H10" s="97" t="s">
        <v>367</v>
      </c>
      <c r="I10" s="97" t="s">
        <v>368</v>
      </c>
      <c r="J10" s="97">
        <v>30.655000000000001</v>
      </c>
      <c r="K10" s="97" t="s">
        <v>367</v>
      </c>
      <c r="L10" s="97" t="s">
        <v>361</v>
      </c>
      <c r="M10" s="97" t="s">
        <v>361</v>
      </c>
    </row>
    <row r="11" spans="1:13" ht="12.75" customHeight="1">
      <c r="A11" s="97" t="s">
        <v>357</v>
      </c>
      <c r="B11" s="97" t="s">
        <v>358</v>
      </c>
      <c r="C11" s="97" t="s">
        <v>1088</v>
      </c>
      <c r="D11" s="97">
        <v>5</v>
      </c>
      <c r="E11" s="98">
        <v>0.12825231481481483</v>
      </c>
      <c r="F11" s="97" t="s">
        <v>366</v>
      </c>
      <c r="G11" s="97">
        <v>1.41107</v>
      </c>
      <c r="H11" s="97" t="s">
        <v>367</v>
      </c>
      <c r="I11" s="97" t="s">
        <v>368</v>
      </c>
      <c r="J11" s="97">
        <v>10.680999999999999</v>
      </c>
      <c r="K11" s="97" t="s">
        <v>367</v>
      </c>
      <c r="L11" s="97" t="s">
        <v>361</v>
      </c>
      <c r="M11" s="97" t="s">
        <v>361</v>
      </c>
    </row>
    <row r="12" spans="1:13" ht="12.75" customHeight="1">
      <c r="A12" s="97" t="s">
        <v>357</v>
      </c>
      <c r="B12" s="97" t="s">
        <v>358</v>
      </c>
      <c r="C12" s="97" t="s">
        <v>377</v>
      </c>
      <c r="D12" s="97">
        <v>6</v>
      </c>
      <c r="E12" s="98">
        <v>0.13218749999999999</v>
      </c>
      <c r="F12" s="97" t="s">
        <v>366</v>
      </c>
      <c r="G12" s="97">
        <v>1.3503799999999999</v>
      </c>
      <c r="H12" s="97" t="s">
        <v>367</v>
      </c>
      <c r="I12" s="97" t="s">
        <v>368</v>
      </c>
      <c r="J12" s="97">
        <v>9.3559999999999999</v>
      </c>
      <c r="K12" s="97" t="s">
        <v>367</v>
      </c>
      <c r="L12" s="97" t="s">
        <v>361</v>
      </c>
      <c r="M12" s="97" t="s">
        <v>361</v>
      </c>
    </row>
    <row r="13" spans="1:13" ht="12.75" customHeight="1">
      <c r="A13" s="97" t="s">
        <v>357</v>
      </c>
      <c r="B13" s="97" t="s">
        <v>358</v>
      </c>
      <c r="C13" s="97" t="s">
        <v>378</v>
      </c>
      <c r="D13" s="97">
        <v>7</v>
      </c>
      <c r="E13" s="98">
        <v>0.12964120370370372</v>
      </c>
      <c r="F13" s="97" t="s">
        <v>366</v>
      </c>
      <c r="G13" s="97">
        <v>1.2930600000000001</v>
      </c>
      <c r="H13" s="97" t="s">
        <v>367</v>
      </c>
      <c r="I13" s="97" t="s">
        <v>368</v>
      </c>
      <c r="J13" s="97">
        <v>29.355</v>
      </c>
      <c r="K13" s="97" t="s">
        <v>367</v>
      </c>
      <c r="L13" s="97" t="s">
        <v>361</v>
      </c>
      <c r="M13" s="97" t="s">
        <v>361</v>
      </c>
    </row>
    <row r="14" spans="1:13" ht="12.75" customHeight="1">
      <c r="A14" s="97" t="s">
        <v>357</v>
      </c>
      <c r="B14" s="97" t="s">
        <v>358</v>
      </c>
      <c r="C14" s="97" t="s">
        <v>379</v>
      </c>
      <c r="D14" s="97">
        <v>8</v>
      </c>
      <c r="E14" s="98">
        <v>0.13056712962962963</v>
      </c>
      <c r="F14" s="97" t="s">
        <v>366</v>
      </c>
      <c r="G14" s="97">
        <v>1.46008</v>
      </c>
      <c r="H14" s="97" t="s">
        <v>367</v>
      </c>
      <c r="I14" s="97" t="s">
        <v>368</v>
      </c>
      <c r="J14" s="97">
        <v>30.774000000000001</v>
      </c>
      <c r="K14" s="97" t="s">
        <v>367</v>
      </c>
      <c r="L14" s="97" t="s">
        <v>361</v>
      </c>
      <c r="M14" s="97" t="s">
        <v>361</v>
      </c>
    </row>
    <row r="15" spans="1:13" ht="12.75" customHeight="1">
      <c r="A15" s="97" t="s">
        <v>357</v>
      </c>
      <c r="B15" s="97" t="s">
        <v>358</v>
      </c>
      <c r="C15" s="97" t="s">
        <v>380</v>
      </c>
      <c r="D15" s="97">
        <v>9</v>
      </c>
      <c r="E15" s="98">
        <v>0.13369212962962965</v>
      </c>
      <c r="F15" s="97" t="s">
        <v>366</v>
      </c>
      <c r="G15" s="97">
        <v>1.39985</v>
      </c>
      <c r="H15" s="97" t="s">
        <v>367</v>
      </c>
      <c r="I15" s="97" t="s">
        <v>368</v>
      </c>
      <c r="J15" s="97">
        <v>10.808999999999999</v>
      </c>
      <c r="K15" s="97" t="s">
        <v>367</v>
      </c>
      <c r="L15" s="97" t="s">
        <v>361</v>
      </c>
      <c r="M15" s="97" t="s">
        <v>361</v>
      </c>
    </row>
    <row r="16" spans="1:13" ht="12.75" customHeight="1">
      <c r="A16" s="97" t="s">
        <v>357</v>
      </c>
      <c r="B16" s="97" t="s">
        <v>358</v>
      </c>
      <c r="C16" s="97" t="s">
        <v>381</v>
      </c>
      <c r="D16" s="97">
        <v>10</v>
      </c>
      <c r="E16" s="98">
        <v>0.13137731481481482</v>
      </c>
      <c r="F16" s="97" t="s">
        <v>366</v>
      </c>
      <c r="G16" s="97">
        <v>1.3406400000000001</v>
      </c>
      <c r="H16" s="97" t="s">
        <v>367</v>
      </c>
      <c r="I16" s="97" t="s">
        <v>368</v>
      </c>
      <c r="J16" s="97">
        <v>9.2010000000000005</v>
      </c>
      <c r="K16" s="97" t="s">
        <v>367</v>
      </c>
      <c r="L16" s="97" t="s">
        <v>361</v>
      </c>
      <c r="M16" s="97" t="s">
        <v>361</v>
      </c>
    </row>
    <row r="17" spans="1:13" ht="12.75" customHeight="1">
      <c r="A17" s="97" t="s">
        <v>357</v>
      </c>
      <c r="B17" s="97" t="s">
        <v>358</v>
      </c>
      <c r="C17" s="97" t="s">
        <v>382</v>
      </c>
      <c r="D17" s="97">
        <v>11</v>
      </c>
      <c r="E17" s="98">
        <v>0.13033564814814816</v>
      </c>
      <c r="F17" s="97" t="s">
        <v>366</v>
      </c>
      <c r="G17" s="97">
        <v>1.28026</v>
      </c>
      <c r="H17" s="97" t="s">
        <v>367</v>
      </c>
      <c r="I17" s="97" t="s">
        <v>368</v>
      </c>
      <c r="J17" s="97">
        <v>29.138999999999999</v>
      </c>
      <c r="K17" s="97" t="s">
        <v>367</v>
      </c>
      <c r="L17" s="97" t="s">
        <v>361</v>
      </c>
      <c r="M17" s="97" t="s">
        <v>361</v>
      </c>
    </row>
    <row r="18" spans="1:13" ht="12.75" customHeight="1">
      <c r="A18" s="97" t="s">
        <v>357</v>
      </c>
      <c r="B18" s="97" t="s">
        <v>358</v>
      </c>
      <c r="C18" s="97" t="s">
        <v>383</v>
      </c>
      <c r="D18" s="97">
        <v>12</v>
      </c>
      <c r="E18" s="98">
        <v>0.13184027777777776</v>
      </c>
      <c r="F18" s="97" t="s">
        <v>366</v>
      </c>
      <c r="G18" s="97">
        <v>1.5161800000000001</v>
      </c>
      <c r="H18" s="97" t="s">
        <v>367</v>
      </c>
      <c r="I18" s="97" t="s">
        <v>368</v>
      </c>
      <c r="J18" s="97">
        <v>29.956</v>
      </c>
      <c r="K18" s="97" t="s">
        <v>367</v>
      </c>
      <c r="L18" s="97" t="s">
        <v>361</v>
      </c>
      <c r="M18" s="97" t="s">
        <v>361</v>
      </c>
    </row>
    <row r="19" spans="1:13" ht="12.75" customHeight="1">
      <c r="A19" s="97" t="s">
        <v>357</v>
      </c>
      <c r="B19" s="97" t="s">
        <v>358</v>
      </c>
      <c r="C19" s="97" t="s">
        <v>1089</v>
      </c>
      <c r="D19" s="97">
        <v>13</v>
      </c>
      <c r="E19" s="98">
        <v>0.13508101851851853</v>
      </c>
      <c r="F19" s="97" t="s">
        <v>366</v>
      </c>
      <c r="G19" s="97">
        <v>1.11974</v>
      </c>
      <c r="H19" s="97" t="s">
        <v>367</v>
      </c>
      <c r="I19" s="97" t="s">
        <v>368</v>
      </c>
      <c r="J19" s="97">
        <v>30.218</v>
      </c>
      <c r="K19" s="97" t="s">
        <v>367</v>
      </c>
      <c r="L19" s="97" t="s">
        <v>361</v>
      </c>
      <c r="M19" s="97" t="s">
        <v>361</v>
      </c>
    </row>
    <row r="20" spans="1:13" ht="12.75" customHeight="1">
      <c r="A20" s="97" t="s">
        <v>357</v>
      </c>
      <c r="B20" s="97" t="s">
        <v>358</v>
      </c>
      <c r="C20" s="97" t="s">
        <v>385</v>
      </c>
      <c r="D20" s="97">
        <v>14</v>
      </c>
      <c r="E20" s="98">
        <v>0.13843749999999999</v>
      </c>
      <c r="F20" s="97" t="s">
        <v>366</v>
      </c>
      <c r="G20" s="97">
        <v>1.63235</v>
      </c>
      <c r="H20" s="97" t="s">
        <v>367</v>
      </c>
      <c r="I20" s="97" t="s">
        <v>368</v>
      </c>
      <c r="J20" s="97">
        <v>30.565999999999999</v>
      </c>
      <c r="K20" s="97" t="s">
        <v>367</v>
      </c>
      <c r="L20" s="97" t="s">
        <v>361</v>
      </c>
      <c r="M20" s="97" t="s">
        <v>361</v>
      </c>
    </row>
    <row r="21" spans="1:13" ht="12.75" customHeight="1">
      <c r="A21" s="97" t="s">
        <v>357</v>
      </c>
      <c r="B21" s="97" t="s">
        <v>358</v>
      </c>
      <c r="C21" s="97" t="s">
        <v>1145</v>
      </c>
      <c r="D21" s="97">
        <v>15</v>
      </c>
      <c r="E21" s="98">
        <v>0.13554398148148147</v>
      </c>
      <c r="F21" s="97" t="s">
        <v>366</v>
      </c>
      <c r="G21" s="97">
        <v>1.43607</v>
      </c>
      <c r="H21" s="97" t="s">
        <v>367</v>
      </c>
      <c r="I21" s="97" t="s">
        <v>368</v>
      </c>
      <c r="J21" s="97">
        <v>10.805</v>
      </c>
      <c r="K21" s="97" t="s">
        <v>367</v>
      </c>
      <c r="L21" s="97" t="s">
        <v>361</v>
      </c>
      <c r="M21" s="97" t="s">
        <v>361</v>
      </c>
    </row>
    <row r="22" spans="1:13" ht="12.75" customHeight="1">
      <c r="A22" s="97" t="s">
        <v>357</v>
      </c>
      <c r="B22" s="97" t="s">
        <v>358</v>
      </c>
      <c r="C22" s="97" t="s">
        <v>387</v>
      </c>
      <c r="D22" s="97">
        <v>16</v>
      </c>
      <c r="E22" s="98">
        <v>0.13693287037037036</v>
      </c>
      <c r="F22" s="97" t="s">
        <v>366</v>
      </c>
      <c r="G22" s="97">
        <v>1.1380999999999999</v>
      </c>
      <c r="H22" s="97" t="s">
        <v>367</v>
      </c>
      <c r="I22" s="97" t="s">
        <v>368</v>
      </c>
      <c r="J22" s="97">
        <v>29.768999999999998</v>
      </c>
      <c r="K22" s="97" t="s">
        <v>367</v>
      </c>
      <c r="L22" s="97" t="s">
        <v>361</v>
      </c>
      <c r="M22" s="97" t="s">
        <v>361</v>
      </c>
    </row>
    <row r="23" spans="1:13" ht="12.75" customHeight="1">
      <c r="A23" s="97" t="s">
        <v>357</v>
      </c>
      <c r="B23" s="97" t="s">
        <v>358</v>
      </c>
      <c r="C23" s="97" t="s">
        <v>388</v>
      </c>
      <c r="D23" s="97">
        <v>17</v>
      </c>
      <c r="E23" s="98">
        <v>0.13843749999999999</v>
      </c>
      <c r="F23" s="97" t="s">
        <v>366</v>
      </c>
      <c r="G23" s="97">
        <v>1.7897000000000001</v>
      </c>
      <c r="H23" s="97" t="s">
        <v>367</v>
      </c>
      <c r="I23" s="97" t="s">
        <v>368</v>
      </c>
      <c r="J23" s="97">
        <v>29.39</v>
      </c>
      <c r="K23" s="97" t="s">
        <v>367</v>
      </c>
      <c r="L23" s="97" t="s">
        <v>361</v>
      </c>
      <c r="M23" s="97" t="s">
        <v>361</v>
      </c>
    </row>
    <row r="24" spans="1:13" ht="12.75" customHeight="1">
      <c r="A24" s="97" t="s">
        <v>357</v>
      </c>
      <c r="B24" s="97" t="s">
        <v>358</v>
      </c>
      <c r="C24" s="97" t="s">
        <v>389</v>
      </c>
      <c r="D24" s="97">
        <v>18</v>
      </c>
      <c r="E24" s="97" t="s">
        <v>1146</v>
      </c>
      <c r="F24" s="97" t="s">
        <v>366</v>
      </c>
      <c r="G24" s="97">
        <v>1.4847999999999999</v>
      </c>
      <c r="H24" s="97" t="s">
        <v>367</v>
      </c>
      <c r="I24" s="97" t="s">
        <v>368</v>
      </c>
      <c r="J24" s="97">
        <v>10.154</v>
      </c>
      <c r="K24" s="97" t="s">
        <v>367</v>
      </c>
      <c r="L24" s="97" t="s">
        <v>361</v>
      </c>
      <c r="M24" s="97" t="s">
        <v>361</v>
      </c>
    </row>
    <row r="25" spans="1:13" ht="12.75" customHeight="1">
      <c r="A25" s="97" t="s">
        <v>357</v>
      </c>
      <c r="B25" s="97" t="s">
        <v>358</v>
      </c>
      <c r="C25" s="97" t="s">
        <v>390</v>
      </c>
      <c r="D25" s="97">
        <v>19</v>
      </c>
      <c r="E25" s="98">
        <v>0.13728009259259258</v>
      </c>
      <c r="F25" s="97" t="s">
        <v>366</v>
      </c>
      <c r="G25" s="97">
        <v>1.27213</v>
      </c>
      <c r="H25" s="97" t="s">
        <v>367</v>
      </c>
      <c r="I25" s="97" t="s">
        <v>368</v>
      </c>
      <c r="J25" s="97">
        <v>26.093</v>
      </c>
      <c r="K25" s="97" t="s">
        <v>367</v>
      </c>
      <c r="L25" s="97" t="s">
        <v>361</v>
      </c>
      <c r="M25" s="97" t="s">
        <v>361</v>
      </c>
    </row>
    <row r="26" spans="1:13" ht="12.75" customHeight="1">
      <c r="A26" s="97" t="s">
        <v>357</v>
      </c>
      <c r="B26" s="97" t="s">
        <v>358</v>
      </c>
      <c r="C26" s="97" t="s">
        <v>391</v>
      </c>
      <c r="D26" s="97">
        <v>20</v>
      </c>
      <c r="E26" s="98">
        <v>0.14156250000000001</v>
      </c>
      <c r="F26" s="97" t="s">
        <v>366</v>
      </c>
      <c r="G26" s="97">
        <v>1.8539300000000001</v>
      </c>
      <c r="H26" s="97" t="s">
        <v>367</v>
      </c>
      <c r="I26" s="97" t="s">
        <v>368</v>
      </c>
      <c r="J26" s="97">
        <v>35.143000000000001</v>
      </c>
      <c r="K26" s="97" t="s">
        <v>367</v>
      </c>
      <c r="L26" s="97" t="s">
        <v>361</v>
      </c>
      <c r="M26" s="97" t="s">
        <v>361</v>
      </c>
    </row>
    <row r="27" spans="1:13" ht="12.75" customHeight="1">
      <c r="A27" s="97" t="s">
        <v>357</v>
      </c>
      <c r="B27" s="97" t="s">
        <v>358</v>
      </c>
      <c r="C27" s="97" t="s">
        <v>392</v>
      </c>
      <c r="D27" s="97">
        <v>21</v>
      </c>
      <c r="E27" s="98">
        <v>0.13890046296296296</v>
      </c>
      <c r="F27" s="97" t="s">
        <v>366</v>
      </c>
      <c r="G27" s="97">
        <v>1.5689</v>
      </c>
      <c r="H27" s="97" t="s">
        <v>367</v>
      </c>
      <c r="I27" s="97" t="s">
        <v>368</v>
      </c>
      <c r="J27" s="97">
        <v>20.815999999999999</v>
      </c>
      <c r="K27" s="97" t="s">
        <v>367</v>
      </c>
      <c r="L27" s="97" t="s">
        <v>361</v>
      </c>
      <c r="M27" s="97" t="s">
        <v>361</v>
      </c>
    </row>
    <row r="28" spans="1:13" ht="12.75" customHeight="1">
      <c r="A28" s="97" t="s">
        <v>357</v>
      </c>
      <c r="B28" s="97" t="s">
        <v>358</v>
      </c>
      <c r="C28" s="97" t="s">
        <v>1090</v>
      </c>
      <c r="D28" s="97">
        <v>22</v>
      </c>
      <c r="E28" s="97" t="s">
        <v>1147</v>
      </c>
      <c r="F28" s="97" t="s">
        <v>366</v>
      </c>
      <c r="G28" s="97">
        <v>1.20017</v>
      </c>
      <c r="H28" s="97" t="s">
        <v>367</v>
      </c>
      <c r="I28" s="97" t="s">
        <v>368</v>
      </c>
      <c r="J28" s="97">
        <v>16.324999999999999</v>
      </c>
      <c r="K28" s="97" t="s">
        <v>367</v>
      </c>
      <c r="L28" s="97" t="s">
        <v>361</v>
      </c>
      <c r="M28" s="97" t="s">
        <v>361</v>
      </c>
    </row>
    <row r="29" spans="1:13" ht="12.75" customHeight="1">
      <c r="A29" s="97" t="s">
        <v>357</v>
      </c>
      <c r="B29" s="97" t="s">
        <v>358</v>
      </c>
      <c r="C29" s="97" t="s">
        <v>394</v>
      </c>
      <c r="D29" s="97">
        <v>23</v>
      </c>
      <c r="E29" s="98">
        <v>0.14225694444444445</v>
      </c>
      <c r="F29" s="97" t="s">
        <v>366</v>
      </c>
      <c r="G29" s="97">
        <v>1.0653699999999999</v>
      </c>
      <c r="H29" s="97" t="s">
        <v>367</v>
      </c>
      <c r="I29" s="97" t="s">
        <v>368</v>
      </c>
      <c r="J29" s="97">
        <v>29.279</v>
      </c>
      <c r="K29" s="97" t="s">
        <v>367</v>
      </c>
      <c r="L29" s="97" t="s">
        <v>361</v>
      </c>
      <c r="M29" s="97" t="s">
        <v>361</v>
      </c>
    </row>
    <row r="30" spans="1:13" ht="12.75" customHeight="1">
      <c r="A30" s="97" t="s">
        <v>357</v>
      </c>
      <c r="B30" s="97" t="s">
        <v>358</v>
      </c>
      <c r="C30" s="97" t="s">
        <v>1091</v>
      </c>
      <c r="D30" s="97">
        <v>24</v>
      </c>
      <c r="E30" s="98">
        <v>0.14410879629629628</v>
      </c>
      <c r="F30" s="97" t="s">
        <v>366</v>
      </c>
      <c r="G30" s="97">
        <v>1.64045</v>
      </c>
      <c r="H30" s="97" t="s">
        <v>367</v>
      </c>
      <c r="I30" s="97" t="s">
        <v>368</v>
      </c>
      <c r="J30" s="97">
        <v>29.565999999999999</v>
      </c>
      <c r="K30" s="97" t="s">
        <v>367</v>
      </c>
      <c r="L30" s="97" t="s">
        <v>361</v>
      </c>
      <c r="M30" s="97" t="s">
        <v>361</v>
      </c>
    </row>
    <row r="31" spans="1:13" ht="12.75" customHeight="1">
      <c r="A31" s="97" t="s">
        <v>357</v>
      </c>
      <c r="B31" s="97" t="s">
        <v>358</v>
      </c>
      <c r="C31" s="97" t="s">
        <v>396</v>
      </c>
      <c r="D31" s="97">
        <v>25</v>
      </c>
      <c r="E31" s="98">
        <v>0.14202546296296295</v>
      </c>
      <c r="F31" s="97" t="s">
        <v>366</v>
      </c>
      <c r="G31" s="97">
        <v>1.4678899999999999</v>
      </c>
      <c r="H31" s="97" t="s">
        <v>367</v>
      </c>
      <c r="I31" s="97" t="s">
        <v>368</v>
      </c>
      <c r="J31" s="97">
        <v>12.625</v>
      </c>
      <c r="K31" s="97" t="s">
        <v>367</v>
      </c>
      <c r="L31" s="97" t="s">
        <v>361</v>
      </c>
      <c r="M31" s="97" t="s">
        <v>361</v>
      </c>
    </row>
    <row r="32" spans="1:13" ht="12.75" customHeight="1">
      <c r="A32" s="97" t="s">
        <v>357</v>
      </c>
      <c r="B32" s="97" t="s">
        <v>358</v>
      </c>
      <c r="C32" s="97" t="s">
        <v>397</v>
      </c>
      <c r="D32" s="97">
        <v>26</v>
      </c>
      <c r="E32" s="98">
        <v>0.14630787037037038</v>
      </c>
      <c r="F32" s="97" t="s">
        <v>366</v>
      </c>
      <c r="G32" s="97">
        <v>1.2527699999999999</v>
      </c>
      <c r="H32" s="97" t="s">
        <v>367</v>
      </c>
      <c r="I32" s="97" t="s">
        <v>368</v>
      </c>
      <c r="J32" s="97">
        <v>7.7140000000000004</v>
      </c>
      <c r="K32" s="97" t="s">
        <v>367</v>
      </c>
      <c r="L32" s="97" t="s">
        <v>361</v>
      </c>
      <c r="M32" s="97" t="s">
        <v>361</v>
      </c>
    </row>
    <row r="33" spans="1:13" ht="12.75" customHeight="1">
      <c r="A33" s="97" t="s">
        <v>357</v>
      </c>
      <c r="B33" s="97" t="s">
        <v>358</v>
      </c>
      <c r="C33" s="97" t="s">
        <v>398</v>
      </c>
      <c r="D33" s="97">
        <v>27</v>
      </c>
      <c r="E33" s="98">
        <v>0.14445601851851853</v>
      </c>
      <c r="F33" s="97" t="s">
        <v>366</v>
      </c>
      <c r="G33" s="97">
        <v>1.0607800000000001</v>
      </c>
      <c r="H33" s="97" t="s">
        <v>367</v>
      </c>
      <c r="I33" s="97" t="s">
        <v>368</v>
      </c>
      <c r="J33" s="97">
        <v>26.526</v>
      </c>
      <c r="K33" s="97" t="s">
        <v>367</v>
      </c>
      <c r="L33" s="97" t="s">
        <v>361</v>
      </c>
      <c r="M33" s="97" t="s">
        <v>361</v>
      </c>
    </row>
    <row r="34" spans="1:13" ht="12.75" customHeight="1">
      <c r="A34" s="97" t="s">
        <v>357</v>
      </c>
      <c r="B34" s="97" t="s">
        <v>358</v>
      </c>
      <c r="C34" s="97" t="s">
        <v>1093</v>
      </c>
      <c r="D34" s="97">
        <v>28</v>
      </c>
      <c r="E34" s="98">
        <v>0.14746527777777776</v>
      </c>
      <c r="F34" s="97" t="s">
        <v>366</v>
      </c>
      <c r="G34" s="97">
        <v>1.6596500000000001</v>
      </c>
      <c r="H34" s="97" t="s">
        <v>367</v>
      </c>
      <c r="I34" s="97" t="s">
        <v>368</v>
      </c>
      <c r="J34" s="97">
        <v>31.111999999999998</v>
      </c>
      <c r="K34" s="97" t="s">
        <v>367</v>
      </c>
      <c r="L34" s="97" t="s">
        <v>361</v>
      </c>
      <c r="M34" s="97" t="s">
        <v>361</v>
      </c>
    </row>
    <row r="35" spans="1:13" ht="12.75" customHeight="1">
      <c r="A35" s="97" t="s">
        <v>357</v>
      </c>
      <c r="B35" s="97" t="s">
        <v>358</v>
      </c>
      <c r="C35" s="97" t="s">
        <v>400</v>
      </c>
      <c r="D35" s="97">
        <v>29</v>
      </c>
      <c r="E35" s="98">
        <v>0.14445601851851853</v>
      </c>
      <c r="F35" s="97" t="s">
        <v>366</v>
      </c>
      <c r="G35" s="97">
        <v>1.64499</v>
      </c>
      <c r="H35" s="97" t="s">
        <v>367</v>
      </c>
      <c r="I35" s="97" t="s">
        <v>368</v>
      </c>
      <c r="J35" s="97">
        <v>30.135000000000002</v>
      </c>
      <c r="K35" s="97" t="s">
        <v>367</v>
      </c>
      <c r="L35" s="97" t="s">
        <v>361</v>
      </c>
      <c r="M35" s="97" t="s">
        <v>361</v>
      </c>
    </row>
    <row r="36" spans="1:13" ht="12.75" customHeight="1">
      <c r="A36" s="97" t="s">
        <v>357</v>
      </c>
      <c r="B36" s="97" t="s">
        <v>358</v>
      </c>
      <c r="C36" s="97" t="s">
        <v>1094</v>
      </c>
      <c r="D36" s="97">
        <v>30</v>
      </c>
      <c r="E36" s="97" t="s">
        <v>1148</v>
      </c>
      <c r="F36" s="97" t="s">
        <v>366</v>
      </c>
      <c r="G36" s="97">
        <v>1.43791</v>
      </c>
      <c r="H36" s="97" t="s">
        <v>367</v>
      </c>
      <c r="I36" s="97" t="s">
        <v>368</v>
      </c>
      <c r="J36" s="97">
        <v>10.199</v>
      </c>
      <c r="K36" s="97" t="s">
        <v>367</v>
      </c>
      <c r="L36" s="97" t="s">
        <v>361</v>
      </c>
      <c r="M36" s="97" t="s">
        <v>361</v>
      </c>
    </row>
    <row r="37" spans="1:13" ht="12.75" customHeight="1">
      <c r="A37" s="97" t="s">
        <v>357</v>
      </c>
      <c r="B37" s="97" t="s">
        <v>358</v>
      </c>
      <c r="C37" s="97" t="s">
        <v>402</v>
      </c>
      <c r="D37" s="97">
        <v>31</v>
      </c>
      <c r="E37" s="98">
        <v>0.14723379629629629</v>
      </c>
      <c r="F37" s="97" t="s">
        <v>366</v>
      </c>
      <c r="G37" s="97">
        <v>1.24857</v>
      </c>
      <c r="H37" s="97" t="s">
        <v>367</v>
      </c>
      <c r="I37" s="97" t="s">
        <v>368</v>
      </c>
      <c r="J37" s="97">
        <v>10.263999999999999</v>
      </c>
      <c r="K37" s="97" t="s">
        <v>367</v>
      </c>
      <c r="L37" s="97" t="s">
        <v>361</v>
      </c>
      <c r="M37" s="97" t="s">
        <v>361</v>
      </c>
    </row>
    <row r="38" spans="1:13" ht="12.75" customHeight="1">
      <c r="A38" s="97" t="s">
        <v>357</v>
      </c>
      <c r="B38" s="97" t="s">
        <v>358</v>
      </c>
      <c r="C38" s="97" t="s">
        <v>403</v>
      </c>
      <c r="D38" s="97">
        <v>32</v>
      </c>
      <c r="E38" s="98">
        <v>0.14896990740740743</v>
      </c>
      <c r="F38" s="97" t="s">
        <v>366</v>
      </c>
      <c r="G38" s="97">
        <v>1.23675</v>
      </c>
      <c r="H38" s="97" t="s">
        <v>367</v>
      </c>
      <c r="I38" s="97" t="s">
        <v>368</v>
      </c>
      <c r="J38" s="97">
        <v>11.9</v>
      </c>
      <c r="K38" s="97" t="s">
        <v>367</v>
      </c>
      <c r="L38" s="97" t="s">
        <v>361</v>
      </c>
      <c r="M38" s="97" t="s">
        <v>361</v>
      </c>
    </row>
    <row r="39" spans="1:13" ht="12.75" customHeight="1">
      <c r="A39" s="97" t="s">
        <v>357</v>
      </c>
      <c r="B39" s="97" t="s">
        <v>358</v>
      </c>
      <c r="C39" s="97" t="s">
        <v>404</v>
      </c>
      <c r="D39" s="97">
        <v>33</v>
      </c>
      <c r="E39" s="98">
        <v>0.14630787037037038</v>
      </c>
      <c r="F39" s="97" t="s">
        <v>366</v>
      </c>
      <c r="G39" s="97">
        <v>1.0570299999999999</v>
      </c>
      <c r="H39" s="97" t="s">
        <v>367</v>
      </c>
      <c r="I39" s="97" t="s">
        <v>368</v>
      </c>
      <c r="J39" s="97">
        <v>30.071999999999999</v>
      </c>
      <c r="K39" s="97" t="s">
        <v>367</v>
      </c>
      <c r="L39" s="97" t="s">
        <v>361</v>
      </c>
      <c r="M39" s="97" t="s">
        <v>361</v>
      </c>
    </row>
    <row r="40" spans="1:13" ht="12.75" customHeight="1">
      <c r="A40" s="97" t="s">
        <v>357</v>
      </c>
      <c r="B40" s="97" t="s">
        <v>358</v>
      </c>
      <c r="C40" s="97" t="s">
        <v>1095</v>
      </c>
      <c r="D40" s="97">
        <v>34</v>
      </c>
      <c r="E40" s="98">
        <v>0.14954861111111112</v>
      </c>
      <c r="F40" s="97" t="s">
        <v>366</v>
      </c>
      <c r="G40" s="97">
        <v>1.6481600000000001</v>
      </c>
      <c r="H40" s="97" t="s">
        <v>367</v>
      </c>
      <c r="I40" s="97" t="s">
        <v>368</v>
      </c>
      <c r="J40" s="97">
        <v>30.381</v>
      </c>
      <c r="K40" s="97" t="s">
        <v>367</v>
      </c>
      <c r="L40" s="97" t="s">
        <v>361</v>
      </c>
      <c r="M40" s="97" t="s">
        <v>361</v>
      </c>
    </row>
    <row r="41" spans="1:13" ht="12.75" customHeight="1">
      <c r="A41" s="97" t="s">
        <v>357</v>
      </c>
      <c r="B41" s="97" t="s">
        <v>358</v>
      </c>
      <c r="C41" s="97" t="s">
        <v>406</v>
      </c>
      <c r="D41" s="97">
        <v>35</v>
      </c>
      <c r="E41" s="98">
        <v>0.14804398148148148</v>
      </c>
      <c r="F41" s="97" t="s">
        <v>366</v>
      </c>
      <c r="G41" s="97">
        <v>1.45634</v>
      </c>
      <c r="H41" s="97" t="s">
        <v>367</v>
      </c>
      <c r="I41" s="97" t="s">
        <v>368</v>
      </c>
      <c r="J41" s="97">
        <v>10.523999999999999</v>
      </c>
      <c r="K41" s="97" t="s">
        <v>367</v>
      </c>
      <c r="L41" s="97" t="s">
        <v>361</v>
      </c>
      <c r="M41" s="97" t="s">
        <v>361</v>
      </c>
    </row>
    <row r="42" spans="1:13" ht="12.75" customHeight="1">
      <c r="A42" s="97" t="s">
        <v>357</v>
      </c>
      <c r="B42" s="97" t="s">
        <v>358</v>
      </c>
      <c r="C42" s="97" t="s">
        <v>407</v>
      </c>
      <c r="D42" s="97">
        <v>36</v>
      </c>
      <c r="E42" s="97" t="s">
        <v>1149</v>
      </c>
      <c r="F42" s="97" t="s">
        <v>366</v>
      </c>
      <c r="G42" s="97">
        <v>1.2595000000000001</v>
      </c>
      <c r="H42" s="97" t="s">
        <v>367</v>
      </c>
      <c r="I42" s="97" t="s">
        <v>368</v>
      </c>
      <c r="J42" s="97">
        <v>9.8420000000000005</v>
      </c>
      <c r="K42" s="97" t="s">
        <v>367</v>
      </c>
      <c r="L42" s="97" t="s">
        <v>361</v>
      </c>
      <c r="M42" s="97" t="s">
        <v>361</v>
      </c>
    </row>
    <row r="43" spans="1:13" ht="12.75" customHeight="1">
      <c r="A43" s="97" t="s">
        <v>357</v>
      </c>
      <c r="B43" s="97" t="s">
        <v>358</v>
      </c>
      <c r="C43" s="97" t="s">
        <v>1096</v>
      </c>
      <c r="D43" s="97">
        <v>37</v>
      </c>
      <c r="E43" s="98">
        <v>0.15059027777777778</v>
      </c>
      <c r="F43" s="97" t="s">
        <v>366</v>
      </c>
      <c r="G43" s="97">
        <v>1.0895699999999999</v>
      </c>
      <c r="H43" s="97" t="s">
        <v>367</v>
      </c>
      <c r="I43" s="97" t="s">
        <v>368</v>
      </c>
      <c r="J43" s="97">
        <v>31.32</v>
      </c>
      <c r="K43" s="97" t="s">
        <v>367</v>
      </c>
      <c r="L43" s="97" t="s">
        <v>361</v>
      </c>
      <c r="M43" s="97" t="s">
        <v>361</v>
      </c>
    </row>
    <row r="44" spans="1:13" ht="12.75" customHeight="1">
      <c r="A44" s="97" t="s">
        <v>357</v>
      </c>
      <c r="B44" s="97" t="s">
        <v>358</v>
      </c>
      <c r="C44" s="97" t="s">
        <v>409</v>
      </c>
      <c r="D44" s="97">
        <v>38</v>
      </c>
      <c r="E44" s="98">
        <v>0.15255787037037036</v>
      </c>
      <c r="F44" s="97" t="s">
        <v>366</v>
      </c>
      <c r="G44" s="97">
        <v>1.53213</v>
      </c>
      <c r="H44" s="97" t="s">
        <v>367</v>
      </c>
      <c r="I44" s="97" t="s">
        <v>368</v>
      </c>
      <c r="J44" s="97">
        <v>32.304000000000002</v>
      </c>
      <c r="K44" s="97" t="s">
        <v>367</v>
      </c>
      <c r="L44" s="97" t="s">
        <v>361</v>
      </c>
      <c r="M44" s="97" t="s">
        <v>361</v>
      </c>
    </row>
    <row r="45" spans="1:13" ht="12.75" customHeight="1">
      <c r="A45" s="97" t="s">
        <v>357</v>
      </c>
      <c r="B45" s="97" t="s">
        <v>358</v>
      </c>
      <c r="C45" s="97" t="s">
        <v>1097</v>
      </c>
      <c r="D45" s="97">
        <v>39</v>
      </c>
      <c r="E45" s="98">
        <v>0.15035879629629631</v>
      </c>
      <c r="F45" s="97" t="s">
        <v>366</v>
      </c>
      <c r="G45" s="97">
        <v>1.4087799999999999</v>
      </c>
      <c r="H45" s="97" t="s">
        <v>367</v>
      </c>
      <c r="I45" s="97" t="s">
        <v>368</v>
      </c>
      <c r="J45" s="97">
        <v>12.348000000000001</v>
      </c>
      <c r="K45" s="97" t="s">
        <v>367</v>
      </c>
      <c r="L45" s="97" t="s">
        <v>361</v>
      </c>
      <c r="M45" s="97" t="s">
        <v>361</v>
      </c>
    </row>
    <row r="46" spans="1:13" ht="12.75" customHeight="1">
      <c r="A46" s="97" t="s">
        <v>357</v>
      </c>
      <c r="B46" s="97" t="s">
        <v>358</v>
      </c>
      <c r="C46" s="97" t="s">
        <v>411</v>
      </c>
      <c r="D46" s="97">
        <v>40</v>
      </c>
      <c r="E46" s="98">
        <v>0.1509375</v>
      </c>
      <c r="F46" s="97" t="s">
        <v>366</v>
      </c>
      <c r="G46" s="97">
        <v>1.1862600000000001</v>
      </c>
      <c r="H46" s="97" t="s">
        <v>367</v>
      </c>
      <c r="I46" s="97" t="s">
        <v>368</v>
      </c>
      <c r="J46" s="97">
        <v>37.808999999999997</v>
      </c>
      <c r="K46" s="97" t="s">
        <v>367</v>
      </c>
      <c r="L46" s="97" t="s">
        <v>361</v>
      </c>
      <c r="M46" s="97" t="s">
        <v>361</v>
      </c>
    </row>
    <row r="47" spans="1:13" ht="12.75" customHeight="1">
      <c r="A47" s="97" t="s">
        <v>357</v>
      </c>
      <c r="B47" s="97" t="s">
        <v>358</v>
      </c>
      <c r="C47" s="97" t="s">
        <v>412</v>
      </c>
      <c r="D47" s="97">
        <v>41</v>
      </c>
      <c r="E47" s="98">
        <v>0.15394675925925927</v>
      </c>
      <c r="F47" s="97" t="s">
        <v>366</v>
      </c>
      <c r="G47" s="97">
        <v>1.5579499999999999</v>
      </c>
      <c r="H47" s="97" t="s">
        <v>367</v>
      </c>
      <c r="I47" s="97" t="s">
        <v>368</v>
      </c>
      <c r="J47" s="97">
        <v>36.686999999999998</v>
      </c>
      <c r="K47" s="97" t="s">
        <v>367</v>
      </c>
      <c r="L47" s="97" t="s">
        <v>361</v>
      </c>
      <c r="M47" s="97" t="s">
        <v>361</v>
      </c>
    </row>
    <row r="48" spans="1:13" ht="12.75" customHeight="1">
      <c r="A48" s="97" t="s">
        <v>357</v>
      </c>
      <c r="B48" s="97" t="s">
        <v>358</v>
      </c>
      <c r="C48" s="97" t="s">
        <v>413</v>
      </c>
      <c r="D48" s="97">
        <v>42</v>
      </c>
      <c r="E48" s="98">
        <v>0.15186342592592592</v>
      </c>
      <c r="F48" s="97" t="s">
        <v>366</v>
      </c>
      <c r="G48" s="97">
        <v>1.20289</v>
      </c>
      <c r="H48" s="97" t="s">
        <v>367</v>
      </c>
      <c r="I48" s="97" t="s">
        <v>368</v>
      </c>
      <c r="J48" s="97">
        <v>33.447000000000003</v>
      </c>
      <c r="K48" s="97" t="s">
        <v>367</v>
      </c>
      <c r="L48" s="97" t="s">
        <v>361</v>
      </c>
      <c r="M48" s="97" t="s">
        <v>361</v>
      </c>
    </row>
    <row r="49" spans="1:13" ht="12.75" customHeight="1">
      <c r="A49" s="97" t="s">
        <v>357</v>
      </c>
      <c r="B49" s="97" t="s">
        <v>358</v>
      </c>
      <c r="C49" s="97" t="s">
        <v>414</v>
      </c>
      <c r="D49" s="97">
        <v>43</v>
      </c>
      <c r="E49" s="98">
        <v>0.15579861111111112</v>
      </c>
      <c r="F49" s="97" t="s">
        <v>366</v>
      </c>
      <c r="G49" s="97">
        <v>1.5041199999999999</v>
      </c>
      <c r="H49" s="97" t="s">
        <v>367</v>
      </c>
      <c r="I49" s="97" t="s">
        <v>368</v>
      </c>
      <c r="J49" s="97">
        <v>29.788</v>
      </c>
      <c r="K49" s="97" t="s">
        <v>367</v>
      </c>
      <c r="L49" s="97" t="s">
        <v>361</v>
      </c>
      <c r="M49" s="97" t="s">
        <v>361</v>
      </c>
    </row>
    <row r="50" spans="1:13" ht="12.75" customHeight="1">
      <c r="A50" s="97" t="s">
        <v>357</v>
      </c>
      <c r="B50" s="97" t="s">
        <v>358</v>
      </c>
      <c r="C50" s="97" t="s">
        <v>415</v>
      </c>
      <c r="D50" s="97">
        <v>44</v>
      </c>
      <c r="E50" s="98">
        <v>0.15313657407407408</v>
      </c>
      <c r="F50" s="97" t="s">
        <v>366</v>
      </c>
      <c r="G50" s="97">
        <v>1.40611</v>
      </c>
      <c r="H50" s="97" t="s">
        <v>367</v>
      </c>
      <c r="I50" s="97" t="s">
        <v>368</v>
      </c>
      <c r="J50" s="97">
        <v>10.016</v>
      </c>
      <c r="K50" s="97" t="s">
        <v>367</v>
      </c>
      <c r="L50" s="97" t="s">
        <v>361</v>
      </c>
      <c r="M50" s="97" t="s">
        <v>361</v>
      </c>
    </row>
    <row r="51" spans="1:13" ht="12.75" customHeight="1">
      <c r="A51" s="97" t="s">
        <v>357</v>
      </c>
      <c r="B51" s="97" t="s">
        <v>358</v>
      </c>
      <c r="C51" s="97" t="s">
        <v>416</v>
      </c>
      <c r="D51" s="97">
        <v>45</v>
      </c>
      <c r="E51" s="98">
        <v>0.15741898148148148</v>
      </c>
      <c r="F51" s="97" t="s">
        <v>366</v>
      </c>
      <c r="G51" s="97">
        <v>1.31443</v>
      </c>
      <c r="H51" s="97" t="s">
        <v>367</v>
      </c>
      <c r="I51" s="97" t="s">
        <v>368</v>
      </c>
      <c r="J51" s="97">
        <v>8.8290000000000006</v>
      </c>
      <c r="K51" s="97" t="s">
        <v>367</v>
      </c>
      <c r="L51" s="97" t="s">
        <v>361</v>
      </c>
      <c r="M51" s="97" t="s">
        <v>361</v>
      </c>
    </row>
    <row r="52" spans="1:13" ht="12.75" customHeight="1">
      <c r="A52" s="97" t="s">
        <v>357</v>
      </c>
      <c r="B52" s="97" t="s">
        <v>358</v>
      </c>
      <c r="C52" s="97" t="s">
        <v>417</v>
      </c>
      <c r="D52" s="97">
        <v>46</v>
      </c>
      <c r="E52" s="98">
        <v>0.15533564814814815</v>
      </c>
      <c r="F52" s="97" t="s">
        <v>366</v>
      </c>
      <c r="G52" s="97">
        <v>1.21038</v>
      </c>
      <c r="H52" s="97" t="s">
        <v>367</v>
      </c>
      <c r="I52" s="97" t="s">
        <v>368</v>
      </c>
      <c r="J52" s="97">
        <v>28.664999999999999</v>
      </c>
      <c r="K52" s="97" t="s">
        <v>367</v>
      </c>
      <c r="L52" s="97" t="s">
        <v>361</v>
      </c>
      <c r="M52" s="97" t="s">
        <v>361</v>
      </c>
    </row>
    <row r="53" spans="1:13" ht="12.75" customHeight="1">
      <c r="A53" s="97" t="s">
        <v>357</v>
      </c>
      <c r="B53" s="97" t="s">
        <v>358</v>
      </c>
      <c r="C53" s="97" t="s">
        <v>418</v>
      </c>
      <c r="D53" s="97">
        <v>47</v>
      </c>
      <c r="E53" s="98">
        <v>0.15626157407407407</v>
      </c>
      <c r="F53" s="97" t="s">
        <v>366</v>
      </c>
      <c r="G53" s="97">
        <v>1.5179800000000001</v>
      </c>
      <c r="H53" s="97" t="s">
        <v>367</v>
      </c>
      <c r="I53" s="97" t="s">
        <v>368</v>
      </c>
      <c r="J53" s="97">
        <v>31.248000000000001</v>
      </c>
      <c r="K53" s="97" t="s">
        <v>367</v>
      </c>
      <c r="L53" s="97" t="s">
        <v>361</v>
      </c>
      <c r="M53" s="97" t="s">
        <v>361</v>
      </c>
    </row>
    <row r="54" spans="1:13" ht="12.75" customHeight="1">
      <c r="A54" s="97" t="s">
        <v>357</v>
      </c>
      <c r="B54" s="97" t="s">
        <v>358</v>
      </c>
      <c r="C54" s="97" t="s">
        <v>419</v>
      </c>
      <c r="D54" s="97">
        <v>48</v>
      </c>
      <c r="E54" s="97" t="s">
        <v>1150</v>
      </c>
      <c r="F54" s="97" t="s">
        <v>366</v>
      </c>
      <c r="G54" s="97">
        <v>1.41153</v>
      </c>
      <c r="H54" s="97" t="s">
        <v>367</v>
      </c>
      <c r="I54" s="97" t="s">
        <v>368</v>
      </c>
      <c r="J54" s="97">
        <v>9.7230000000000008</v>
      </c>
      <c r="K54" s="97" t="s">
        <v>367</v>
      </c>
      <c r="L54" s="97" t="s">
        <v>361</v>
      </c>
      <c r="M54" s="97" t="s">
        <v>361</v>
      </c>
    </row>
    <row r="55" spans="1:13" ht="12.75" customHeight="1">
      <c r="A55" s="97" t="s">
        <v>357</v>
      </c>
      <c r="B55" s="97" t="s">
        <v>358</v>
      </c>
      <c r="C55" s="97" t="s">
        <v>420</v>
      </c>
      <c r="D55" s="97">
        <v>49</v>
      </c>
      <c r="E55" s="98">
        <v>0.15730324074074073</v>
      </c>
      <c r="F55" s="97" t="s">
        <v>366</v>
      </c>
      <c r="G55" s="97">
        <v>1.32237</v>
      </c>
      <c r="H55" s="97" t="s">
        <v>367</v>
      </c>
      <c r="I55" s="97" t="s">
        <v>368</v>
      </c>
      <c r="J55" s="97">
        <v>9.0350000000000001</v>
      </c>
      <c r="K55" s="97" t="s">
        <v>367</v>
      </c>
      <c r="L55" s="97" t="s">
        <v>361</v>
      </c>
      <c r="M55" s="97" t="s">
        <v>361</v>
      </c>
    </row>
    <row r="56" spans="1:13" ht="12.75" customHeight="1">
      <c r="A56" s="97" t="s">
        <v>357</v>
      </c>
      <c r="B56" s="97" t="s">
        <v>358</v>
      </c>
      <c r="C56" s="97" t="s">
        <v>421</v>
      </c>
      <c r="D56" s="97">
        <v>50</v>
      </c>
      <c r="E56" s="98">
        <v>0.15464120370370371</v>
      </c>
      <c r="F56" s="97" t="s">
        <v>366</v>
      </c>
      <c r="G56" s="97">
        <v>1.22099</v>
      </c>
      <c r="H56" s="97" t="s">
        <v>367</v>
      </c>
      <c r="I56" s="97" t="s">
        <v>368</v>
      </c>
      <c r="J56" s="97">
        <v>28.93</v>
      </c>
      <c r="K56" s="97" t="s">
        <v>367</v>
      </c>
      <c r="L56" s="97" t="s">
        <v>361</v>
      </c>
      <c r="M56" s="97" t="s">
        <v>361</v>
      </c>
    </row>
    <row r="57" spans="1:13" ht="12.75" customHeight="1">
      <c r="A57" s="97" t="s">
        <v>357</v>
      </c>
      <c r="B57" s="97" t="s">
        <v>358</v>
      </c>
      <c r="C57" s="97" t="s">
        <v>422</v>
      </c>
      <c r="D57" s="97">
        <v>51</v>
      </c>
      <c r="E57" s="98">
        <v>0.15614583333333334</v>
      </c>
      <c r="F57" s="97" t="s">
        <v>366</v>
      </c>
      <c r="G57" s="97">
        <v>1.5086599999999999</v>
      </c>
      <c r="H57" s="97" t="s">
        <v>367</v>
      </c>
      <c r="I57" s="97" t="s">
        <v>368</v>
      </c>
      <c r="J57" s="97">
        <v>30.873000000000001</v>
      </c>
      <c r="K57" s="97" t="s">
        <v>367</v>
      </c>
      <c r="L57" s="97" t="s">
        <v>361</v>
      </c>
      <c r="M57" s="97" t="s">
        <v>361</v>
      </c>
    </row>
    <row r="58" spans="1:13" ht="12.75" customHeight="1">
      <c r="A58" s="97" t="s">
        <v>357</v>
      </c>
      <c r="B58" s="97" t="s">
        <v>358</v>
      </c>
      <c r="C58" s="97" t="s">
        <v>423</v>
      </c>
      <c r="D58" s="97">
        <v>52</v>
      </c>
      <c r="E58" s="98">
        <v>0.15996527777777778</v>
      </c>
      <c r="F58" s="97" t="s">
        <v>366</v>
      </c>
      <c r="G58" s="97">
        <v>1.40744</v>
      </c>
      <c r="H58" s="97" t="s">
        <v>367</v>
      </c>
      <c r="I58" s="97" t="s">
        <v>368</v>
      </c>
      <c r="J58" s="97">
        <v>11.054</v>
      </c>
      <c r="K58" s="97" t="s">
        <v>367</v>
      </c>
      <c r="L58" s="97" t="s">
        <v>361</v>
      </c>
      <c r="M58" s="97" t="s">
        <v>361</v>
      </c>
    </row>
    <row r="59" spans="1:13" ht="12.75" customHeight="1">
      <c r="A59" s="97" t="s">
        <v>357</v>
      </c>
      <c r="B59" s="97" t="s">
        <v>358</v>
      </c>
      <c r="C59" s="97" t="s">
        <v>424</v>
      </c>
      <c r="D59" s="97">
        <v>53</v>
      </c>
      <c r="E59" s="98">
        <v>0.15741898148148148</v>
      </c>
      <c r="F59" s="97" t="s">
        <v>366</v>
      </c>
      <c r="G59" s="97">
        <v>1.30484</v>
      </c>
      <c r="H59" s="97" t="s">
        <v>367</v>
      </c>
      <c r="I59" s="97" t="s">
        <v>368</v>
      </c>
      <c r="J59" s="97">
        <v>9.3179999999999996</v>
      </c>
      <c r="K59" s="97" t="s">
        <v>367</v>
      </c>
      <c r="L59" s="97" t="s">
        <v>361</v>
      </c>
      <c r="M59" s="97" t="s">
        <v>361</v>
      </c>
    </row>
    <row r="60" spans="1:13" ht="12.75" customHeight="1">
      <c r="A60" s="97" t="s">
        <v>357</v>
      </c>
      <c r="B60" s="97" t="s">
        <v>358</v>
      </c>
      <c r="C60" s="97" t="s">
        <v>425</v>
      </c>
      <c r="D60" s="97">
        <v>54</v>
      </c>
      <c r="E60" s="98">
        <v>0.16112268518518519</v>
      </c>
      <c r="F60" s="97" t="s">
        <v>366</v>
      </c>
      <c r="G60" s="97">
        <v>1.2033700000000001</v>
      </c>
      <c r="H60" s="97" t="s">
        <v>367</v>
      </c>
      <c r="I60" s="97" t="s">
        <v>368</v>
      </c>
      <c r="J60" s="97">
        <v>29.951000000000001</v>
      </c>
      <c r="K60" s="97" t="s">
        <v>367</v>
      </c>
      <c r="L60" s="97" t="s">
        <v>361</v>
      </c>
      <c r="M60" s="97" t="s">
        <v>361</v>
      </c>
    </row>
    <row r="61" spans="1:13" ht="12.75" customHeight="1">
      <c r="A61" s="97" t="s">
        <v>357</v>
      </c>
      <c r="B61" s="97" t="s">
        <v>358</v>
      </c>
      <c r="C61" s="97" t="s">
        <v>1100</v>
      </c>
      <c r="D61" s="97">
        <v>55</v>
      </c>
      <c r="E61" s="97" t="s">
        <v>1151</v>
      </c>
      <c r="F61" s="97" t="s">
        <v>366</v>
      </c>
      <c r="G61" s="97">
        <v>1.51814</v>
      </c>
      <c r="H61" s="97" t="s">
        <v>367</v>
      </c>
      <c r="I61" s="97" t="s">
        <v>368</v>
      </c>
      <c r="J61" s="97">
        <v>29.943000000000001</v>
      </c>
      <c r="K61" s="97" t="s">
        <v>367</v>
      </c>
      <c r="L61" s="97" t="s">
        <v>361</v>
      </c>
      <c r="M61" s="97" t="s">
        <v>361</v>
      </c>
    </row>
    <row r="62" spans="1:13" ht="12.75" customHeight="1">
      <c r="A62" s="97" t="s">
        <v>357</v>
      </c>
      <c r="B62" s="97" t="s">
        <v>358</v>
      </c>
      <c r="C62" s="97" t="s">
        <v>427</v>
      </c>
      <c r="D62" s="97">
        <v>56</v>
      </c>
      <c r="E62" s="98">
        <v>0.16008101851851853</v>
      </c>
      <c r="F62" s="97" t="s">
        <v>366</v>
      </c>
      <c r="G62" s="97">
        <v>1.4190100000000001</v>
      </c>
      <c r="H62" s="97" t="s">
        <v>367</v>
      </c>
      <c r="I62" s="97" t="s">
        <v>368</v>
      </c>
      <c r="J62" s="97">
        <v>10.84</v>
      </c>
      <c r="K62" s="97" t="s">
        <v>367</v>
      </c>
      <c r="L62" s="97" t="s">
        <v>361</v>
      </c>
      <c r="M62" s="97" t="s">
        <v>361</v>
      </c>
    </row>
    <row r="63" spans="1:13" ht="12.75" customHeight="1">
      <c r="A63" s="97" t="s">
        <v>357</v>
      </c>
      <c r="B63" s="97" t="s">
        <v>358</v>
      </c>
      <c r="C63" s="97" t="s">
        <v>428</v>
      </c>
      <c r="D63" s="97">
        <v>57</v>
      </c>
      <c r="E63" s="97" t="s">
        <v>1152</v>
      </c>
      <c r="F63" s="97" t="s">
        <v>366</v>
      </c>
      <c r="G63" s="97">
        <v>1.3187899999999999</v>
      </c>
      <c r="H63" s="97" t="s">
        <v>367</v>
      </c>
      <c r="I63" s="97" t="s">
        <v>368</v>
      </c>
      <c r="J63" s="97">
        <v>9.5559999999999992</v>
      </c>
      <c r="K63" s="97" t="s">
        <v>367</v>
      </c>
      <c r="L63" s="97" t="s">
        <v>361</v>
      </c>
      <c r="M63" s="97" t="s">
        <v>361</v>
      </c>
    </row>
    <row r="64" spans="1:13" ht="12.75" customHeight="1">
      <c r="A64" s="97" t="s">
        <v>357</v>
      </c>
      <c r="B64" s="97" t="s">
        <v>358</v>
      </c>
      <c r="C64" s="97" t="s">
        <v>429</v>
      </c>
      <c r="D64" s="97">
        <v>58</v>
      </c>
      <c r="E64" s="98">
        <v>0.16146990740740741</v>
      </c>
      <c r="F64" s="97" t="s">
        <v>366</v>
      </c>
      <c r="G64" s="97">
        <v>1.22251</v>
      </c>
      <c r="H64" s="97" t="s">
        <v>367</v>
      </c>
      <c r="I64" s="97" t="s">
        <v>368</v>
      </c>
      <c r="J64" s="97">
        <v>29.457999999999998</v>
      </c>
      <c r="K64" s="97" t="s">
        <v>367</v>
      </c>
      <c r="L64" s="97" t="s">
        <v>361</v>
      </c>
      <c r="M64" s="97" t="s">
        <v>361</v>
      </c>
    </row>
    <row r="65" spans="1:13" ht="12.75" customHeight="1">
      <c r="A65" s="97" t="s">
        <v>357</v>
      </c>
      <c r="B65" s="97" t="s">
        <v>358</v>
      </c>
      <c r="C65" s="97" t="s">
        <v>430</v>
      </c>
      <c r="D65" s="97">
        <v>59</v>
      </c>
      <c r="E65" s="98">
        <v>0.16251157407407407</v>
      </c>
      <c r="F65" s="97" t="s">
        <v>366</v>
      </c>
      <c r="G65" s="97">
        <v>1.51505</v>
      </c>
      <c r="H65" s="97" t="s">
        <v>367</v>
      </c>
      <c r="I65" s="97" t="s">
        <v>368</v>
      </c>
      <c r="J65" s="97">
        <v>29.998999999999999</v>
      </c>
      <c r="K65" s="97" t="s">
        <v>367</v>
      </c>
      <c r="L65" s="97" t="s">
        <v>361</v>
      </c>
      <c r="M65" s="97" t="s">
        <v>361</v>
      </c>
    </row>
    <row r="66" spans="1:13" ht="12.75" customHeight="1">
      <c r="A66" s="97" t="s">
        <v>357</v>
      </c>
      <c r="B66" s="97" t="s">
        <v>358</v>
      </c>
      <c r="C66" s="97" t="s">
        <v>431</v>
      </c>
      <c r="D66" s="97">
        <v>60</v>
      </c>
      <c r="E66" s="98">
        <v>0.15973379629629628</v>
      </c>
      <c r="F66" s="97" t="s">
        <v>366</v>
      </c>
      <c r="G66" s="97">
        <v>1.4159999999999999</v>
      </c>
      <c r="H66" s="97" t="s">
        <v>367</v>
      </c>
      <c r="I66" s="97" t="s">
        <v>368</v>
      </c>
      <c r="J66" s="97">
        <v>10.166</v>
      </c>
      <c r="K66" s="97" t="s">
        <v>367</v>
      </c>
      <c r="L66" s="97" t="s">
        <v>361</v>
      </c>
      <c r="M66" s="97" t="s">
        <v>361</v>
      </c>
    </row>
    <row r="67" spans="1:13" ht="12.75" customHeight="1">
      <c r="A67" s="97" t="s">
        <v>357</v>
      </c>
      <c r="B67" s="97" t="s">
        <v>358</v>
      </c>
      <c r="C67" s="97" t="s">
        <v>432</v>
      </c>
      <c r="D67" s="97">
        <v>61</v>
      </c>
      <c r="E67" s="98">
        <v>0.16390046296296296</v>
      </c>
      <c r="F67" s="97" t="s">
        <v>366</v>
      </c>
      <c r="G67" s="97">
        <v>1.31911</v>
      </c>
      <c r="H67" s="97" t="s">
        <v>367</v>
      </c>
      <c r="I67" s="97" t="s">
        <v>368</v>
      </c>
      <c r="J67" s="97">
        <v>10.227</v>
      </c>
      <c r="K67" s="97" t="s">
        <v>367</v>
      </c>
      <c r="L67" s="97" t="s">
        <v>361</v>
      </c>
      <c r="M67" s="97" t="s">
        <v>361</v>
      </c>
    </row>
    <row r="68" spans="1:13" ht="12.75" customHeight="1">
      <c r="A68" s="97" t="s">
        <v>357</v>
      </c>
      <c r="B68" s="97" t="s">
        <v>358</v>
      </c>
      <c r="C68" s="97" t="s">
        <v>433</v>
      </c>
      <c r="D68" s="97">
        <v>62</v>
      </c>
      <c r="E68" s="97" t="s">
        <v>1153</v>
      </c>
      <c r="F68" s="97" t="s">
        <v>366</v>
      </c>
      <c r="G68" s="97">
        <v>1.3413600000000001</v>
      </c>
      <c r="H68" s="97" t="s">
        <v>367</v>
      </c>
      <c r="I68" s="97" t="s">
        <v>368</v>
      </c>
      <c r="J68" s="97">
        <v>31.138000000000002</v>
      </c>
      <c r="K68" s="97" t="s">
        <v>367</v>
      </c>
      <c r="L68" s="97" t="s">
        <v>361</v>
      </c>
      <c r="M68" s="97" t="s">
        <v>361</v>
      </c>
    </row>
    <row r="69" spans="1:13" ht="12.75" customHeight="1">
      <c r="A69" s="97" t="s">
        <v>357</v>
      </c>
      <c r="B69" s="97" t="s">
        <v>358</v>
      </c>
      <c r="C69" s="97" t="s">
        <v>434</v>
      </c>
      <c r="D69" s="97">
        <v>63</v>
      </c>
      <c r="E69" s="98">
        <v>0.16343749999999999</v>
      </c>
      <c r="F69" s="97" t="s">
        <v>366</v>
      </c>
      <c r="G69" s="97">
        <v>1.6486000000000001</v>
      </c>
      <c r="H69" s="97" t="s">
        <v>367</v>
      </c>
      <c r="I69" s="97" t="s">
        <v>368</v>
      </c>
      <c r="J69" s="97">
        <v>30.337</v>
      </c>
      <c r="K69" s="97" t="s">
        <v>367</v>
      </c>
      <c r="L69" s="97" t="s">
        <v>361</v>
      </c>
      <c r="M69" s="97" t="s">
        <v>361</v>
      </c>
    </row>
    <row r="70" spans="1:13" ht="12.75" customHeight="1">
      <c r="A70" s="97" t="s">
        <v>357</v>
      </c>
      <c r="B70" s="97" t="s">
        <v>358</v>
      </c>
      <c r="C70" s="97" t="s">
        <v>435</v>
      </c>
      <c r="D70" s="97">
        <v>64</v>
      </c>
      <c r="E70" s="98">
        <v>0.16436342592592593</v>
      </c>
      <c r="F70" s="97" t="s">
        <v>366</v>
      </c>
      <c r="G70" s="97">
        <v>1.32507</v>
      </c>
      <c r="H70" s="97" t="s">
        <v>367</v>
      </c>
      <c r="I70" s="97" t="s">
        <v>368</v>
      </c>
      <c r="J70" s="97">
        <v>9.452</v>
      </c>
      <c r="K70" s="97" t="s">
        <v>367</v>
      </c>
      <c r="L70" s="97" t="s">
        <v>361</v>
      </c>
      <c r="M70" s="97" t="s">
        <v>361</v>
      </c>
    </row>
    <row r="71" spans="1:13" ht="12.75" customHeight="1">
      <c r="A71" s="97" t="s">
        <v>357</v>
      </c>
      <c r="B71" s="97" t="s">
        <v>358</v>
      </c>
      <c r="C71" s="97" t="s">
        <v>436</v>
      </c>
      <c r="D71" s="97">
        <v>65</v>
      </c>
      <c r="E71" s="98">
        <v>0.16783564814814814</v>
      </c>
      <c r="F71" s="97" t="s">
        <v>366</v>
      </c>
      <c r="G71" s="97">
        <v>1.22329</v>
      </c>
      <c r="H71" s="97" t="s">
        <v>367</v>
      </c>
      <c r="I71" s="97" t="s">
        <v>368</v>
      </c>
      <c r="J71" s="97">
        <v>29.286000000000001</v>
      </c>
      <c r="K71" s="97" t="s">
        <v>367</v>
      </c>
      <c r="L71" s="97" t="s">
        <v>361</v>
      </c>
      <c r="M71" s="97" t="s">
        <v>361</v>
      </c>
    </row>
    <row r="72" spans="1:13" ht="12.75" customHeight="1">
      <c r="A72" s="97" t="s">
        <v>357</v>
      </c>
      <c r="B72" s="97" t="s">
        <v>358</v>
      </c>
      <c r="C72" s="97" t="s">
        <v>437</v>
      </c>
      <c r="D72" s="97">
        <v>66</v>
      </c>
      <c r="E72" s="98">
        <v>0.16598379629629631</v>
      </c>
      <c r="F72" s="97" t="s">
        <v>366</v>
      </c>
      <c r="G72" s="97">
        <v>1.5195000000000001</v>
      </c>
      <c r="H72" s="97" t="s">
        <v>367</v>
      </c>
      <c r="I72" s="97" t="s">
        <v>368</v>
      </c>
      <c r="J72" s="97">
        <v>29.951000000000001</v>
      </c>
      <c r="K72" s="97" t="s">
        <v>367</v>
      </c>
      <c r="L72" s="97" t="s">
        <v>361</v>
      </c>
      <c r="M72" s="97" t="s">
        <v>361</v>
      </c>
    </row>
    <row r="73" spans="1:13" ht="12.75" customHeight="1">
      <c r="A73" s="97" t="s">
        <v>357</v>
      </c>
      <c r="B73" s="97" t="s">
        <v>358</v>
      </c>
      <c r="C73" s="97" t="s">
        <v>438</v>
      </c>
      <c r="D73" s="97">
        <v>67</v>
      </c>
      <c r="E73" s="97" t="s">
        <v>1154</v>
      </c>
      <c r="F73" s="97" t="s">
        <v>366</v>
      </c>
      <c r="G73" s="97">
        <v>1.4219999999999999</v>
      </c>
      <c r="H73" s="97" t="s">
        <v>367</v>
      </c>
      <c r="I73" s="97" t="s">
        <v>368</v>
      </c>
      <c r="J73" s="97">
        <v>10.067</v>
      </c>
      <c r="K73" s="97" t="s">
        <v>367</v>
      </c>
      <c r="L73" s="97" t="s">
        <v>361</v>
      </c>
      <c r="M73" s="97" t="s">
        <v>361</v>
      </c>
    </row>
    <row r="74" spans="1:13" ht="12.75" customHeight="1">
      <c r="A74" s="97" t="s">
        <v>357</v>
      </c>
      <c r="B74" s="97" t="s">
        <v>358</v>
      </c>
      <c r="C74" s="97" t="s">
        <v>439</v>
      </c>
      <c r="D74" s="97">
        <v>68</v>
      </c>
      <c r="E74" s="98">
        <v>0.16679398148148147</v>
      </c>
      <c r="F74" s="97" t="s">
        <v>366</v>
      </c>
      <c r="G74" s="97">
        <v>1.3217699999999999</v>
      </c>
      <c r="H74" s="97" t="s">
        <v>367</v>
      </c>
      <c r="I74" s="97" t="s">
        <v>368</v>
      </c>
      <c r="J74" s="97">
        <v>10.212999999999999</v>
      </c>
      <c r="K74" s="97" t="s">
        <v>367</v>
      </c>
      <c r="L74" s="97" t="s">
        <v>361</v>
      </c>
      <c r="M74" s="97" t="s">
        <v>361</v>
      </c>
    </row>
    <row r="75" spans="1:13" ht="12.75" customHeight="1">
      <c r="A75" s="97" t="s">
        <v>357</v>
      </c>
      <c r="B75" s="97" t="s">
        <v>358</v>
      </c>
      <c r="C75" s="97" t="s">
        <v>440</v>
      </c>
      <c r="D75" s="97">
        <v>69</v>
      </c>
      <c r="E75" s="97" t="s">
        <v>1155</v>
      </c>
      <c r="F75" s="97" t="s">
        <v>366</v>
      </c>
      <c r="G75" s="97">
        <v>1.2208000000000001</v>
      </c>
      <c r="H75" s="97" t="s">
        <v>367</v>
      </c>
      <c r="I75" s="97" t="s">
        <v>368</v>
      </c>
      <c r="J75" s="97">
        <v>30.132999999999999</v>
      </c>
      <c r="K75" s="97" t="s">
        <v>367</v>
      </c>
      <c r="L75" s="97" t="s">
        <v>361</v>
      </c>
      <c r="M75" s="97" t="s">
        <v>361</v>
      </c>
    </row>
    <row r="76" spans="1:13" ht="12.75" customHeight="1">
      <c r="A76" s="97" t="s">
        <v>357</v>
      </c>
      <c r="B76" s="97" t="s">
        <v>358</v>
      </c>
      <c r="C76" s="97" t="s">
        <v>441</v>
      </c>
      <c r="D76" s="97">
        <v>70</v>
      </c>
      <c r="E76" s="98">
        <v>0.16829861111111111</v>
      </c>
      <c r="F76" s="97" t="s">
        <v>366</v>
      </c>
      <c r="G76" s="97">
        <v>1.53983</v>
      </c>
      <c r="H76" s="97" t="s">
        <v>367</v>
      </c>
      <c r="I76" s="97" t="s">
        <v>368</v>
      </c>
      <c r="J76" s="97">
        <v>32.387999999999998</v>
      </c>
      <c r="K76" s="97" t="s">
        <v>367</v>
      </c>
      <c r="L76" s="97" t="s">
        <v>361</v>
      </c>
      <c r="M76" s="97" t="s">
        <v>361</v>
      </c>
    </row>
    <row r="77" spans="1:13" ht="12.75" customHeight="1">
      <c r="A77" s="97" t="s">
        <v>357</v>
      </c>
      <c r="B77" s="97" t="s">
        <v>358</v>
      </c>
      <c r="C77" s="97" t="s">
        <v>442</v>
      </c>
      <c r="D77" s="97">
        <v>71</v>
      </c>
      <c r="E77" s="97" t="s">
        <v>1156</v>
      </c>
      <c r="F77" s="97" t="s">
        <v>366</v>
      </c>
      <c r="G77" s="97">
        <v>1.43811</v>
      </c>
      <c r="H77" s="97" t="s">
        <v>367</v>
      </c>
      <c r="I77" s="97" t="s">
        <v>368</v>
      </c>
      <c r="J77" s="97">
        <v>12.492000000000001</v>
      </c>
      <c r="K77" s="97" t="s">
        <v>367</v>
      </c>
      <c r="L77" s="97" t="s">
        <v>361</v>
      </c>
      <c r="M77" s="97" t="s">
        <v>361</v>
      </c>
    </row>
    <row r="78" spans="1:13" ht="12.75" customHeight="1">
      <c r="A78" s="97" t="s">
        <v>357</v>
      </c>
      <c r="B78" s="97" t="s">
        <v>358</v>
      </c>
      <c r="C78" s="97" t="s">
        <v>443</v>
      </c>
      <c r="D78" s="97">
        <v>72</v>
      </c>
      <c r="E78" s="98">
        <v>0.16945601851851852</v>
      </c>
      <c r="F78" s="97" t="s">
        <v>366</v>
      </c>
      <c r="G78" s="97">
        <v>1.3345199999999999</v>
      </c>
      <c r="H78" s="97" t="s">
        <v>367</v>
      </c>
      <c r="I78" s="97" t="s">
        <v>368</v>
      </c>
      <c r="J78" s="97">
        <v>7.8239999999999998</v>
      </c>
      <c r="K78" s="97" t="s">
        <v>367</v>
      </c>
      <c r="L78" s="97" t="s">
        <v>361</v>
      </c>
      <c r="M78" s="97" t="s">
        <v>361</v>
      </c>
    </row>
    <row r="79" spans="1:13" ht="12.75" customHeight="1">
      <c r="A79" s="97" t="s">
        <v>357</v>
      </c>
      <c r="B79" s="97" t="s">
        <v>358</v>
      </c>
      <c r="C79" s="97" t="s">
        <v>444</v>
      </c>
      <c r="D79" s="97">
        <v>73</v>
      </c>
      <c r="E79" s="98">
        <v>0.16725694444444442</v>
      </c>
      <c r="F79" s="97" t="s">
        <v>366</v>
      </c>
      <c r="G79" s="97">
        <v>1.2379</v>
      </c>
      <c r="H79" s="97" t="s">
        <v>367</v>
      </c>
      <c r="I79" s="97" t="s">
        <v>368</v>
      </c>
      <c r="J79" s="97">
        <v>27.661999999999999</v>
      </c>
      <c r="K79" s="97" t="s">
        <v>367</v>
      </c>
      <c r="L79" s="97" t="s">
        <v>361</v>
      </c>
      <c r="M79" s="97" t="s">
        <v>361</v>
      </c>
    </row>
    <row r="80" spans="1:13" ht="12.75" customHeight="1">
      <c r="A80" s="97" t="s">
        <v>357</v>
      </c>
      <c r="B80" s="97" t="s">
        <v>358</v>
      </c>
      <c r="C80" s="97" t="s">
        <v>445</v>
      </c>
      <c r="D80" s="97">
        <v>74</v>
      </c>
      <c r="E80" s="98">
        <v>0.17350694444444445</v>
      </c>
      <c r="F80" s="97" t="s">
        <v>366</v>
      </c>
      <c r="G80" s="97">
        <v>1.5012000000000001</v>
      </c>
      <c r="H80" s="97" t="s">
        <v>367</v>
      </c>
      <c r="I80" s="97" t="s">
        <v>368</v>
      </c>
      <c r="J80" s="97">
        <v>23.922999999999998</v>
      </c>
      <c r="K80" s="97" t="s">
        <v>367</v>
      </c>
      <c r="L80" s="97" t="s">
        <v>361</v>
      </c>
      <c r="M80" s="97" t="s">
        <v>361</v>
      </c>
    </row>
    <row r="81" spans="1:13" ht="12.75" customHeight="1">
      <c r="A81" s="97" t="s">
        <v>357</v>
      </c>
      <c r="B81" s="97" t="s">
        <v>358</v>
      </c>
      <c r="C81" s="97" t="s">
        <v>446</v>
      </c>
      <c r="D81" s="97">
        <v>75</v>
      </c>
      <c r="E81" s="98">
        <v>0.17246527777777776</v>
      </c>
      <c r="F81" s="97" t="s">
        <v>366</v>
      </c>
      <c r="G81" s="97">
        <v>1.4019900000000001</v>
      </c>
      <c r="H81" s="97" t="s">
        <v>367</v>
      </c>
      <c r="I81" s="97" t="s">
        <v>368</v>
      </c>
      <c r="J81" s="97">
        <v>4.2759999999999998</v>
      </c>
      <c r="K81" s="97" t="s">
        <v>367</v>
      </c>
      <c r="L81" s="97" t="s">
        <v>361</v>
      </c>
      <c r="M81" s="97" t="s">
        <v>361</v>
      </c>
    </row>
    <row r="82" spans="1:13" ht="12.75" customHeight="1">
      <c r="A82" s="97" t="s">
        <v>357</v>
      </c>
      <c r="B82" s="97" t="s">
        <v>358</v>
      </c>
      <c r="C82" s="97" t="s">
        <v>447</v>
      </c>
      <c r="D82" s="97">
        <v>76</v>
      </c>
      <c r="E82" s="98">
        <v>0.17350694444444445</v>
      </c>
      <c r="F82" s="97" t="s">
        <v>366</v>
      </c>
      <c r="G82" s="97">
        <v>1.3025599999999999</v>
      </c>
      <c r="H82" s="97" t="s">
        <v>367</v>
      </c>
      <c r="I82" s="97" t="s">
        <v>368</v>
      </c>
      <c r="J82" s="97">
        <v>16.195</v>
      </c>
      <c r="K82" s="97" t="s">
        <v>367</v>
      </c>
      <c r="L82" s="97" t="s">
        <v>361</v>
      </c>
      <c r="M82" s="97" t="s">
        <v>361</v>
      </c>
    </row>
    <row r="83" spans="1:13" ht="12.75" customHeight="1">
      <c r="A83" s="97" t="s">
        <v>357</v>
      </c>
      <c r="B83" s="97" t="s">
        <v>358</v>
      </c>
      <c r="C83" s="97" t="s">
        <v>448</v>
      </c>
      <c r="D83" s="97">
        <v>77</v>
      </c>
      <c r="E83" s="98">
        <v>0.1761689814814815</v>
      </c>
      <c r="F83" s="97" t="s">
        <v>366</v>
      </c>
      <c r="G83" s="97">
        <v>1.42106</v>
      </c>
      <c r="H83" s="97" t="s">
        <v>367</v>
      </c>
      <c r="I83" s="97" t="s">
        <v>368</v>
      </c>
      <c r="J83" s="97">
        <v>8.8729999999999993</v>
      </c>
      <c r="K83" s="97" t="s">
        <v>367</v>
      </c>
      <c r="L83" s="97" t="s">
        <v>361</v>
      </c>
      <c r="M83" s="97" t="s">
        <v>361</v>
      </c>
    </row>
    <row r="84" spans="1:13" ht="12.75" customHeight="1">
      <c r="A84" s="97" t="s">
        <v>357</v>
      </c>
      <c r="B84" s="97" t="s">
        <v>358</v>
      </c>
      <c r="C84" s="97" t="s">
        <v>449</v>
      </c>
      <c r="D84" s="97">
        <v>78</v>
      </c>
      <c r="E84" s="98">
        <v>0.17628472222222222</v>
      </c>
      <c r="F84" s="97" t="s">
        <v>366</v>
      </c>
      <c r="G84" s="97">
        <v>1.42022</v>
      </c>
      <c r="H84" s="97" t="s">
        <v>367</v>
      </c>
      <c r="I84" s="97" t="s">
        <v>368</v>
      </c>
      <c r="J84" s="97">
        <v>17.045000000000002</v>
      </c>
      <c r="K84" s="97" t="s">
        <v>367</v>
      </c>
      <c r="L84" s="97" t="s">
        <v>361</v>
      </c>
      <c r="M84" s="97" t="s">
        <v>361</v>
      </c>
    </row>
    <row r="85" spans="1:13" ht="12.75" customHeight="1">
      <c r="A85" s="97" t="s">
        <v>357</v>
      </c>
      <c r="B85" s="97" t="s">
        <v>358</v>
      </c>
      <c r="C85" s="97" t="s">
        <v>450</v>
      </c>
      <c r="D85" s="97">
        <v>101</v>
      </c>
      <c r="E85" s="98">
        <v>9.677083333333332E-2</v>
      </c>
      <c r="F85" s="97" t="s">
        <v>366</v>
      </c>
      <c r="G85" s="97">
        <v>1.6485700000000001</v>
      </c>
      <c r="H85" s="97" t="s">
        <v>367</v>
      </c>
      <c r="I85" s="97" t="s">
        <v>368</v>
      </c>
      <c r="J85" s="97">
        <v>2.1589999999999998</v>
      </c>
      <c r="K85" s="97" t="s">
        <v>367</v>
      </c>
      <c r="L85" s="97" t="s">
        <v>361</v>
      </c>
      <c r="M85" s="97" t="s">
        <v>361</v>
      </c>
    </row>
    <row r="86" spans="1:13" ht="12.75" customHeight="1">
      <c r="A86" s="97" t="s">
        <v>357</v>
      </c>
      <c r="B86" s="97" t="s">
        <v>358</v>
      </c>
      <c r="C86" s="97" t="s">
        <v>451</v>
      </c>
      <c r="D86" s="97">
        <v>102</v>
      </c>
      <c r="E86" s="98">
        <v>9.8159722222222232E-2</v>
      </c>
      <c r="F86" s="97" t="s">
        <v>366</v>
      </c>
      <c r="G86" s="97">
        <v>1.6484399999999999</v>
      </c>
      <c r="H86" s="97" t="s">
        <v>367</v>
      </c>
      <c r="I86" s="97" t="s">
        <v>368</v>
      </c>
      <c r="J86" s="97">
        <v>2.0779999999999998</v>
      </c>
      <c r="K86" s="97" t="s">
        <v>367</v>
      </c>
      <c r="L86" s="97" t="s">
        <v>361</v>
      </c>
      <c r="M86" s="97" t="s">
        <v>361</v>
      </c>
    </row>
    <row r="87" spans="1:13" ht="12.75" customHeight="1">
      <c r="A87" s="97" t="s">
        <v>357</v>
      </c>
      <c r="B87" s="97" t="s">
        <v>358</v>
      </c>
      <c r="C87" s="97" t="s">
        <v>452</v>
      </c>
      <c r="D87" s="97">
        <v>103</v>
      </c>
      <c r="E87" s="98">
        <v>9.746527777777779E-2</v>
      </c>
      <c r="F87" s="97" t="s">
        <v>366</v>
      </c>
      <c r="G87" s="97">
        <v>0.25427</v>
      </c>
      <c r="H87" s="97" t="s">
        <v>367</v>
      </c>
      <c r="I87" s="97" t="s">
        <v>368</v>
      </c>
      <c r="J87" s="97">
        <v>5.4269999999999996</v>
      </c>
      <c r="K87" s="97" t="s">
        <v>367</v>
      </c>
      <c r="L87" s="97" t="s">
        <v>361</v>
      </c>
      <c r="M87" s="97" t="s">
        <v>361</v>
      </c>
    </row>
    <row r="88" spans="1:13" ht="12.75" customHeight="1">
      <c r="A88" s="97" t="s">
        <v>357</v>
      </c>
      <c r="B88" s="97" t="s">
        <v>358</v>
      </c>
      <c r="C88" s="97" t="s">
        <v>453</v>
      </c>
      <c r="D88" s="97">
        <v>104</v>
      </c>
      <c r="E88" s="98">
        <v>9.8969907407407409E-2</v>
      </c>
      <c r="F88" s="97" t="s">
        <v>366</v>
      </c>
      <c r="G88" s="97">
        <v>0.25473000000000001</v>
      </c>
      <c r="H88" s="97" t="s">
        <v>367</v>
      </c>
      <c r="I88" s="97" t="s">
        <v>368</v>
      </c>
      <c r="J88" s="97">
        <v>5.5369999999999999</v>
      </c>
      <c r="K88" s="97" t="s">
        <v>367</v>
      </c>
      <c r="L88" s="97" t="s">
        <v>361</v>
      </c>
      <c r="M88" s="97" t="s">
        <v>361</v>
      </c>
    </row>
    <row r="89" spans="1:13" ht="12.75" customHeight="1">
      <c r="A89" s="97" t="s">
        <v>357</v>
      </c>
      <c r="B89" s="97" t="s">
        <v>358</v>
      </c>
      <c r="C89" s="97" t="s">
        <v>454</v>
      </c>
      <c r="D89" s="97">
        <v>105</v>
      </c>
      <c r="E89" s="98">
        <v>9.746527777777779E-2</v>
      </c>
      <c r="F89" s="97" t="s">
        <v>366</v>
      </c>
      <c r="G89" s="97">
        <v>1.54047</v>
      </c>
      <c r="H89" s="97" t="s">
        <v>367</v>
      </c>
      <c r="I89" s="97" t="s">
        <v>368</v>
      </c>
      <c r="J89" s="97">
        <v>1.8140000000000001</v>
      </c>
      <c r="K89" s="97" t="s">
        <v>367</v>
      </c>
      <c r="L89" s="97" t="s">
        <v>361</v>
      </c>
      <c r="M89" s="97" t="s">
        <v>361</v>
      </c>
    </row>
    <row r="90" spans="1:13" ht="12.75" customHeight="1">
      <c r="A90" s="97" t="s">
        <v>357</v>
      </c>
      <c r="B90" s="97" t="s">
        <v>358</v>
      </c>
      <c r="C90" s="97" t="s">
        <v>455</v>
      </c>
      <c r="D90" s="97">
        <v>106</v>
      </c>
      <c r="E90" s="98">
        <v>9.9085648148148145E-2</v>
      </c>
      <c r="F90" s="97" t="s">
        <v>366</v>
      </c>
      <c r="G90" s="97">
        <v>1.5408500000000001</v>
      </c>
      <c r="H90" s="97" t="s">
        <v>367</v>
      </c>
      <c r="I90" s="97" t="s">
        <v>368</v>
      </c>
      <c r="J90" s="97">
        <v>1.875</v>
      </c>
      <c r="K90" s="97" t="s">
        <v>367</v>
      </c>
      <c r="L90" s="97" t="s">
        <v>361</v>
      </c>
      <c r="M90" s="97" t="s">
        <v>361</v>
      </c>
    </row>
    <row r="91" spans="1:13" ht="12.75" customHeight="1">
      <c r="A91" s="97" t="s">
        <v>357</v>
      </c>
      <c r="B91" s="97" t="s">
        <v>358</v>
      </c>
      <c r="C91" s="97" t="s">
        <v>456</v>
      </c>
      <c r="D91" s="97">
        <v>107</v>
      </c>
      <c r="E91" s="97" t="s">
        <v>1157</v>
      </c>
      <c r="F91" s="97" t="s">
        <v>366</v>
      </c>
      <c r="G91" s="97">
        <v>0.27581</v>
      </c>
      <c r="H91" s="97" t="s">
        <v>367</v>
      </c>
      <c r="I91" s="97" t="s">
        <v>368</v>
      </c>
      <c r="J91" s="97">
        <v>5.843</v>
      </c>
      <c r="K91" s="97" t="s">
        <v>367</v>
      </c>
      <c r="L91" s="97" t="s">
        <v>361</v>
      </c>
      <c r="M91" s="97" t="s">
        <v>361</v>
      </c>
    </row>
    <row r="92" spans="1:13" ht="12.75" customHeight="1">
      <c r="A92" s="97" t="s">
        <v>357</v>
      </c>
      <c r="B92" s="97" t="s">
        <v>358</v>
      </c>
      <c r="C92" s="97" t="s">
        <v>457</v>
      </c>
      <c r="D92" s="97">
        <v>108</v>
      </c>
      <c r="E92" s="98">
        <v>9.7696759259259261E-2</v>
      </c>
      <c r="F92" s="97" t="s">
        <v>366</v>
      </c>
      <c r="G92" s="97">
        <v>0.27551999999999999</v>
      </c>
      <c r="H92" s="97" t="s">
        <v>367</v>
      </c>
      <c r="I92" s="97" t="s">
        <v>368</v>
      </c>
      <c r="J92" s="97">
        <v>5.9489999999999998</v>
      </c>
      <c r="K92" s="97" t="s">
        <v>367</v>
      </c>
      <c r="L92" s="97" t="s">
        <v>361</v>
      </c>
      <c r="M92" s="97" t="s">
        <v>361</v>
      </c>
    </row>
    <row r="93" spans="1:13" ht="12.75" customHeight="1">
      <c r="A93" s="97" t="s">
        <v>357</v>
      </c>
      <c r="B93" s="97" t="s">
        <v>358</v>
      </c>
      <c r="C93" s="97" t="s">
        <v>458</v>
      </c>
      <c r="D93" s="97">
        <v>109</v>
      </c>
      <c r="E93" s="97" t="s">
        <v>1158</v>
      </c>
      <c r="F93" s="97" t="s">
        <v>366</v>
      </c>
      <c r="G93" s="97">
        <v>1.5254799999999999</v>
      </c>
      <c r="H93" s="97" t="s">
        <v>367</v>
      </c>
      <c r="I93" s="97" t="s">
        <v>368</v>
      </c>
      <c r="J93" s="97">
        <v>1.8220000000000001</v>
      </c>
      <c r="K93" s="97" t="s">
        <v>367</v>
      </c>
      <c r="L93" s="97" t="s">
        <v>361</v>
      </c>
      <c r="M93" s="97" t="s">
        <v>361</v>
      </c>
    </row>
    <row r="94" spans="1:13" ht="12.75" customHeight="1">
      <c r="A94" s="97" t="s">
        <v>357</v>
      </c>
      <c r="B94" s="97" t="s">
        <v>358</v>
      </c>
      <c r="C94" s="97" t="s">
        <v>459</v>
      </c>
      <c r="D94" s="97">
        <v>110</v>
      </c>
      <c r="E94" s="98">
        <v>9.8275462962962967E-2</v>
      </c>
      <c r="F94" s="97" t="s">
        <v>366</v>
      </c>
      <c r="G94" s="97">
        <v>1.5251300000000001</v>
      </c>
      <c r="H94" s="97" t="s">
        <v>367</v>
      </c>
      <c r="I94" s="97" t="s">
        <v>368</v>
      </c>
      <c r="J94" s="97">
        <v>1.883</v>
      </c>
      <c r="K94" s="97" t="s">
        <v>367</v>
      </c>
      <c r="L94" s="97" t="s">
        <v>361</v>
      </c>
      <c r="M94" s="97" t="s">
        <v>361</v>
      </c>
    </row>
    <row r="95" spans="1:13" ht="12.75" customHeight="1">
      <c r="A95" s="97" t="s">
        <v>357</v>
      </c>
      <c r="B95" s="97" t="s">
        <v>358</v>
      </c>
      <c r="C95" s="97" t="s">
        <v>460</v>
      </c>
      <c r="D95" s="97">
        <v>111</v>
      </c>
      <c r="E95" s="98">
        <v>9.9780092592592587E-2</v>
      </c>
      <c r="F95" s="97" t="s">
        <v>366</v>
      </c>
      <c r="G95" s="97">
        <v>0.24775</v>
      </c>
      <c r="H95" s="97" t="s">
        <v>367</v>
      </c>
      <c r="I95" s="97" t="s">
        <v>368</v>
      </c>
      <c r="J95" s="97">
        <v>11.241</v>
      </c>
      <c r="K95" s="97" t="s">
        <v>367</v>
      </c>
      <c r="L95" s="97" t="s">
        <v>361</v>
      </c>
      <c r="M95" s="97" t="s">
        <v>361</v>
      </c>
    </row>
    <row r="96" spans="1:13" ht="12.75" customHeight="1">
      <c r="A96" s="97" t="s">
        <v>357</v>
      </c>
      <c r="B96" s="97" t="s">
        <v>358</v>
      </c>
      <c r="C96" s="97" t="s">
        <v>461</v>
      </c>
      <c r="D96" s="97">
        <v>112</v>
      </c>
      <c r="E96" s="98">
        <v>0.10105324074074074</v>
      </c>
      <c r="F96" s="97" t="s">
        <v>366</v>
      </c>
      <c r="G96" s="97">
        <v>0.24732000000000001</v>
      </c>
      <c r="H96" s="97" t="s">
        <v>367</v>
      </c>
      <c r="I96" s="97" t="s">
        <v>368</v>
      </c>
      <c r="J96" s="97">
        <v>11.226000000000001</v>
      </c>
      <c r="K96" s="97" t="s">
        <v>367</v>
      </c>
      <c r="L96" s="97" t="s">
        <v>361</v>
      </c>
      <c r="M96" s="97" t="s">
        <v>361</v>
      </c>
    </row>
    <row r="97" spans="1:13" ht="12.75" customHeight="1">
      <c r="A97" s="97" t="s">
        <v>357</v>
      </c>
      <c r="B97" s="97" t="s">
        <v>358</v>
      </c>
      <c r="C97" s="97" t="s">
        <v>462</v>
      </c>
      <c r="D97" s="97">
        <v>113</v>
      </c>
      <c r="E97" s="98">
        <v>0.1040625</v>
      </c>
      <c r="F97" s="97" t="s">
        <v>366</v>
      </c>
      <c r="G97" s="97">
        <v>1.5400400000000001</v>
      </c>
      <c r="H97" s="97" t="s">
        <v>367</v>
      </c>
      <c r="I97" s="97" t="s">
        <v>368</v>
      </c>
      <c r="J97" s="97">
        <v>3.6509999999999998</v>
      </c>
      <c r="K97" s="97" t="s">
        <v>367</v>
      </c>
      <c r="L97" s="97" t="s">
        <v>361</v>
      </c>
      <c r="M97" s="97" t="s">
        <v>361</v>
      </c>
    </row>
    <row r="98" spans="1:13" ht="12.75" customHeight="1">
      <c r="A98" s="97" t="s">
        <v>357</v>
      </c>
      <c r="B98" s="97" t="s">
        <v>358</v>
      </c>
      <c r="C98" s="97" t="s">
        <v>463</v>
      </c>
      <c r="D98" s="97">
        <v>114</v>
      </c>
      <c r="E98" s="97" t="s">
        <v>1159</v>
      </c>
      <c r="F98" s="97" t="s">
        <v>366</v>
      </c>
      <c r="G98" s="97">
        <v>1.5396799999999999</v>
      </c>
      <c r="H98" s="97" t="s">
        <v>367</v>
      </c>
      <c r="I98" s="97" t="s">
        <v>368</v>
      </c>
      <c r="J98" s="97">
        <v>3.5779999999999998</v>
      </c>
      <c r="K98" s="97" t="s">
        <v>367</v>
      </c>
      <c r="L98" s="97" t="s">
        <v>361</v>
      </c>
      <c r="M98" s="97" t="s">
        <v>361</v>
      </c>
    </row>
    <row r="99" spans="1:13" ht="12.75" customHeight="1">
      <c r="A99" s="97" t="s">
        <v>357</v>
      </c>
      <c r="B99" s="97" t="s">
        <v>358</v>
      </c>
      <c r="C99" s="97" t="s">
        <v>464</v>
      </c>
      <c r="D99" s="97">
        <v>115</v>
      </c>
      <c r="E99" s="98">
        <v>0.10533564814814815</v>
      </c>
      <c r="F99" s="97" t="s">
        <v>366</v>
      </c>
      <c r="G99" s="97">
        <v>1.1765000000000001</v>
      </c>
      <c r="H99" s="97" t="s">
        <v>367</v>
      </c>
      <c r="I99" s="97" t="s">
        <v>368</v>
      </c>
      <c r="J99" s="97">
        <v>90.471000000000004</v>
      </c>
      <c r="K99" s="97" t="s">
        <v>367</v>
      </c>
      <c r="L99" s="97" t="s">
        <v>361</v>
      </c>
      <c r="M99" s="97" t="s">
        <v>361</v>
      </c>
    </row>
    <row r="100" spans="1:13" ht="12.75" customHeight="1">
      <c r="A100" s="97" t="s">
        <v>357</v>
      </c>
      <c r="B100" s="97" t="s">
        <v>358</v>
      </c>
      <c r="C100" s="97" t="s">
        <v>465</v>
      </c>
      <c r="D100" s="97">
        <v>116</v>
      </c>
      <c r="E100" s="97" t="s">
        <v>1160</v>
      </c>
      <c r="F100" s="97" t="s">
        <v>366</v>
      </c>
      <c r="G100" s="97">
        <v>1.1774100000000001</v>
      </c>
      <c r="H100" s="97" t="s">
        <v>367</v>
      </c>
      <c r="I100" s="97" t="s">
        <v>368</v>
      </c>
      <c r="J100" s="97">
        <v>90.573999999999998</v>
      </c>
      <c r="K100" s="97" t="s">
        <v>367</v>
      </c>
      <c r="L100" s="97" t="s">
        <v>361</v>
      </c>
      <c r="M100" s="97" t="s">
        <v>361</v>
      </c>
    </row>
    <row r="101" spans="1:13" ht="12.75" customHeight="1">
      <c r="A101" s="97" t="s">
        <v>357</v>
      </c>
      <c r="B101" s="97" t="s">
        <v>358</v>
      </c>
      <c r="C101" s="97" t="s">
        <v>466</v>
      </c>
      <c r="D101" s="97">
        <v>117</v>
      </c>
      <c r="E101" s="98">
        <v>0.10684027777777778</v>
      </c>
      <c r="F101" s="97" t="s">
        <v>366</v>
      </c>
      <c r="G101" s="97">
        <v>1.5127299999999999</v>
      </c>
      <c r="H101" s="97" t="s">
        <v>367</v>
      </c>
      <c r="I101" s="97" t="s">
        <v>368</v>
      </c>
      <c r="J101" s="97">
        <v>14.468999999999999</v>
      </c>
      <c r="K101" s="97" t="s">
        <v>367</v>
      </c>
      <c r="L101" s="97" t="s">
        <v>361</v>
      </c>
      <c r="M101" s="97" t="s">
        <v>361</v>
      </c>
    </row>
    <row r="102" spans="1:13" ht="12.75" customHeight="1">
      <c r="A102" s="97" t="s">
        <v>357</v>
      </c>
      <c r="B102" s="97" t="s">
        <v>358</v>
      </c>
      <c r="C102" s="97" t="s">
        <v>467</v>
      </c>
      <c r="D102" s="97">
        <v>118</v>
      </c>
      <c r="E102" s="98">
        <v>0.10834490740740742</v>
      </c>
      <c r="F102" s="97" t="s">
        <v>366</v>
      </c>
      <c r="G102" s="97">
        <v>1.5139199999999999</v>
      </c>
      <c r="H102" s="97" t="s">
        <v>367</v>
      </c>
      <c r="I102" s="97" t="s">
        <v>368</v>
      </c>
      <c r="J102" s="97">
        <v>14.476000000000001</v>
      </c>
      <c r="K102" s="97" t="s">
        <v>367</v>
      </c>
      <c r="L102" s="97" t="s">
        <v>361</v>
      </c>
      <c r="M102" s="97" t="s">
        <v>361</v>
      </c>
    </row>
    <row r="103" spans="1:13" ht="12.75" customHeight="1">
      <c r="A103" s="97" t="s">
        <v>357</v>
      </c>
      <c r="B103" s="97" t="s">
        <v>358</v>
      </c>
      <c r="C103" s="97" t="s">
        <v>468</v>
      </c>
      <c r="D103" s="97">
        <v>119</v>
      </c>
      <c r="E103" s="98">
        <v>0.10903935185185186</v>
      </c>
      <c r="F103" s="97" t="s">
        <v>366</v>
      </c>
      <c r="G103" s="97">
        <v>1.5914200000000001</v>
      </c>
      <c r="H103" s="97" t="s">
        <v>367</v>
      </c>
      <c r="I103" s="97" t="s">
        <v>368</v>
      </c>
      <c r="J103" s="97">
        <v>14.991</v>
      </c>
      <c r="K103" s="97" t="s">
        <v>367</v>
      </c>
      <c r="L103" s="97" t="s">
        <v>361</v>
      </c>
      <c r="M103" s="97" t="s">
        <v>361</v>
      </c>
    </row>
    <row r="104" spans="1:13" ht="12.75" customHeight="1">
      <c r="A104" s="97" t="s">
        <v>357</v>
      </c>
      <c r="B104" s="97" t="s">
        <v>358</v>
      </c>
      <c r="C104" s="97" t="s">
        <v>469</v>
      </c>
      <c r="D104" s="97">
        <v>120</v>
      </c>
      <c r="E104" s="98">
        <v>0.11042824074074074</v>
      </c>
      <c r="F104" s="97" t="s">
        <v>366</v>
      </c>
      <c r="G104" s="97">
        <v>1.5925400000000001</v>
      </c>
      <c r="H104" s="97" t="s">
        <v>367</v>
      </c>
      <c r="I104" s="97" t="s">
        <v>368</v>
      </c>
      <c r="J104" s="97">
        <v>14.993</v>
      </c>
      <c r="K104" s="97" t="s">
        <v>367</v>
      </c>
      <c r="L104" s="97" t="s">
        <v>361</v>
      </c>
      <c r="M104" s="97" t="s">
        <v>361</v>
      </c>
    </row>
    <row r="105" spans="1:13" ht="12.75" customHeight="1">
      <c r="A105" s="97" t="s">
        <v>357</v>
      </c>
      <c r="B105" s="97" t="s">
        <v>358</v>
      </c>
      <c r="C105" s="97" t="s">
        <v>470</v>
      </c>
      <c r="D105" s="97">
        <v>121</v>
      </c>
      <c r="E105" s="98">
        <v>0.10927083333333333</v>
      </c>
      <c r="F105" s="97" t="s">
        <v>366</v>
      </c>
      <c r="G105" s="97">
        <v>1.40923</v>
      </c>
      <c r="H105" s="97" t="s">
        <v>367</v>
      </c>
      <c r="I105" s="97" t="s">
        <v>368</v>
      </c>
      <c r="J105" s="97">
        <v>16.349</v>
      </c>
      <c r="K105" s="97" t="s">
        <v>367</v>
      </c>
      <c r="L105" s="97" t="s">
        <v>361</v>
      </c>
      <c r="M105" s="97" t="s">
        <v>361</v>
      </c>
    </row>
    <row r="106" spans="1:13" ht="12.75" customHeight="1">
      <c r="A106" s="97" t="s">
        <v>357</v>
      </c>
      <c r="B106" s="97" t="s">
        <v>358</v>
      </c>
      <c r="C106" s="97" t="s">
        <v>471</v>
      </c>
      <c r="D106" s="97">
        <v>122</v>
      </c>
      <c r="E106" s="98">
        <v>0.10802083333333333</v>
      </c>
      <c r="F106" s="97" t="s">
        <v>366</v>
      </c>
      <c r="G106" s="97">
        <v>1.4091800000000001</v>
      </c>
      <c r="H106" s="97" t="s">
        <v>367</v>
      </c>
      <c r="I106" s="97" t="s">
        <v>368</v>
      </c>
      <c r="J106" s="97">
        <v>16.347999999999999</v>
      </c>
      <c r="K106" s="97" t="s">
        <v>367</v>
      </c>
      <c r="L106" s="97" t="s">
        <v>361</v>
      </c>
      <c r="M106" s="97" t="s">
        <v>361</v>
      </c>
    </row>
    <row r="107" spans="1:13" ht="12.75" customHeight="1">
      <c r="A107" s="97" t="s">
        <v>357</v>
      </c>
      <c r="B107" s="97" t="s">
        <v>358</v>
      </c>
      <c r="C107" s="97" t="s">
        <v>472</v>
      </c>
      <c r="D107" s="97">
        <v>123</v>
      </c>
      <c r="E107" s="98">
        <v>0.11195601851851851</v>
      </c>
      <c r="F107" s="97" t="s">
        <v>366</v>
      </c>
      <c r="G107" s="97">
        <v>1.6808700000000001</v>
      </c>
      <c r="H107" s="97" t="s">
        <v>367</v>
      </c>
      <c r="I107" s="97" t="s">
        <v>368</v>
      </c>
      <c r="J107" s="97">
        <v>27.937999999999999</v>
      </c>
      <c r="K107" s="97" t="s">
        <v>367</v>
      </c>
      <c r="L107" s="97" t="s">
        <v>361</v>
      </c>
      <c r="M107" s="97" t="s">
        <v>361</v>
      </c>
    </row>
    <row r="108" spans="1:13" ht="12.75" customHeight="1">
      <c r="A108" s="97" t="s">
        <v>357</v>
      </c>
      <c r="B108" s="97" t="s">
        <v>358</v>
      </c>
      <c r="C108" s="97" t="s">
        <v>473</v>
      </c>
      <c r="D108" s="97">
        <v>124</v>
      </c>
      <c r="E108" s="98">
        <v>0.11056712962962963</v>
      </c>
      <c r="F108" s="97" t="s">
        <v>366</v>
      </c>
      <c r="G108" s="97">
        <v>1.68102</v>
      </c>
      <c r="H108" s="97" t="s">
        <v>367</v>
      </c>
      <c r="I108" s="97" t="s">
        <v>368</v>
      </c>
      <c r="J108" s="97">
        <v>27.922999999999998</v>
      </c>
      <c r="K108" s="97" t="s">
        <v>367</v>
      </c>
      <c r="L108" s="97" t="s">
        <v>361</v>
      </c>
      <c r="M108" s="97" t="s">
        <v>361</v>
      </c>
    </row>
    <row r="109" spans="1:13" ht="12.75" customHeight="1">
      <c r="A109" s="97" t="s">
        <v>357</v>
      </c>
      <c r="B109" s="97" t="s">
        <v>358</v>
      </c>
      <c r="C109" s="97" t="s">
        <v>474</v>
      </c>
      <c r="D109" s="97">
        <v>125</v>
      </c>
      <c r="E109" s="98">
        <v>0.11322916666666666</v>
      </c>
      <c r="F109" s="97" t="s">
        <v>366</v>
      </c>
      <c r="G109" s="97">
        <v>1.68085</v>
      </c>
      <c r="H109" s="97" t="s">
        <v>367</v>
      </c>
      <c r="I109" s="97" t="s">
        <v>368</v>
      </c>
      <c r="J109" s="97">
        <v>27.940999999999999</v>
      </c>
      <c r="K109" s="97" t="s">
        <v>367</v>
      </c>
      <c r="L109" s="97" t="s">
        <v>361</v>
      </c>
      <c r="M109" s="97" t="s">
        <v>361</v>
      </c>
    </row>
    <row r="110" spans="1:13" ht="12.75" customHeight="1">
      <c r="A110" s="97" t="s">
        <v>357</v>
      </c>
      <c r="B110" s="97" t="s">
        <v>358</v>
      </c>
      <c r="C110" s="97" t="s">
        <v>475</v>
      </c>
      <c r="D110" s="97">
        <v>126</v>
      </c>
      <c r="E110" s="97" t="s">
        <v>1161</v>
      </c>
      <c r="F110" s="97" t="s">
        <v>366</v>
      </c>
      <c r="G110" s="97">
        <v>1.5262500000000001</v>
      </c>
      <c r="H110" s="97" t="s">
        <v>367</v>
      </c>
      <c r="I110" s="97" t="s">
        <v>368</v>
      </c>
      <c r="J110" s="97">
        <v>17.463999999999999</v>
      </c>
      <c r="K110" s="97" t="s">
        <v>367</v>
      </c>
      <c r="L110" s="97" t="s">
        <v>361</v>
      </c>
      <c r="M110" s="97" t="s">
        <v>361</v>
      </c>
    </row>
    <row r="111" spans="1:13" ht="12.75" customHeight="1">
      <c r="A111" s="97" t="s">
        <v>357</v>
      </c>
      <c r="B111" s="97" t="s">
        <v>358</v>
      </c>
      <c r="C111" s="97" t="s">
        <v>476</v>
      </c>
      <c r="D111" s="97">
        <v>127</v>
      </c>
      <c r="E111" s="98">
        <v>0.11091435185185185</v>
      </c>
      <c r="F111" s="97" t="s">
        <v>366</v>
      </c>
      <c r="G111" s="97">
        <v>1.52691</v>
      </c>
      <c r="H111" s="97" t="s">
        <v>367</v>
      </c>
      <c r="I111" s="97" t="s">
        <v>368</v>
      </c>
      <c r="J111" s="97">
        <v>17.556000000000001</v>
      </c>
      <c r="K111" s="97" t="s">
        <v>367</v>
      </c>
      <c r="L111" s="97" t="s">
        <v>361</v>
      </c>
      <c r="M111" s="97" t="s">
        <v>361</v>
      </c>
    </row>
    <row r="112" spans="1:13" ht="12.75" customHeight="1">
      <c r="A112" s="97" t="s">
        <v>357</v>
      </c>
      <c r="B112" s="97" t="s">
        <v>358</v>
      </c>
      <c r="C112" s="97" t="s">
        <v>477</v>
      </c>
      <c r="D112" s="97">
        <v>128</v>
      </c>
      <c r="E112" s="98">
        <v>0.11728009259259259</v>
      </c>
      <c r="F112" s="97" t="s">
        <v>366</v>
      </c>
      <c r="G112" s="97">
        <v>1.51078</v>
      </c>
      <c r="H112" s="97" t="s">
        <v>367</v>
      </c>
      <c r="I112" s="97" t="s">
        <v>368</v>
      </c>
      <c r="J112" s="97">
        <v>8.8420000000000005</v>
      </c>
      <c r="K112" s="97" t="s">
        <v>367</v>
      </c>
      <c r="L112" s="97" t="s">
        <v>361</v>
      </c>
      <c r="M112" s="97" t="s">
        <v>361</v>
      </c>
    </row>
    <row r="113" spans="1:13" ht="12.75" customHeight="1">
      <c r="A113" s="97" t="s">
        <v>357</v>
      </c>
      <c r="B113" s="97" t="s">
        <v>358</v>
      </c>
      <c r="C113" s="97" t="s">
        <v>478</v>
      </c>
      <c r="D113" s="97">
        <v>129</v>
      </c>
      <c r="E113" s="98">
        <v>0.1129976851851852</v>
      </c>
      <c r="F113" s="97" t="s">
        <v>366</v>
      </c>
      <c r="G113" s="97">
        <v>1.5114799999999999</v>
      </c>
      <c r="H113" s="97" t="s">
        <v>367</v>
      </c>
      <c r="I113" s="97" t="s">
        <v>368</v>
      </c>
      <c r="J113" s="97">
        <v>8.8849999999999998</v>
      </c>
      <c r="K113" s="97" t="s">
        <v>367</v>
      </c>
      <c r="L113" s="97" t="s">
        <v>361</v>
      </c>
      <c r="M113" s="97" t="s">
        <v>361</v>
      </c>
    </row>
    <row r="114" spans="1:13" ht="12.75" customHeight="1">
      <c r="A114" s="97" t="s">
        <v>357</v>
      </c>
      <c r="B114" s="97" t="s">
        <v>358</v>
      </c>
      <c r="C114" s="97" t="s">
        <v>479</v>
      </c>
      <c r="D114" s="97">
        <v>130</v>
      </c>
      <c r="E114" s="98">
        <v>0.11693287037037037</v>
      </c>
      <c r="F114" s="97" t="s">
        <v>366</v>
      </c>
      <c r="G114" s="97">
        <v>1.52583</v>
      </c>
      <c r="H114" s="97" t="s">
        <v>367</v>
      </c>
      <c r="I114" s="97" t="s">
        <v>368</v>
      </c>
      <c r="J114" s="97">
        <v>41.177999999999997</v>
      </c>
      <c r="K114" s="97" t="s">
        <v>367</v>
      </c>
      <c r="L114" s="97" t="s">
        <v>361</v>
      </c>
      <c r="M114" s="97" t="s">
        <v>361</v>
      </c>
    </row>
    <row r="115" spans="1:13" ht="12.75" customHeight="1">
      <c r="A115" s="97" t="s">
        <v>357</v>
      </c>
      <c r="B115" s="97" t="s">
        <v>358</v>
      </c>
      <c r="C115" s="97" t="s">
        <v>480</v>
      </c>
      <c r="D115" s="97">
        <v>131</v>
      </c>
      <c r="E115" s="98">
        <v>0.11878472222222221</v>
      </c>
      <c r="F115" s="97" t="s">
        <v>366</v>
      </c>
      <c r="G115" s="97">
        <v>1.5262100000000001</v>
      </c>
      <c r="H115" s="97" t="s">
        <v>367</v>
      </c>
      <c r="I115" s="97" t="s">
        <v>368</v>
      </c>
      <c r="J115" s="97">
        <v>41.441000000000003</v>
      </c>
      <c r="K115" s="97" t="s">
        <v>367</v>
      </c>
      <c r="L115" s="97" t="s">
        <v>361</v>
      </c>
      <c r="M115" s="97" t="s">
        <v>361</v>
      </c>
    </row>
    <row r="116" spans="1:13" ht="12.75" customHeight="1">
      <c r="A116" s="97" t="s">
        <v>357</v>
      </c>
      <c r="B116" s="97" t="s">
        <v>358</v>
      </c>
      <c r="C116" s="97" t="s">
        <v>481</v>
      </c>
      <c r="D116" s="97">
        <v>132</v>
      </c>
      <c r="E116" s="98">
        <v>0.12028935185185186</v>
      </c>
      <c r="F116" s="97" t="s">
        <v>366</v>
      </c>
      <c r="G116" s="97">
        <v>1.50972</v>
      </c>
      <c r="H116" s="97" t="s">
        <v>367</v>
      </c>
      <c r="I116" s="97" t="s">
        <v>368</v>
      </c>
      <c r="J116" s="97">
        <v>9.532</v>
      </c>
      <c r="K116" s="97" t="s">
        <v>367</v>
      </c>
      <c r="L116" s="97" t="s">
        <v>361</v>
      </c>
      <c r="M116" s="97" t="s">
        <v>361</v>
      </c>
    </row>
    <row r="117" spans="1:13" ht="12.75" customHeight="1">
      <c r="A117" s="97" t="s">
        <v>357</v>
      </c>
      <c r="B117" s="97" t="s">
        <v>358</v>
      </c>
      <c r="C117" s="97" t="s">
        <v>482</v>
      </c>
      <c r="D117" s="97">
        <v>133</v>
      </c>
      <c r="E117" s="98">
        <v>0.1158912037037037</v>
      </c>
      <c r="F117" s="97" t="s">
        <v>366</v>
      </c>
      <c r="G117" s="97">
        <v>1.51023</v>
      </c>
      <c r="H117" s="97" t="s">
        <v>367</v>
      </c>
      <c r="I117" s="97" t="s">
        <v>368</v>
      </c>
      <c r="J117" s="97">
        <v>9.657</v>
      </c>
      <c r="K117" s="97" t="s">
        <v>367</v>
      </c>
      <c r="L117" s="97" t="s">
        <v>361</v>
      </c>
      <c r="M117" s="97" t="s">
        <v>361</v>
      </c>
    </row>
    <row r="118" spans="1:13" ht="12.75" customHeight="1">
      <c r="A118" s="97" t="s">
        <v>357</v>
      </c>
      <c r="B118" s="97" t="s">
        <v>358</v>
      </c>
      <c r="C118" s="97" t="s">
        <v>483</v>
      </c>
      <c r="D118" s="97">
        <v>134</v>
      </c>
      <c r="E118" s="98">
        <v>0.11855324074074074</v>
      </c>
      <c r="F118" s="97" t="s">
        <v>366</v>
      </c>
      <c r="G118" s="97">
        <v>1.50857</v>
      </c>
      <c r="H118" s="97" t="s">
        <v>367</v>
      </c>
      <c r="I118" s="97" t="s">
        <v>368</v>
      </c>
      <c r="J118" s="97">
        <v>7.3940000000000001</v>
      </c>
      <c r="K118" s="97" t="s">
        <v>367</v>
      </c>
      <c r="L118" s="97" t="s">
        <v>361</v>
      </c>
      <c r="M118" s="97" t="s">
        <v>361</v>
      </c>
    </row>
    <row r="119" spans="1:13" ht="12.75" customHeight="1">
      <c r="A119" s="97" t="s">
        <v>357</v>
      </c>
      <c r="B119" s="97" t="s">
        <v>358</v>
      </c>
      <c r="C119" s="97" t="s">
        <v>484</v>
      </c>
      <c r="D119" s="97">
        <v>135</v>
      </c>
      <c r="E119" s="98">
        <v>0.12665509259259258</v>
      </c>
      <c r="F119" s="97" t="s">
        <v>366</v>
      </c>
      <c r="G119" s="97">
        <v>0.18479000000000001</v>
      </c>
      <c r="H119" s="97" t="s">
        <v>367</v>
      </c>
      <c r="I119" s="97" t="s">
        <v>368</v>
      </c>
      <c r="J119" s="97">
        <v>6.7670000000000003</v>
      </c>
      <c r="K119" s="97" t="s">
        <v>367</v>
      </c>
      <c r="L119" s="97" t="s">
        <v>361</v>
      </c>
      <c r="M119" s="97" t="s">
        <v>361</v>
      </c>
    </row>
    <row r="120" spans="1:13" ht="12.75" customHeight="1">
      <c r="A120" s="97" t="s">
        <v>357</v>
      </c>
      <c r="B120" s="97" t="s">
        <v>358</v>
      </c>
      <c r="C120" s="97" t="s">
        <v>485</v>
      </c>
      <c r="D120" s="97">
        <v>136</v>
      </c>
      <c r="E120" s="98">
        <v>0.13047453703703704</v>
      </c>
      <c r="F120" s="97" t="s">
        <v>366</v>
      </c>
      <c r="G120" s="97">
        <v>0.18526999999999999</v>
      </c>
      <c r="H120" s="97" t="s">
        <v>367</v>
      </c>
      <c r="I120" s="97" t="s">
        <v>368</v>
      </c>
      <c r="J120" s="97">
        <v>6.0339999999999998</v>
      </c>
      <c r="K120" s="97" t="s">
        <v>367</v>
      </c>
      <c r="L120" s="97" t="s">
        <v>361</v>
      </c>
      <c r="M120" s="97" t="s">
        <v>361</v>
      </c>
    </row>
    <row r="121" spans="1:13" ht="12.75" customHeight="1">
      <c r="A121" s="97" t="s">
        <v>357</v>
      </c>
      <c r="B121" s="97" t="s">
        <v>358</v>
      </c>
      <c r="C121" s="97" t="s">
        <v>486</v>
      </c>
      <c r="D121" s="97">
        <v>137</v>
      </c>
      <c r="E121" s="98">
        <v>0.13047453703703704</v>
      </c>
      <c r="F121" s="97" t="s">
        <v>366</v>
      </c>
      <c r="G121" s="97">
        <v>1.3810100000000001</v>
      </c>
      <c r="H121" s="97" t="s">
        <v>367</v>
      </c>
      <c r="I121" s="97" t="s">
        <v>368</v>
      </c>
      <c r="J121" s="97">
        <v>14.736000000000001</v>
      </c>
      <c r="K121" s="97" t="s">
        <v>367</v>
      </c>
      <c r="L121" s="97" t="s">
        <v>361</v>
      </c>
      <c r="M121" s="97" t="s">
        <v>361</v>
      </c>
    </row>
    <row r="122" spans="1:13" ht="12.75" customHeight="1">
      <c r="A122" s="97" t="s">
        <v>357</v>
      </c>
      <c r="B122" s="97" t="s">
        <v>358</v>
      </c>
      <c r="C122" s="97" t="s">
        <v>1108</v>
      </c>
      <c r="D122" s="97">
        <v>138</v>
      </c>
      <c r="E122" s="98">
        <v>0.13116898148148148</v>
      </c>
      <c r="F122" s="97" t="s">
        <v>366</v>
      </c>
      <c r="G122" s="97">
        <v>1.26406</v>
      </c>
      <c r="H122" s="97" t="s">
        <v>367</v>
      </c>
      <c r="I122" s="97" t="s">
        <v>368</v>
      </c>
      <c r="J122" s="97">
        <v>26.105</v>
      </c>
      <c r="K122" s="97" t="s">
        <v>367</v>
      </c>
      <c r="L122" s="97" t="s">
        <v>361</v>
      </c>
      <c r="M122" s="97" t="s">
        <v>361</v>
      </c>
    </row>
    <row r="123" spans="1:13" ht="12.75" customHeight="1">
      <c r="A123" s="97" t="s">
        <v>357</v>
      </c>
      <c r="B123" s="97" t="s">
        <v>358</v>
      </c>
      <c r="C123" s="97" t="s">
        <v>488</v>
      </c>
      <c r="D123" s="97">
        <v>139</v>
      </c>
      <c r="E123" s="98">
        <v>0.13244212962962962</v>
      </c>
      <c r="F123" s="97" t="s">
        <v>366</v>
      </c>
      <c r="G123" s="97">
        <v>1.40398</v>
      </c>
      <c r="H123" s="97" t="s">
        <v>367</v>
      </c>
      <c r="I123" s="97" t="s">
        <v>368</v>
      </c>
      <c r="J123" s="97">
        <v>24.038</v>
      </c>
      <c r="K123" s="97" t="s">
        <v>367</v>
      </c>
      <c r="L123" s="97" t="s">
        <v>361</v>
      </c>
      <c r="M123" s="97" t="s">
        <v>361</v>
      </c>
    </row>
    <row r="124" spans="1:13" ht="12.75" customHeight="1">
      <c r="A124" s="97" t="s">
        <v>357</v>
      </c>
      <c r="B124" s="97" t="s">
        <v>358</v>
      </c>
      <c r="C124" s="97" t="s">
        <v>489</v>
      </c>
      <c r="D124" s="97">
        <v>140</v>
      </c>
      <c r="E124" s="98">
        <v>0.13568287037037038</v>
      </c>
      <c r="F124" s="97" t="s">
        <v>366</v>
      </c>
      <c r="G124" s="97">
        <v>1.2361899999999999</v>
      </c>
      <c r="H124" s="97" t="s">
        <v>367</v>
      </c>
      <c r="I124" s="97" t="s">
        <v>368</v>
      </c>
      <c r="J124" s="97">
        <v>38.125999999999998</v>
      </c>
      <c r="K124" s="97" t="s">
        <v>367</v>
      </c>
      <c r="L124" s="97" t="s">
        <v>361</v>
      </c>
      <c r="M124" s="97" t="s">
        <v>361</v>
      </c>
    </row>
    <row r="125" spans="1:13" ht="12.75" customHeight="1">
      <c r="A125" s="97" t="s">
        <v>357</v>
      </c>
      <c r="B125" s="97" t="s">
        <v>358</v>
      </c>
      <c r="C125" s="97" t="s">
        <v>490</v>
      </c>
      <c r="D125" s="97">
        <v>141</v>
      </c>
      <c r="E125" s="97" t="s">
        <v>1162</v>
      </c>
      <c r="F125" s="97" t="s">
        <v>366</v>
      </c>
      <c r="G125" s="97">
        <v>1.4184600000000001</v>
      </c>
      <c r="H125" s="97" t="s">
        <v>367</v>
      </c>
      <c r="I125" s="97" t="s">
        <v>368</v>
      </c>
      <c r="J125" s="97">
        <v>37.070999999999998</v>
      </c>
      <c r="K125" s="97" t="s">
        <v>367</v>
      </c>
      <c r="L125" s="97" t="s">
        <v>361</v>
      </c>
      <c r="M125" s="97" t="s">
        <v>361</v>
      </c>
    </row>
    <row r="126" spans="1:13" ht="12.75" customHeight="1">
      <c r="A126" s="97" t="s">
        <v>357</v>
      </c>
      <c r="B126" s="97" t="s">
        <v>358</v>
      </c>
      <c r="C126" s="97" t="s">
        <v>1109</v>
      </c>
      <c r="D126" s="97">
        <v>142</v>
      </c>
      <c r="E126" s="98">
        <v>0.13496527777777778</v>
      </c>
      <c r="F126" s="97" t="s">
        <v>366</v>
      </c>
      <c r="G126" s="97">
        <v>1.2625</v>
      </c>
      <c r="H126" s="97" t="s">
        <v>367</v>
      </c>
      <c r="I126" s="97" t="s">
        <v>368</v>
      </c>
      <c r="J126" s="97">
        <v>33.875999999999998</v>
      </c>
      <c r="K126" s="97" t="s">
        <v>367</v>
      </c>
      <c r="L126" s="97" t="s">
        <v>361</v>
      </c>
      <c r="M126" s="97" t="s">
        <v>361</v>
      </c>
    </row>
    <row r="127" spans="1:13" ht="12.75" customHeight="1">
      <c r="A127" s="97" t="s">
        <v>357</v>
      </c>
      <c r="B127" s="97" t="s">
        <v>358</v>
      </c>
      <c r="C127" s="97" t="s">
        <v>1110</v>
      </c>
      <c r="D127" s="97">
        <v>143</v>
      </c>
      <c r="E127" s="98">
        <v>0.13739583333333333</v>
      </c>
      <c r="F127" s="97" t="s">
        <v>366</v>
      </c>
      <c r="G127" s="97">
        <v>1.2084900000000001</v>
      </c>
      <c r="H127" s="97" t="s">
        <v>367</v>
      </c>
      <c r="I127" s="97" t="s">
        <v>368</v>
      </c>
      <c r="J127" s="97">
        <v>22.907</v>
      </c>
      <c r="K127" s="97" t="s">
        <v>367</v>
      </c>
      <c r="L127" s="97" t="s">
        <v>361</v>
      </c>
      <c r="M127" s="97" t="s">
        <v>361</v>
      </c>
    </row>
    <row r="128" spans="1:13" ht="12.75" customHeight="1">
      <c r="A128" s="97" t="s">
        <v>357</v>
      </c>
      <c r="B128" s="97" t="s">
        <v>358</v>
      </c>
      <c r="C128" s="97" t="s">
        <v>1111</v>
      </c>
      <c r="D128" s="97">
        <v>144</v>
      </c>
      <c r="E128" s="97" t="s">
        <v>1163</v>
      </c>
      <c r="F128" s="97" t="s">
        <v>366</v>
      </c>
      <c r="G128" s="97">
        <v>1.7782899999999999</v>
      </c>
      <c r="H128" s="97" t="s">
        <v>367</v>
      </c>
      <c r="I128" s="97" t="s">
        <v>368</v>
      </c>
      <c r="J128" s="97">
        <v>29.405999999999999</v>
      </c>
      <c r="K128" s="97" t="s">
        <v>367</v>
      </c>
      <c r="L128" s="97" t="s">
        <v>361</v>
      </c>
      <c r="M128" s="97" t="s">
        <v>361</v>
      </c>
    </row>
    <row r="129" spans="1:13" ht="12.75" customHeight="1">
      <c r="A129" s="97" t="s">
        <v>357</v>
      </c>
      <c r="B129" s="97" t="s">
        <v>358</v>
      </c>
      <c r="C129" s="97" t="s">
        <v>1112</v>
      </c>
      <c r="D129" s="97">
        <v>145</v>
      </c>
      <c r="E129" s="98">
        <v>0.14028935185185185</v>
      </c>
      <c r="F129" s="97" t="s">
        <v>366</v>
      </c>
      <c r="G129" s="97">
        <v>0.58562999999999998</v>
      </c>
      <c r="H129" s="97" t="s">
        <v>367</v>
      </c>
      <c r="I129" s="97" t="s">
        <v>368</v>
      </c>
      <c r="J129" s="97">
        <v>30.282</v>
      </c>
      <c r="K129" s="97" t="s">
        <v>367</v>
      </c>
      <c r="L129" s="97" t="s">
        <v>361</v>
      </c>
      <c r="M129" s="97" t="s">
        <v>361</v>
      </c>
    </row>
    <row r="130" spans="1:13" ht="12.75" customHeight="1">
      <c r="A130" s="97" t="s">
        <v>357</v>
      </c>
      <c r="B130" s="97" t="s">
        <v>358</v>
      </c>
      <c r="C130" s="97" t="s">
        <v>1113</v>
      </c>
      <c r="D130" s="97">
        <v>146</v>
      </c>
      <c r="E130" s="98">
        <v>0.13971064814814815</v>
      </c>
      <c r="F130" s="97" t="s">
        <v>366</v>
      </c>
      <c r="G130" s="97">
        <v>1.8739600000000001</v>
      </c>
      <c r="H130" s="97" t="s">
        <v>367</v>
      </c>
      <c r="I130" s="97" t="s">
        <v>368</v>
      </c>
      <c r="J130" s="97">
        <v>18.154</v>
      </c>
      <c r="K130" s="97" t="s">
        <v>367</v>
      </c>
      <c r="L130" s="97" t="s">
        <v>361</v>
      </c>
      <c r="M130" s="97" t="s">
        <v>361</v>
      </c>
    </row>
    <row r="131" spans="1:13" ht="12.75" customHeight="1">
      <c r="A131" s="97" t="s">
        <v>357</v>
      </c>
      <c r="B131" s="97" t="s">
        <v>358</v>
      </c>
      <c r="C131" s="97" t="s">
        <v>1114</v>
      </c>
      <c r="D131" s="97">
        <v>147</v>
      </c>
      <c r="E131" s="98">
        <v>0.14005787037037037</v>
      </c>
      <c r="F131" s="97" t="s">
        <v>366</v>
      </c>
      <c r="G131" s="97">
        <v>0.67052</v>
      </c>
      <c r="H131" s="97" t="s">
        <v>367</v>
      </c>
      <c r="I131" s="97" t="s">
        <v>368</v>
      </c>
      <c r="J131" s="97">
        <v>22.024999999999999</v>
      </c>
      <c r="K131" s="97" t="s">
        <v>367</v>
      </c>
      <c r="L131" s="97" t="s">
        <v>361</v>
      </c>
      <c r="M131" s="97" t="s">
        <v>361</v>
      </c>
    </row>
    <row r="132" spans="1:13" ht="12.75" customHeight="1">
      <c r="A132" s="97" t="s">
        <v>357</v>
      </c>
      <c r="B132" s="97" t="s">
        <v>358</v>
      </c>
      <c r="C132" s="97" t="s">
        <v>1115</v>
      </c>
      <c r="D132" s="97">
        <v>148</v>
      </c>
      <c r="E132" s="98">
        <v>0.14329861111111111</v>
      </c>
      <c r="F132" s="97" t="s">
        <v>366</v>
      </c>
      <c r="G132" s="97">
        <v>0.68333999999999995</v>
      </c>
      <c r="H132" s="97" t="s">
        <v>367</v>
      </c>
      <c r="I132" s="97" t="s">
        <v>368</v>
      </c>
      <c r="J132" s="97">
        <v>22.05</v>
      </c>
      <c r="K132" s="97" t="s">
        <v>367</v>
      </c>
      <c r="L132" s="97" t="s">
        <v>361</v>
      </c>
      <c r="M132" s="97" t="s">
        <v>361</v>
      </c>
    </row>
    <row r="133" spans="1:13" ht="12.75" customHeight="1">
      <c r="A133" s="97" t="s">
        <v>357</v>
      </c>
      <c r="B133" s="97" t="s">
        <v>358</v>
      </c>
      <c r="C133" s="97" t="s">
        <v>511</v>
      </c>
      <c r="D133" s="97">
        <v>200</v>
      </c>
      <c r="E133" s="98">
        <v>0.14225694444444445</v>
      </c>
      <c r="F133" s="97" t="s">
        <v>366</v>
      </c>
      <c r="G133" s="97">
        <v>0.68162999999999996</v>
      </c>
      <c r="H133" s="97" t="s">
        <v>367</v>
      </c>
      <c r="I133" s="97" t="s">
        <v>368</v>
      </c>
      <c r="J133" s="97">
        <v>22.038</v>
      </c>
      <c r="K133" s="97" t="s">
        <v>367</v>
      </c>
      <c r="L133" s="97" t="s">
        <v>361</v>
      </c>
      <c r="M133" s="97" t="s">
        <v>361</v>
      </c>
    </row>
    <row r="134" spans="1:13" ht="12.75" customHeight="1">
      <c r="A134" s="97" t="s">
        <v>357</v>
      </c>
      <c r="B134" s="97" t="s">
        <v>358</v>
      </c>
      <c r="C134" s="97" t="s">
        <v>512</v>
      </c>
      <c r="D134" s="97">
        <v>201</v>
      </c>
      <c r="E134" s="98">
        <v>0.14028935185185185</v>
      </c>
      <c r="F134" s="97" t="s">
        <v>366</v>
      </c>
      <c r="G134" s="97">
        <v>1.21014</v>
      </c>
      <c r="H134" s="97" t="s">
        <v>367</v>
      </c>
      <c r="I134" s="97" t="s">
        <v>368</v>
      </c>
      <c r="J134" s="97">
        <v>4.3250000000000002</v>
      </c>
      <c r="K134" s="97" t="s">
        <v>367</v>
      </c>
      <c r="L134" s="97" t="s">
        <v>361</v>
      </c>
      <c r="M134" s="97" t="s">
        <v>361</v>
      </c>
    </row>
    <row r="135" spans="1:13" ht="12.75" customHeight="1">
      <c r="A135" s="97" t="s">
        <v>357</v>
      </c>
      <c r="B135" s="97" t="s">
        <v>358</v>
      </c>
      <c r="C135" s="97" t="s">
        <v>513</v>
      </c>
      <c r="D135" s="97">
        <v>202</v>
      </c>
      <c r="E135" s="98">
        <v>0.14561342592592594</v>
      </c>
      <c r="F135" s="97" t="s">
        <v>366</v>
      </c>
      <c r="G135" s="97">
        <v>1.87418</v>
      </c>
      <c r="H135" s="97" t="s">
        <v>367</v>
      </c>
      <c r="I135" s="97" t="s">
        <v>368</v>
      </c>
      <c r="J135" s="97">
        <v>18.143000000000001</v>
      </c>
      <c r="K135" s="97" t="s">
        <v>367</v>
      </c>
      <c r="L135" s="97" t="s">
        <v>361</v>
      </c>
      <c r="M135" s="97" t="s">
        <v>361</v>
      </c>
    </row>
    <row r="136" spans="1:13" ht="12.75" customHeight="1">
      <c r="A136" s="97" t="s">
        <v>357</v>
      </c>
      <c r="B136" s="97" t="s">
        <v>358</v>
      </c>
      <c r="C136" s="97" t="s">
        <v>514</v>
      </c>
      <c r="D136" s="97">
        <v>203</v>
      </c>
      <c r="E136" s="98">
        <v>0.14399305555555555</v>
      </c>
      <c r="F136" s="97" t="s">
        <v>366</v>
      </c>
      <c r="G136" s="97">
        <v>0.50765000000000005</v>
      </c>
      <c r="H136" s="97" t="s">
        <v>367</v>
      </c>
      <c r="I136" s="97" t="s">
        <v>368</v>
      </c>
      <c r="J136" s="97">
        <v>33.609000000000002</v>
      </c>
      <c r="K136" s="97" t="s">
        <v>367</v>
      </c>
      <c r="L136" s="97" t="s">
        <v>361</v>
      </c>
      <c r="M136" s="97" t="s">
        <v>361</v>
      </c>
    </row>
    <row r="137" spans="1:13" ht="12.75" customHeight="1">
      <c r="A137" s="97" t="s">
        <v>357</v>
      </c>
      <c r="B137" s="97" t="s">
        <v>358</v>
      </c>
      <c r="C137" s="97" t="s">
        <v>515</v>
      </c>
      <c r="D137" s="97">
        <v>204</v>
      </c>
      <c r="E137" s="97" t="s">
        <v>1164</v>
      </c>
      <c r="F137" s="97" t="s">
        <v>366</v>
      </c>
      <c r="G137" s="97">
        <v>1.0535600000000001</v>
      </c>
      <c r="H137" s="97" t="s">
        <v>367</v>
      </c>
      <c r="I137" s="97" t="s">
        <v>368</v>
      </c>
      <c r="J137" s="97">
        <v>13.601000000000001</v>
      </c>
      <c r="K137" s="97" t="s">
        <v>367</v>
      </c>
      <c r="L137" s="97" t="s">
        <v>361</v>
      </c>
      <c r="M137" s="97" t="s">
        <v>361</v>
      </c>
    </row>
    <row r="138" spans="1:13" ht="12.75" customHeight="1">
      <c r="A138" s="97" t="s">
        <v>357</v>
      </c>
      <c r="B138" s="97" t="s">
        <v>358</v>
      </c>
      <c r="C138" s="97" t="s">
        <v>516</v>
      </c>
      <c r="D138" s="97">
        <v>205</v>
      </c>
      <c r="E138" s="98">
        <v>0.14549768518518519</v>
      </c>
      <c r="F138" s="97" t="s">
        <v>366</v>
      </c>
      <c r="G138" s="97">
        <v>1.4659899999999999</v>
      </c>
      <c r="H138" s="97" t="s">
        <v>367</v>
      </c>
      <c r="I138" s="97" t="s">
        <v>368</v>
      </c>
      <c r="J138" s="97">
        <v>8.0559999999999992</v>
      </c>
      <c r="K138" s="97" t="s">
        <v>367</v>
      </c>
      <c r="L138" s="97" t="s">
        <v>361</v>
      </c>
      <c r="M138" s="97" t="s">
        <v>361</v>
      </c>
    </row>
    <row r="139" spans="1:13" ht="12.75" customHeight="1">
      <c r="A139" s="97" t="s">
        <v>357</v>
      </c>
      <c r="B139" s="97" t="s">
        <v>358</v>
      </c>
      <c r="C139" s="97" t="s">
        <v>517</v>
      </c>
      <c r="D139" s="97">
        <v>206</v>
      </c>
      <c r="E139" s="98">
        <v>0.14295138888888889</v>
      </c>
      <c r="F139" s="97" t="s">
        <v>366</v>
      </c>
      <c r="G139" s="97">
        <v>1.7002600000000001</v>
      </c>
      <c r="H139" s="97" t="s">
        <v>367</v>
      </c>
      <c r="I139" s="97" t="s">
        <v>368</v>
      </c>
      <c r="J139" s="97">
        <v>26.149000000000001</v>
      </c>
      <c r="K139" s="97" t="s">
        <v>367</v>
      </c>
      <c r="L139" s="97" t="s">
        <v>361</v>
      </c>
      <c r="M139" s="97" t="s">
        <v>361</v>
      </c>
    </row>
    <row r="140" spans="1:13" ht="12.75" customHeight="1">
      <c r="A140" s="97" t="s">
        <v>357</v>
      </c>
      <c r="B140" s="97" t="s">
        <v>358</v>
      </c>
      <c r="C140" s="97" t="s">
        <v>518</v>
      </c>
      <c r="D140" s="97">
        <v>207</v>
      </c>
      <c r="E140" s="98">
        <v>0.14827546296296296</v>
      </c>
      <c r="F140" s="97" t="s">
        <v>366</v>
      </c>
      <c r="G140" s="97">
        <v>1.1966399999999999</v>
      </c>
      <c r="H140" s="97" t="s">
        <v>367</v>
      </c>
      <c r="I140" s="97" t="s">
        <v>368</v>
      </c>
      <c r="J140" s="97">
        <v>33.905999999999999</v>
      </c>
      <c r="K140" s="97" t="s">
        <v>367</v>
      </c>
      <c r="L140" s="97" t="s">
        <v>361</v>
      </c>
      <c r="M140" s="97" t="s">
        <v>361</v>
      </c>
    </row>
    <row r="141" spans="1:13" ht="12.75" customHeight="1">
      <c r="A141" s="97" t="s">
        <v>357</v>
      </c>
      <c r="B141" s="97" t="s">
        <v>358</v>
      </c>
      <c r="C141" s="97" t="s">
        <v>519</v>
      </c>
      <c r="D141" s="97">
        <v>208</v>
      </c>
      <c r="E141" s="98">
        <v>0.14538194444444444</v>
      </c>
      <c r="F141" s="97" t="s">
        <v>366</v>
      </c>
      <c r="G141" s="97">
        <v>1.3212999999999999</v>
      </c>
      <c r="H141" s="97" t="s">
        <v>367</v>
      </c>
      <c r="I141" s="97" t="s">
        <v>368</v>
      </c>
      <c r="J141" s="97">
        <v>15.166</v>
      </c>
      <c r="K141" s="97" t="s">
        <v>367</v>
      </c>
      <c r="L141" s="97" t="s">
        <v>361</v>
      </c>
      <c r="M141" s="97" t="s">
        <v>361</v>
      </c>
    </row>
    <row r="142" spans="1:13" ht="12.75" customHeight="1">
      <c r="A142" s="97" t="s">
        <v>357</v>
      </c>
      <c r="B142" s="97" t="s">
        <v>358</v>
      </c>
      <c r="C142" s="97" t="s">
        <v>520</v>
      </c>
      <c r="D142" s="97">
        <v>209</v>
      </c>
      <c r="E142" s="97" t="s">
        <v>1165</v>
      </c>
      <c r="F142" s="97" t="s">
        <v>366</v>
      </c>
      <c r="G142" s="97">
        <v>1.31115</v>
      </c>
      <c r="H142" s="97" t="s">
        <v>367</v>
      </c>
      <c r="I142" s="97" t="s">
        <v>368</v>
      </c>
      <c r="J142" s="97">
        <v>5.3029999999999999</v>
      </c>
      <c r="K142" s="97" t="s">
        <v>367</v>
      </c>
      <c r="L142" s="97" t="s">
        <v>361</v>
      </c>
      <c r="M142" s="97" t="s">
        <v>361</v>
      </c>
    </row>
    <row r="143" spans="1:13" ht="12.75" customHeight="1">
      <c r="A143" s="97" t="s">
        <v>357</v>
      </c>
      <c r="B143" s="97" t="s">
        <v>358</v>
      </c>
      <c r="C143" s="97" t="s">
        <v>521</v>
      </c>
      <c r="D143" s="97">
        <v>210</v>
      </c>
      <c r="E143" s="98">
        <v>0.14769675925925926</v>
      </c>
      <c r="F143" s="97" t="s">
        <v>366</v>
      </c>
      <c r="G143" s="97">
        <v>1.25048</v>
      </c>
      <c r="H143" s="97" t="s">
        <v>367</v>
      </c>
      <c r="I143" s="97" t="s">
        <v>368</v>
      </c>
      <c r="J143" s="97">
        <v>22.904</v>
      </c>
      <c r="K143" s="97" t="s">
        <v>367</v>
      </c>
      <c r="L143" s="97" t="s">
        <v>361</v>
      </c>
      <c r="M143" s="97" t="s">
        <v>361</v>
      </c>
    </row>
    <row r="144" spans="1:13" ht="12.75" customHeight="1">
      <c r="A144" s="97" t="s">
        <v>357</v>
      </c>
      <c r="B144" s="97" t="s">
        <v>358</v>
      </c>
      <c r="C144" s="97" t="s">
        <v>522</v>
      </c>
      <c r="D144" s="97">
        <v>211</v>
      </c>
      <c r="E144" s="98">
        <v>0.14989583333333334</v>
      </c>
      <c r="F144" s="97" t="s">
        <v>366</v>
      </c>
      <c r="G144" s="97">
        <v>1.4072100000000001</v>
      </c>
      <c r="H144" s="97" t="s">
        <v>367</v>
      </c>
      <c r="I144" s="97" t="s">
        <v>368</v>
      </c>
      <c r="J144" s="97">
        <v>33.573</v>
      </c>
      <c r="K144" s="97" t="s">
        <v>367</v>
      </c>
      <c r="L144" s="97" t="s">
        <v>361</v>
      </c>
      <c r="M144" s="97" t="s">
        <v>361</v>
      </c>
    </row>
    <row r="145" spans="1:13" ht="12.75" customHeight="1">
      <c r="A145" s="97" t="s">
        <v>357</v>
      </c>
      <c r="B145" s="97" t="s">
        <v>358</v>
      </c>
      <c r="C145" s="97" t="s">
        <v>523</v>
      </c>
      <c r="D145" s="97">
        <v>212</v>
      </c>
      <c r="E145" s="98">
        <v>0.14734953703703704</v>
      </c>
      <c r="F145" s="97" t="s">
        <v>366</v>
      </c>
      <c r="G145" s="97">
        <v>1.3481099999999999</v>
      </c>
      <c r="H145" s="97" t="s">
        <v>367</v>
      </c>
      <c r="I145" s="97" t="s">
        <v>368</v>
      </c>
      <c r="J145" s="97">
        <v>9.3339999999999996</v>
      </c>
      <c r="K145" s="97" t="s">
        <v>367</v>
      </c>
      <c r="L145" s="97" t="s">
        <v>361</v>
      </c>
      <c r="M145" s="97" t="s">
        <v>361</v>
      </c>
    </row>
    <row r="146" spans="1:13" ht="12.75" customHeight="1">
      <c r="A146" s="97" t="s">
        <v>357</v>
      </c>
      <c r="B146" s="97" t="s">
        <v>358</v>
      </c>
      <c r="C146" s="97" t="s">
        <v>524</v>
      </c>
      <c r="D146" s="97">
        <v>213</v>
      </c>
      <c r="E146" s="98">
        <v>0.15140046296296297</v>
      </c>
      <c r="F146" s="97" t="s">
        <v>366</v>
      </c>
      <c r="G146" s="97">
        <v>1.3100400000000001</v>
      </c>
      <c r="H146" s="97" t="s">
        <v>367</v>
      </c>
      <c r="I146" s="97" t="s">
        <v>368</v>
      </c>
      <c r="J146" s="97">
        <v>6.6520000000000001</v>
      </c>
      <c r="K146" s="97" t="s">
        <v>367</v>
      </c>
      <c r="L146" s="97" t="s">
        <v>361</v>
      </c>
      <c r="M146" s="97" t="s">
        <v>361</v>
      </c>
    </row>
    <row r="147" spans="1:13" ht="12.75" customHeight="1">
      <c r="A147" s="97" t="s">
        <v>357</v>
      </c>
      <c r="B147" s="97" t="s">
        <v>358</v>
      </c>
      <c r="C147" s="97" t="s">
        <v>525</v>
      </c>
      <c r="D147" s="97">
        <v>214</v>
      </c>
      <c r="E147" s="98">
        <v>0.14896990740740743</v>
      </c>
      <c r="F147" s="97" t="s">
        <v>366</v>
      </c>
      <c r="G147" s="97">
        <v>1.25617</v>
      </c>
      <c r="H147" s="97" t="s">
        <v>367</v>
      </c>
      <c r="I147" s="97" t="s">
        <v>368</v>
      </c>
      <c r="J147" s="97">
        <v>26.431999999999999</v>
      </c>
      <c r="K147" s="97" t="s">
        <v>367</v>
      </c>
      <c r="L147" s="97" t="s">
        <v>361</v>
      </c>
      <c r="M147" s="97" t="s">
        <v>361</v>
      </c>
    </row>
    <row r="148" spans="1:13" ht="12.75" customHeight="1">
      <c r="A148" s="97" t="s">
        <v>357</v>
      </c>
      <c r="B148" s="97" t="s">
        <v>358</v>
      </c>
      <c r="C148" s="97" t="s">
        <v>1166</v>
      </c>
      <c r="D148" s="97">
        <v>215</v>
      </c>
      <c r="E148" s="97" t="s">
        <v>1167</v>
      </c>
      <c r="F148" s="97" t="s">
        <v>366</v>
      </c>
      <c r="G148" s="97">
        <v>1.4110799999999999</v>
      </c>
      <c r="H148" s="97" t="s">
        <v>367</v>
      </c>
      <c r="I148" s="97" t="s">
        <v>368</v>
      </c>
      <c r="J148" s="97">
        <v>35.881999999999998</v>
      </c>
      <c r="K148" s="97" t="s">
        <v>367</v>
      </c>
      <c r="L148" s="97" t="s">
        <v>361</v>
      </c>
      <c r="M148" s="97" t="s">
        <v>361</v>
      </c>
    </row>
    <row r="149" spans="1:13" ht="12.75" customHeight="1">
      <c r="A149" s="97" t="s">
        <v>357</v>
      </c>
      <c r="B149" s="97" t="s">
        <v>358</v>
      </c>
      <c r="C149" s="97" t="s">
        <v>527</v>
      </c>
      <c r="D149" s="97">
        <v>216</v>
      </c>
      <c r="E149" s="98">
        <v>0.15035879629629631</v>
      </c>
      <c r="F149" s="97" t="s">
        <v>366</v>
      </c>
      <c r="G149" s="97">
        <v>1.37879</v>
      </c>
      <c r="H149" s="97" t="s">
        <v>367</v>
      </c>
      <c r="I149" s="97" t="s">
        <v>368</v>
      </c>
      <c r="J149" s="97">
        <v>20.841999999999999</v>
      </c>
      <c r="K149" s="97" t="s">
        <v>367</v>
      </c>
      <c r="L149" s="97" t="s">
        <v>361</v>
      </c>
      <c r="M149" s="97" t="s">
        <v>361</v>
      </c>
    </row>
    <row r="150" spans="1:13" ht="12.75" customHeight="1">
      <c r="A150" s="97" t="s">
        <v>357</v>
      </c>
      <c r="B150" s="97" t="s">
        <v>358</v>
      </c>
      <c r="C150" s="97" t="s">
        <v>528</v>
      </c>
      <c r="D150" s="97">
        <v>217</v>
      </c>
      <c r="E150" s="98">
        <v>0.15047453703703703</v>
      </c>
      <c r="F150" s="97" t="s">
        <v>366</v>
      </c>
      <c r="G150" s="97">
        <v>1.23919</v>
      </c>
      <c r="H150" s="97" t="s">
        <v>367</v>
      </c>
      <c r="I150" s="97" t="s">
        <v>368</v>
      </c>
      <c r="J150" s="97">
        <v>29.318000000000001</v>
      </c>
      <c r="K150" s="97" t="s">
        <v>367</v>
      </c>
      <c r="L150" s="97" t="s">
        <v>361</v>
      </c>
      <c r="M150" s="97" t="s">
        <v>361</v>
      </c>
    </row>
    <row r="151" spans="1:13" ht="12.75" customHeight="1">
      <c r="A151" s="97" t="s">
        <v>357</v>
      </c>
      <c r="B151" s="97" t="s">
        <v>358</v>
      </c>
      <c r="C151" s="97" t="s">
        <v>529</v>
      </c>
      <c r="D151" s="97">
        <v>218</v>
      </c>
      <c r="E151" s="98">
        <v>0.15498842592592593</v>
      </c>
      <c r="F151" s="97" t="s">
        <v>366</v>
      </c>
      <c r="G151" s="97">
        <v>1.3905700000000001</v>
      </c>
      <c r="H151" s="97" t="s">
        <v>367</v>
      </c>
      <c r="I151" s="97" t="s">
        <v>368</v>
      </c>
      <c r="J151" s="97">
        <v>13.945</v>
      </c>
      <c r="K151" s="97" t="s">
        <v>367</v>
      </c>
      <c r="L151" s="97" t="s">
        <v>361</v>
      </c>
      <c r="M151" s="97" t="s">
        <v>361</v>
      </c>
    </row>
    <row r="152" spans="1:13" ht="12.75" customHeight="1">
      <c r="A152" s="97" t="s">
        <v>357</v>
      </c>
      <c r="B152" s="97" t="s">
        <v>358</v>
      </c>
      <c r="C152" s="97" t="s">
        <v>530</v>
      </c>
      <c r="D152" s="97">
        <v>219</v>
      </c>
      <c r="E152" s="98">
        <v>0.15313657407407408</v>
      </c>
      <c r="F152" s="97" t="s">
        <v>366</v>
      </c>
      <c r="G152" s="97">
        <v>1.27396</v>
      </c>
      <c r="H152" s="97" t="s">
        <v>367</v>
      </c>
      <c r="I152" s="97" t="s">
        <v>368</v>
      </c>
      <c r="J152" s="97">
        <v>15.867000000000001</v>
      </c>
      <c r="K152" s="97" t="s">
        <v>367</v>
      </c>
      <c r="L152" s="97" t="s">
        <v>361</v>
      </c>
      <c r="M152" s="97" t="s">
        <v>361</v>
      </c>
    </row>
    <row r="153" spans="1:13" ht="12.75" customHeight="1">
      <c r="A153" s="97" t="s">
        <v>357</v>
      </c>
      <c r="B153" s="97" t="s">
        <v>358</v>
      </c>
      <c r="C153" s="97" t="s">
        <v>531</v>
      </c>
      <c r="D153" s="97">
        <v>220</v>
      </c>
      <c r="E153" s="97" t="s">
        <v>1168</v>
      </c>
      <c r="F153" s="97" t="s">
        <v>366</v>
      </c>
      <c r="G153" s="97">
        <v>1.4332</v>
      </c>
      <c r="H153" s="97" t="s">
        <v>367</v>
      </c>
      <c r="I153" s="97" t="s">
        <v>368</v>
      </c>
      <c r="J153" s="97">
        <v>37.634</v>
      </c>
      <c r="K153" s="97" t="s">
        <v>367</v>
      </c>
      <c r="L153" s="97" t="s">
        <v>361</v>
      </c>
      <c r="M153" s="97" t="s">
        <v>361</v>
      </c>
    </row>
    <row r="154" spans="1:13" ht="12.75" customHeight="1">
      <c r="A154" s="97" t="s">
        <v>357</v>
      </c>
      <c r="B154" s="97" t="s">
        <v>358</v>
      </c>
      <c r="C154" s="97" t="s">
        <v>532</v>
      </c>
      <c r="D154" s="97">
        <v>221</v>
      </c>
      <c r="E154" s="98">
        <v>0.15672453703703704</v>
      </c>
      <c r="F154" s="97" t="s">
        <v>366</v>
      </c>
      <c r="G154" s="97">
        <v>1.3608100000000001</v>
      </c>
      <c r="H154" s="97" t="s">
        <v>367</v>
      </c>
      <c r="I154" s="97" t="s">
        <v>368</v>
      </c>
      <c r="J154" s="97">
        <v>32.94</v>
      </c>
      <c r="K154" s="97" t="s">
        <v>367</v>
      </c>
      <c r="L154" s="97" t="s">
        <v>361</v>
      </c>
      <c r="M154" s="97" t="s">
        <v>361</v>
      </c>
    </row>
    <row r="155" spans="1:13" ht="12.75" customHeight="1">
      <c r="A155" s="97" t="s">
        <v>357</v>
      </c>
      <c r="B155" s="97" t="s">
        <v>358</v>
      </c>
      <c r="C155" s="97" t="s">
        <v>533</v>
      </c>
      <c r="D155" s="97">
        <v>222</v>
      </c>
      <c r="E155" s="98">
        <v>0.15614583333333334</v>
      </c>
      <c r="F155" s="97" t="s">
        <v>366</v>
      </c>
      <c r="G155" s="97">
        <v>1.43634</v>
      </c>
      <c r="H155" s="97" t="s">
        <v>367</v>
      </c>
      <c r="I155" s="97" t="s">
        <v>368</v>
      </c>
      <c r="J155" s="97">
        <v>34.417999999999999</v>
      </c>
      <c r="K155" s="97" t="s">
        <v>367</v>
      </c>
      <c r="L155" s="97" t="s">
        <v>361</v>
      </c>
      <c r="M155" s="97" t="s">
        <v>361</v>
      </c>
    </row>
    <row r="156" spans="1:13" ht="12.75" customHeight="1">
      <c r="A156" s="97" t="s">
        <v>357</v>
      </c>
      <c r="B156" s="97" t="s">
        <v>358</v>
      </c>
      <c r="C156" s="97" t="s">
        <v>534</v>
      </c>
      <c r="D156" s="97">
        <v>223</v>
      </c>
      <c r="E156" s="98">
        <v>0.15927083333333333</v>
      </c>
      <c r="F156" s="97" t="s">
        <v>366</v>
      </c>
      <c r="G156" s="97">
        <v>1.2518100000000001</v>
      </c>
      <c r="H156" s="97" t="s">
        <v>367</v>
      </c>
      <c r="I156" s="97" t="s">
        <v>368</v>
      </c>
      <c r="J156" s="97">
        <v>15.071999999999999</v>
      </c>
      <c r="K156" s="97" t="s">
        <v>367</v>
      </c>
      <c r="L156" s="97" t="s">
        <v>361</v>
      </c>
      <c r="M156" s="97" t="s">
        <v>361</v>
      </c>
    </row>
    <row r="157" spans="1:13" ht="12.75" customHeight="1">
      <c r="A157" s="97" t="s">
        <v>357</v>
      </c>
      <c r="B157" s="97" t="s">
        <v>358</v>
      </c>
      <c r="C157" s="97" t="s">
        <v>1169</v>
      </c>
      <c r="D157" s="97">
        <v>224</v>
      </c>
      <c r="E157" s="98">
        <v>0.15626157407407407</v>
      </c>
      <c r="F157" s="97" t="s">
        <v>366</v>
      </c>
      <c r="G157" s="97">
        <v>1.3682099999999999</v>
      </c>
      <c r="H157" s="97" t="s">
        <v>367</v>
      </c>
      <c r="I157" s="97" t="s">
        <v>368</v>
      </c>
      <c r="J157" s="97">
        <v>5.306</v>
      </c>
      <c r="K157" s="97" t="s">
        <v>367</v>
      </c>
      <c r="L157" s="97" t="s">
        <v>361</v>
      </c>
      <c r="M157" s="97" t="s">
        <v>361</v>
      </c>
    </row>
    <row r="158" spans="1:13" ht="12.75" customHeight="1">
      <c r="A158" s="97" t="s">
        <v>357</v>
      </c>
      <c r="B158" s="97" t="s">
        <v>358</v>
      </c>
      <c r="C158" s="97" t="s">
        <v>536</v>
      </c>
      <c r="D158" s="97">
        <v>225</v>
      </c>
      <c r="E158" s="98">
        <v>0.15961805555555555</v>
      </c>
      <c r="F158" s="97" t="s">
        <v>366</v>
      </c>
      <c r="G158" s="97">
        <v>1.63893</v>
      </c>
      <c r="H158" s="97" t="s">
        <v>367</v>
      </c>
      <c r="I158" s="97" t="s">
        <v>368</v>
      </c>
      <c r="J158" s="97">
        <v>22.664000000000001</v>
      </c>
      <c r="K158" s="97" t="s">
        <v>367</v>
      </c>
      <c r="L158" s="97" t="s">
        <v>361</v>
      </c>
      <c r="M158" s="97" t="s">
        <v>361</v>
      </c>
    </row>
    <row r="159" spans="1:13" ht="12.75" customHeight="1">
      <c r="A159" s="97" t="s">
        <v>357</v>
      </c>
      <c r="B159" s="97" t="s">
        <v>358</v>
      </c>
      <c r="C159" s="97" t="s">
        <v>537</v>
      </c>
      <c r="D159" s="97">
        <v>226</v>
      </c>
      <c r="E159" s="98">
        <v>0.15707175925925926</v>
      </c>
      <c r="F159" s="97" t="s">
        <v>366</v>
      </c>
      <c r="G159" s="97">
        <v>0.32035000000000002</v>
      </c>
      <c r="H159" s="97" t="s">
        <v>367</v>
      </c>
      <c r="I159" s="97" t="s">
        <v>368</v>
      </c>
      <c r="J159" s="97">
        <v>36.353999999999999</v>
      </c>
      <c r="K159" s="97" t="s">
        <v>367</v>
      </c>
      <c r="L159" s="97" t="s">
        <v>361</v>
      </c>
      <c r="M159" s="97" t="s">
        <v>361</v>
      </c>
    </row>
    <row r="160" spans="1:13" ht="12.75" customHeight="1">
      <c r="A160" s="97" t="s">
        <v>357</v>
      </c>
      <c r="B160" s="97" t="s">
        <v>358</v>
      </c>
      <c r="C160" s="97" t="s">
        <v>1117</v>
      </c>
      <c r="D160" s="97">
        <v>227</v>
      </c>
      <c r="E160" s="98">
        <v>0.16146990740740741</v>
      </c>
      <c r="F160" s="97" t="s">
        <v>366</v>
      </c>
      <c r="G160" s="97">
        <v>1.04413</v>
      </c>
      <c r="H160" s="97" t="s">
        <v>367</v>
      </c>
      <c r="I160" s="97" t="s">
        <v>368</v>
      </c>
      <c r="J160" s="97">
        <v>8.5069999999999997</v>
      </c>
      <c r="K160" s="97" t="s">
        <v>367</v>
      </c>
      <c r="L160" s="97" t="s">
        <v>361</v>
      </c>
      <c r="M160" s="97" t="s">
        <v>361</v>
      </c>
    </row>
    <row r="161" spans="1:13" ht="12.75" customHeight="1">
      <c r="A161" s="97" t="s">
        <v>357</v>
      </c>
      <c r="B161" s="97" t="s">
        <v>358</v>
      </c>
      <c r="C161" s="97" t="s">
        <v>539</v>
      </c>
      <c r="D161" s="97">
        <v>228</v>
      </c>
      <c r="E161" s="98">
        <v>0.16320601851851851</v>
      </c>
      <c r="F161" s="97" t="s">
        <v>366</v>
      </c>
      <c r="G161" s="97">
        <v>1.9056</v>
      </c>
      <c r="H161" s="97" t="s">
        <v>367</v>
      </c>
      <c r="I161" s="97" t="s">
        <v>368</v>
      </c>
      <c r="J161" s="97">
        <v>13.956</v>
      </c>
      <c r="K161" s="97" t="s">
        <v>367</v>
      </c>
      <c r="L161" s="97" t="s">
        <v>361</v>
      </c>
      <c r="M161" s="97" t="s">
        <v>361</v>
      </c>
    </row>
    <row r="162" spans="1:13" ht="12.75" customHeight="1">
      <c r="A162" s="97" t="s">
        <v>357</v>
      </c>
      <c r="B162" s="97" t="s">
        <v>358</v>
      </c>
      <c r="C162" s="97" t="s">
        <v>540</v>
      </c>
      <c r="D162" s="97">
        <v>229</v>
      </c>
      <c r="E162" s="97" t="s">
        <v>1170</v>
      </c>
      <c r="F162" s="97" t="s">
        <v>366</v>
      </c>
      <c r="G162" s="97">
        <v>0.16463</v>
      </c>
      <c r="H162" s="97" t="s">
        <v>367</v>
      </c>
      <c r="I162" s="97" t="s">
        <v>368</v>
      </c>
      <c r="J162" s="97">
        <v>36.645000000000003</v>
      </c>
      <c r="K162" s="97" t="s">
        <v>367</v>
      </c>
      <c r="L162" s="97" t="s">
        <v>361</v>
      </c>
      <c r="M162" s="97" t="s">
        <v>361</v>
      </c>
    </row>
    <row r="163" spans="1:13" ht="12.75" customHeight="1">
      <c r="A163" s="97" t="s">
        <v>357</v>
      </c>
      <c r="B163" s="97" t="s">
        <v>358</v>
      </c>
      <c r="C163" s="97" t="s">
        <v>541</v>
      </c>
      <c r="D163" s="97">
        <v>230</v>
      </c>
      <c r="E163" s="98">
        <v>0.16366898148148148</v>
      </c>
      <c r="F163" s="97" t="s">
        <v>366</v>
      </c>
      <c r="G163" s="97">
        <v>0.97058</v>
      </c>
      <c r="H163" s="97" t="s">
        <v>367</v>
      </c>
      <c r="I163" s="97" t="s">
        <v>368</v>
      </c>
      <c r="J163" s="97">
        <v>9.0210000000000008</v>
      </c>
      <c r="K163" s="97" t="s">
        <v>367</v>
      </c>
      <c r="L163" s="97" t="s">
        <v>361</v>
      </c>
      <c r="M163" s="97" t="s">
        <v>361</v>
      </c>
    </row>
    <row r="164" spans="1:13" ht="12.75" customHeight="1">
      <c r="A164" s="97" t="s">
        <v>357</v>
      </c>
      <c r="B164" s="97" t="s">
        <v>358</v>
      </c>
      <c r="C164" s="97" t="s">
        <v>542</v>
      </c>
      <c r="D164" s="97">
        <v>231</v>
      </c>
      <c r="E164" s="98">
        <v>0.16100694444444444</v>
      </c>
      <c r="F164" s="97" t="s">
        <v>366</v>
      </c>
      <c r="G164" s="97">
        <v>1.65239</v>
      </c>
      <c r="H164" s="97" t="s">
        <v>367</v>
      </c>
      <c r="I164" s="97" t="s">
        <v>368</v>
      </c>
      <c r="J164" s="97">
        <v>11.236000000000001</v>
      </c>
      <c r="K164" s="97" t="s">
        <v>367</v>
      </c>
      <c r="L164" s="97" t="s">
        <v>361</v>
      </c>
      <c r="M164" s="97" t="s">
        <v>361</v>
      </c>
    </row>
    <row r="165" spans="1:13" ht="12.75" customHeight="1">
      <c r="A165" s="97" t="s">
        <v>357</v>
      </c>
      <c r="B165" s="97" t="s">
        <v>358</v>
      </c>
      <c r="C165" s="97" t="s">
        <v>543</v>
      </c>
      <c r="D165" s="97">
        <v>232</v>
      </c>
      <c r="E165" s="97" t="s">
        <v>1171</v>
      </c>
      <c r="F165" s="97" t="s">
        <v>366</v>
      </c>
      <c r="G165" s="97">
        <v>0.18168999999999999</v>
      </c>
      <c r="H165" s="97" t="s">
        <v>367</v>
      </c>
      <c r="I165" s="97" t="s">
        <v>368</v>
      </c>
      <c r="J165" s="97">
        <v>31.125</v>
      </c>
      <c r="K165" s="97" t="s">
        <v>367</v>
      </c>
      <c r="L165" s="97" t="s">
        <v>361</v>
      </c>
      <c r="M165" s="97" t="s">
        <v>361</v>
      </c>
    </row>
    <row r="166" spans="1:13" ht="12.75" customHeight="1">
      <c r="A166" s="97" t="s">
        <v>357</v>
      </c>
      <c r="B166" s="97" t="s">
        <v>358</v>
      </c>
      <c r="C166" s="97" t="s">
        <v>1119</v>
      </c>
      <c r="D166" s="97">
        <v>233</v>
      </c>
      <c r="E166" s="98">
        <v>0.16517361111111112</v>
      </c>
      <c r="F166" s="97" t="s">
        <v>366</v>
      </c>
      <c r="G166" s="97">
        <v>0.88314999999999999</v>
      </c>
      <c r="H166" s="97" t="s">
        <v>367</v>
      </c>
      <c r="I166" s="97" t="s">
        <v>368</v>
      </c>
      <c r="J166" s="97">
        <v>11.215999999999999</v>
      </c>
      <c r="K166" s="97" t="s">
        <v>367</v>
      </c>
      <c r="L166" s="97" t="s">
        <v>361</v>
      </c>
      <c r="M166" s="97" t="s">
        <v>361</v>
      </c>
    </row>
    <row r="167" spans="1:13" ht="12.75" customHeight="1">
      <c r="A167" s="97" t="s">
        <v>357</v>
      </c>
      <c r="B167" s="97" t="s">
        <v>358</v>
      </c>
      <c r="C167" s="97" t="s">
        <v>545</v>
      </c>
      <c r="D167" s="97">
        <v>234</v>
      </c>
      <c r="E167" s="98">
        <v>0.16297453703703704</v>
      </c>
      <c r="F167" s="97" t="s">
        <v>366</v>
      </c>
      <c r="G167" s="97">
        <v>1.5833900000000001</v>
      </c>
      <c r="H167" s="97" t="s">
        <v>367</v>
      </c>
      <c r="I167" s="97" t="s">
        <v>368</v>
      </c>
      <c r="J167" s="97">
        <v>9.0779999999999994</v>
      </c>
      <c r="K167" s="97" t="s">
        <v>367</v>
      </c>
      <c r="L167" s="97" t="s">
        <v>361</v>
      </c>
      <c r="M167" s="97" t="s">
        <v>361</v>
      </c>
    </row>
    <row r="168" spans="1:13" ht="12.75" customHeight="1">
      <c r="A168" s="97" t="s">
        <v>357</v>
      </c>
      <c r="B168" s="97" t="s">
        <v>358</v>
      </c>
      <c r="C168" s="97" t="s">
        <v>546</v>
      </c>
      <c r="D168" s="97">
        <v>235</v>
      </c>
      <c r="E168" s="98">
        <v>0.16748842592592594</v>
      </c>
      <c r="F168" s="97" t="s">
        <v>366</v>
      </c>
      <c r="G168" s="97">
        <v>0.17466999999999999</v>
      </c>
      <c r="H168" s="97" t="s">
        <v>367</v>
      </c>
      <c r="I168" s="97" t="s">
        <v>368</v>
      </c>
      <c r="J168" s="97">
        <v>30.701000000000001</v>
      </c>
      <c r="K168" s="97" t="s">
        <v>367</v>
      </c>
      <c r="L168" s="97" t="s">
        <v>361</v>
      </c>
      <c r="M168" s="97" t="s">
        <v>361</v>
      </c>
    </row>
    <row r="169" spans="1:13" ht="12.75" customHeight="1">
      <c r="A169" s="97" t="s">
        <v>357</v>
      </c>
      <c r="B169" s="97" t="s">
        <v>358</v>
      </c>
      <c r="C169" s="97" t="s">
        <v>547</v>
      </c>
      <c r="D169" s="97">
        <v>236</v>
      </c>
      <c r="E169" s="98">
        <v>0.1648263888888889</v>
      </c>
      <c r="F169" s="97" t="s">
        <v>366</v>
      </c>
      <c r="G169" s="97">
        <v>0.90866999999999998</v>
      </c>
      <c r="H169" s="97" t="s">
        <v>367</v>
      </c>
      <c r="I169" s="97" t="s">
        <v>368</v>
      </c>
      <c r="J169" s="97">
        <v>10.835000000000001</v>
      </c>
      <c r="K169" s="97" t="s">
        <v>367</v>
      </c>
      <c r="L169" s="97" t="s">
        <v>361</v>
      </c>
      <c r="M169" s="97" t="s">
        <v>361</v>
      </c>
    </row>
    <row r="170" spans="1:13" ht="12.75" customHeight="1">
      <c r="A170" s="97" t="s">
        <v>357</v>
      </c>
      <c r="B170" s="97" t="s">
        <v>358</v>
      </c>
      <c r="C170" s="97" t="s">
        <v>548</v>
      </c>
      <c r="D170" s="97">
        <v>237</v>
      </c>
      <c r="E170" s="98">
        <v>0.16991898148148146</v>
      </c>
      <c r="F170" s="97" t="s">
        <v>366</v>
      </c>
      <c r="G170" s="97">
        <v>1.5745499999999999</v>
      </c>
      <c r="H170" s="97" t="s">
        <v>367</v>
      </c>
      <c r="I170" s="97" t="s">
        <v>368</v>
      </c>
      <c r="J170" s="97">
        <v>9.4440000000000008</v>
      </c>
      <c r="K170" s="97" t="s">
        <v>367</v>
      </c>
      <c r="L170" s="97" t="s">
        <v>361</v>
      </c>
      <c r="M170" s="97" t="s">
        <v>361</v>
      </c>
    </row>
    <row r="171" spans="1:13" ht="12.75" customHeight="1">
      <c r="A171" s="97" t="s">
        <v>357</v>
      </c>
      <c r="B171" s="97" t="s">
        <v>358</v>
      </c>
      <c r="C171" s="97" t="s">
        <v>549</v>
      </c>
      <c r="D171" s="97">
        <v>238</v>
      </c>
      <c r="E171" s="98">
        <v>0.17015046296296296</v>
      </c>
      <c r="F171" s="97" t="s">
        <v>366</v>
      </c>
      <c r="G171" s="97">
        <v>0.10213</v>
      </c>
      <c r="H171" s="97" t="s">
        <v>367</v>
      </c>
      <c r="I171" s="97" t="s">
        <v>368</v>
      </c>
      <c r="J171" s="97">
        <v>33.856000000000002</v>
      </c>
      <c r="K171" s="97" t="s">
        <v>367</v>
      </c>
      <c r="L171" s="97" t="s">
        <v>361</v>
      </c>
      <c r="M171" s="97" t="s">
        <v>361</v>
      </c>
    </row>
    <row r="172" spans="1:13" ht="12.75" customHeight="1">
      <c r="A172" s="97" t="s">
        <v>357</v>
      </c>
      <c r="B172" s="97" t="s">
        <v>358</v>
      </c>
      <c r="C172" s="97" t="s">
        <v>550</v>
      </c>
      <c r="D172" s="97">
        <v>239</v>
      </c>
      <c r="E172" s="98">
        <v>0.17072916666666668</v>
      </c>
      <c r="F172" s="97" t="s">
        <v>366</v>
      </c>
      <c r="G172" s="97">
        <v>1.7432700000000001</v>
      </c>
      <c r="H172" s="97" t="s">
        <v>367</v>
      </c>
      <c r="I172" s="97" t="s">
        <v>368</v>
      </c>
      <c r="J172" s="97">
        <v>10.218999999999999</v>
      </c>
      <c r="K172" s="97" t="s">
        <v>367</v>
      </c>
      <c r="L172" s="97" t="s">
        <v>361</v>
      </c>
      <c r="M172" s="97" t="s">
        <v>361</v>
      </c>
    </row>
    <row r="173" spans="1:13" ht="12.75" customHeight="1">
      <c r="A173" s="97" t="s">
        <v>357</v>
      </c>
      <c r="B173" s="97" t="s">
        <v>358</v>
      </c>
      <c r="C173" s="97" t="s">
        <v>551</v>
      </c>
      <c r="D173" s="97">
        <v>240</v>
      </c>
      <c r="E173" s="98">
        <v>0.17489583333333333</v>
      </c>
      <c r="F173" s="97" t="s">
        <v>366</v>
      </c>
      <c r="G173" s="97">
        <v>0.53393999999999997</v>
      </c>
      <c r="H173" s="97" t="s">
        <v>367</v>
      </c>
      <c r="I173" s="97" t="s">
        <v>368</v>
      </c>
      <c r="J173" s="97">
        <v>30.710999999999999</v>
      </c>
      <c r="K173" s="97" t="s">
        <v>367</v>
      </c>
      <c r="L173" s="97" t="s">
        <v>361</v>
      </c>
      <c r="M173" s="97" t="s">
        <v>361</v>
      </c>
    </row>
    <row r="174" spans="1:13" ht="12.75" customHeight="1">
      <c r="A174" s="97" t="s">
        <v>357</v>
      </c>
      <c r="B174" s="97" t="s">
        <v>358</v>
      </c>
      <c r="C174" s="97" t="s">
        <v>552</v>
      </c>
      <c r="D174" s="97">
        <v>241</v>
      </c>
      <c r="E174" s="97" t="s">
        <v>1172</v>
      </c>
      <c r="F174" s="97" t="s">
        <v>366</v>
      </c>
      <c r="G174" s="97">
        <v>1.71051</v>
      </c>
      <c r="H174" s="97" t="s">
        <v>367</v>
      </c>
      <c r="I174" s="97" t="s">
        <v>368</v>
      </c>
      <c r="J174" s="97">
        <v>15.269</v>
      </c>
      <c r="K174" s="97" t="s">
        <v>367</v>
      </c>
      <c r="L174" s="97" t="s">
        <v>361</v>
      </c>
      <c r="M174" s="97" t="s">
        <v>361</v>
      </c>
    </row>
    <row r="175" spans="1:13" ht="12.75" customHeight="1">
      <c r="A175" s="97" t="s">
        <v>357</v>
      </c>
      <c r="B175" s="97" t="s">
        <v>358</v>
      </c>
      <c r="C175" s="97" t="s">
        <v>553</v>
      </c>
      <c r="D175" s="97">
        <v>242</v>
      </c>
      <c r="E175" s="98">
        <v>0.17153935185185185</v>
      </c>
      <c r="F175" s="97" t="s">
        <v>366</v>
      </c>
      <c r="G175" s="97">
        <v>0.98985999999999996</v>
      </c>
      <c r="H175" s="97" t="s">
        <v>367</v>
      </c>
      <c r="I175" s="97" t="s">
        <v>368</v>
      </c>
      <c r="J175" s="97">
        <v>31.725999999999999</v>
      </c>
      <c r="K175" s="97" t="s">
        <v>367</v>
      </c>
      <c r="L175" s="97" t="s">
        <v>361</v>
      </c>
      <c r="M175" s="97" t="s">
        <v>361</v>
      </c>
    </row>
    <row r="176" spans="1:13" ht="12.75" customHeight="1">
      <c r="A176" s="97" t="s">
        <v>357</v>
      </c>
      <c r="B176" s="97" t="s">
        <v>358</v>
      </c>
      <c r="C176" s="97" t="s">
        <v>554</v>
      </c>
      <c r="D176" s="97">
        <v>243</v>
      </c>
      <c r="E176" s="98">
        <v>0.17339120370370373</v>
      </c>
      <c r="F176" s="97" t="s">
        <v>366</v>
      </c>
      <c r="G176" s="97">
        <v>1.4979899999999999</v>
      </c>
      <c r="H176" s="97" t="s">
        <v>367</v>
      </c>
      <c r="I176" s="97" t="s">
        <v>368</v>
      </c>
      <c r="J176" s="97">
        <v>27.648</v>
      </c>
      <c r="K176" s="97" t="s">
        <v>367</v>
      </c>
      <c r="L176" s="97" t="s">
        <v>361</v>
      </c>
      <c r="M176" s="97" t="s">
        <v>361</v>
      </c>
    </row>
    <row r="177" spans="1:13" ht="12.75" customHeight="1">
      <c r="A177" s="97" t="s">
        <v>357</v>
      </c>
      <c r="B177" s="97" t="s">
        <v>358</v>
      </c>
      <c r="C177" s="97" t="s">
        <v>555</v>
      </c>
      <c r="D177" s="97">
        <v>244</v>
      </c>
      <c r="E177" s="98">
        <v>0.17836805555555557</v>
      </c>
      <c r="F177" s="97" t="s">
        <v>366</v>
      </c>
      <c r="G177" s="97">
        <v>1.3297399999999999</v>
      </c>
      <c r="H177" s="97" t="s">
        <v>367</v>
      </c>
      <c r="I177" s="97" t="s">
        <v>368</v>
      </c>
      <c r="J177" s="97">
        <v>28.696000000000002</v>
      </c>
      <c r="K177" s="97" t="s">
        <v>367</v>
      </c>
      <c r="L177" s="97" t="s">
        <v>361</v>
      </c>
      <c r="M177" s="97" t="s">
        <v>361</v>
      </c>
    </row>
    <row r="178" spans="1:13" ht="12.75" customHeight="1">
      <c r="A178" s="97" t="s">
        <v>357</v>
      </c>
      <c r="B178" s="97" t="s">
        <v>358</v>
      </c>
      <c r="C178" s="97" t="s">
        <v>556</v>
      </c>
      <c r="D178" s="97">
        <v>245</v>
      </c>
      <c r="E178" s="98">
        <v>0.17420138888888889</v>
      </c>
      <c r="F178" s="97" t="s">
        <v>366</v>
      </c>
      <c r="G178" s="97">
        <v>1.5002599999999999</v>
      </c>
      <c r="H178" s="97" t="s">
        <v>367</v>
      </c>
      <c r="I178" s="97" t="s">
        <v>368</v>
      </c>
      <c r="J178" s="97">
        <v>31.658000000000001</v>
      </c>
      <c r="K178" s="97" t="s">
        <v>367</v>
      </c>
      <c r="L178" s="97" t="s">
        <v>361</v>
      </c>
      <c r="M178" s="97" t="s">
        <v>361</v>
      </c>
    </row>
    <row r="179" spans="1:13" ht="12.75" customHeight="1">
      <c r="A179" s="97" t="s">
        <v>357</v>
      </c>
      <c r="B179" s="97" t="s">
        <v>358</v>
      </c>
      <c r="C179" s="97" t="s">
        <v>557</v>
      </c>
      <c r="D179" s="97">
        <v>246</v>
      </c>
      <c r="E179" s="97" t="s">
        <v>1173</v>
      </c>
      <c r="F179" s="97" t="s">
        <v>366</v>
      </c>
      <c r="G179" s="97">
        <v>1.2803500000000001</v>
      </c>
      <c r="H179" s="97" t="s">
        <v>367</v>
      </c>
      <c r="I179" s="97" t="s">
        <v>368</v>
      </c>
      <c r="J179" s="97">
        <v>34.695999999999998</v>
      </c>
      <c r="K179" s="97" t="s">
        <v>367</v>
      </c>
      <c r="L179" s="97" t="s">
        <v>361</v>
      </c>
      <c r="M179" s="97" t="s">
        <v>361</v>
      </c>
    </row>
    <row r="180" spans="1:13" ht="12.75" customHeight="1">
      <c r="A180" s="97" t="s">
        <v>357</v>
      </c>
      <c r="B180" s="97" t="s">
        <v>358</v>
      </c>
      <c r="C180" s="97" t="s">
        <v>558</v>
      </c>
      <c r="D180" s="97">
        <v>247</v>
      </c>
      <c r="E180" s="98">
        <v>0.18056712962962962</v>
      </c>
      <c r="F180" s="97" t="s">
        <v>366</v>
      </c>
      <c r="G180" s="97">
        <v>1.28284</v>
      </c>
      <c r="H180" s="97" t="s">
        <v>367</v>
      </c>
      <c r="I180" s="97" t="s">
        <v>368</v>
      </c>
      <c r="J180" s="97">
        <v>5.5330000000000004</v>
      </c>
      <c r="K180" s="97" t="s">
        <v>367</v>
      </c>
      <c r="L180" s="97" t="s">
        <v>361</v>
      </c>
      <c r="M180" s="97" t="s">
        <v>361</v>
      </c>
    </row>
    <row r="181" spans="1:13" ht="12.75" customHeight="1">
      <c r="A181" s="97" t="s">
        <v>357</v>
      </c>
      <c r="B181" s="97" t="s">
        <v>358</v>
      </c>
      <c r="C181" s="97" t="s">
        <v>559</v>
      </c>
      <c r="D181" s="97">
        <v>248</v>
      </c>
      <c r="E181" s="98">
        <v>0.17825231481481482</v>
      </c>
      <c r="F181" s="97" t="s">
        <v>366</v>
      </c>
      <c r="G181" s="97">
        <v>1.3472500000000001</v>
      </c>
      <c r="H181" s="97" t="s">
        <v>367</v>
      </c>
      <c r="I181" s="97" t="s">
        <v>368</v>
      </c>
      <c r="J181" s="97">
        <v>25.306999999999999</v>
      </c>
      <c r="K181" s="97" t="s">
        <v>367</v>
      </c>
      <c r="L181" s="97" t="s">
        <v>361</v>
      </c>
      <c r="M181" s="97" t="s">
        <v>361</v>
      </c>
    </row>
    <row r="182" spans="1:13" ht="12.75" customHeight="1">
      <c r="A182" s="97" t="s">
        <v>357</v>
      </c>
      <c r="B182" s="97" t="s">
        <v>358</v>
      </c>
      <c r="C182" s="97" t="s">
        <v>560</v>
      </c>
      <c r="D182" s="97">
        <v>249</v>
      </c>
      <c r="E182" s="97" t="s">
        <v>1174</v>
      </c>
      <c r="F182" s="97" t="s">
        <v>366</v>
      </c>
      <c r="G182" s="97">
        <v>1.28173</v>
      </c>
      <c r="H182" s="97" t="s">
        <v>367</v>
      </c>
      <c r="I182" s="97" t="s">
        <v>368</v>
      </c>
      <c r="J182" s="97">
        <v>35.619</v>
      </c>
      <c r="K182" s="97" t="s">
        <v>367</v>
      </c>
      <c r="L182" s="97" t="s">
        <v>361</v>
      </c>
      <c r="M182" s="97" t="s">
        <v>361</v>
      </c>
    </row>
    <row r="183" spans="1:13" ht="12.75" customHeight="1">
      <c r="A183" s="97" t="s">
        <v>357</v>
      </c>
      <c r="B183" s="97" t="s">
        <v>358</v>
      </c>
      <c r="C183" s="97" t="s">
        <v>561</v>
      </c>
      <c r="D183" s="97">
        <v>250</v>
      </c>
      <c r="E183" s="98">
        <v>0.18126157407407406</v>
      </c>
      <c r="F183" s="97" t="s">
        <v>366</v>
      </c>
      <c r="G183" s="97">
        <v>1.36338</v>
      </c>
      <c r="H183" s="97" t="s">
        <v>367</v>
      </c>
      <c r="I183" s="97" t="s">
        <v>368</v>
      </c>
      <c r="J183" s="97">
        <v>17.702999999999999</v>
      </c>
      <c r="K183" s="97" t="s">
        <v>367</v>
      </c>
      <c r="L183" s="97" t="s">
        <v>361</v>
      </c>
      <c r="M183" s="97" t="s">
        <v>361</v>
      </c>
    </row>
    <row r="184" spans="1:13" ht="12.75" customHeight="1">
      <c r="A184" s="97" t="s">
        <v>357</v>
      </c>
      <c r="B184" s="97" t="s">
        <v>358</v>
      </c>
      <c r="C184" s="97" t="s">
        <v>562</v>
      </c>
      <c r="D184" s="97">
        <v>251</v>
      </c>
      <c r="E184" s="98">
        <v>0.18276620370370369</v>
      </c>
      <c r="F184" s="97" t="s">
        <v>366</v>
      </c>
      <c r="G184" s="97">
        <v>1.3234900000000001</v>
      </c>
      <c r="H184" s="97" t="s">
        <v>367</v>
      </c>
      <c r="I184" s="97" t="s">
        <v>368</v>
      </c>
      <c r="J184" s="97">
        <v>5.492</v>
      </c>
      <c r="K184" s="97" t="s">
        <v>367</v>
      </c>
      <c r="L184" s="97" t="s">
        <v>361</v>
      </c>
      <c r="M184" s="97" t="s">
        <v>361</v>
      </c>
    </row>
    <row r="185" spans="1:13" ht="12.75" customHeight="1">
      <c r="A185" s="97" t="s">
        <v>357</v>
      </c>
      <c r="B185" s="97" t="s">
        <v>358</v>
      </c>
      <c r="C185" s="97" t="s">
        <v>563</v>
      </c>
      <c r="D185" s="97">
        <v>252</v>
      </c>
      <c r="E185" s="98">
        <v>0.18542824074074074</v>
      </c>
      <c r="F185" s="97" t="s">
        <v>366</v>
      </c>
      <c r="G185" s="97">
        <v>1.28738</v>
      </c>
      <c r="H185" s="97" t="s">
        <v>367</v>
      </c>
      <c r="I185" s="97" t="s">
        <v>368</v>
      </c>
      <c r="J185" s="97">
        <v>3.9180000000000001</v>
      </c>
      <c r="K185" s="97" t="s">
        <v>367</v>
      </c>
      <c r="L185" s="97" t="s">
        <v>361</v>
      </c>
      <c r="M185" s="97" t="s">
        <v>361</v>
      </c>
    </row>
    <row r="186" spans="1:13" ht="12.75" customHeight="1">
      <c r="A186" s="97" t="s">
        <v>357</v>
      </c>
      <c r="B186" s="97" t="s">
        <v>358</v>
      </c>
      <c r="C186" s="97" t="s">
        <v>564</v>
      </c>
      <c r="D186" s="97">
        <v>253</v>
      </c>
      <c r="E186" s="98">
        <v>0.18403935185185186</v>
      </c>
      <c r="F186" s="97" t="s">
        <v>366</v>
      </c>
      <c r="G186" s="97">
        <v>1.26597</v>
      </c>
      <c r="H186" s="97" t="s">
        <v>367</v>
      </c>
      <c r="I186" s="97" t="s">
        <v>368</v>
      </c>
      <c r="J186" s="97">
        <v>26.704999999999998</v>
      </c>
      <c r="K186" s="97" t="s">
        <v>367</v>
      </c>
      <c r="L186" s="97" t="s">
        <v>361</v>
      </c>
      <c r="M186" s="97" t="s">
        <v>361</v>
      </c>
    </row>
    <row r="187" spans="1:13" ht="12.75" customHeight="1">
      <c r="A187" s="97" t="s">
        <v>357</v>
      </c>
      <c r="B187" s="97" t="s">
        <v>358</v>
      </c>
      <c r="C187" s="97" t="s">
        <v>565</v>
      </c>
      <c r="D187" s="97">
        <v>254</v>
      </c>
      <c r="E187" s="98">
        <v>0.1872800925925926</v>
      </c>
      <c r="F187" s="97" t="s">
        <v>366</v>
      </c>
      <c r="G187" s="97">
        <v>1.8506400000000001</v>
      </c>
      <c r="H187" s="97" t="s">
        <v>367</v>
      </c>
      <c r="I187" s="97" t="s">
        <v>368</v>
      </c>
      <c r="J187" s="97">
        <v>29.256</v>
      </c>
      <c r="K187" s="97" t="s">
        <v>367</v>
      </c>
      <c r="L187" s="97" t="s">
        <v>361</v>
      </c>
      <c r="M187" s="97" t="s">
        <v>361</v>
      </c>
    </row>
    <row r="188" spans="1:13" ht="12.75" customHeight="1">
      <c r="A188" s="97" t="s">
        <v>357</v>
      </c>
      <c r="B188" s="97" t="s">
        <v>358</v>
      </c>
      <c r="C188" s="97" t="s">
        <v>566</v>
      </c>
      <c r="D188" s="97">
        <v>255</v>
      </c>
      <c r="E188" s="98">
        <v>0.18901620370370373</v>
      </c>
      <c r="F188" s="97" t="s">
        <v>366</v>
      </c>
      <c r="G188" s="97">
        <v>0.73007</v>
      </c>
      <c r="H188" s="97" t="s">
        <v>367</v>
      </c>
      <c r="I188" s="97" t="s">
        <v>368</v>
      </c>
      <c r="J188" s="97">
        <v>29.795999999999999</v>
      </c>
      <c r="K188" s="97" t="s">
        <v>367</v>
      </c>
      <c r="L188" s="97" t="s">
        <v>361</v>
      </c>
      <c r="M188" s="97" t="s">
        <v>361</v>
      </c>
    </row>
    <row r="189" spans="1:13" ht="12.75" customHeight="1">
      <c r="A189" s="97" t="s">
        <v>357</v>
      </c>
      <c r="B189" s="97" t="s">
        <v>358</v>
      </c>
      <c r="C189" s="97" t="s">
        <v>567</v>
      </c>
      <c r="D189" s="97">
        <v>256</v>
      </c>
      <c r="E189" s="98">
        <v>0.18762731481481479</v>
      </c>
      <c r="F189" s="97" t="s">
        <v>366</v>
      </c>
      <c r="G189" s="97">
        <v>1.85822</v>
      </c>
      <c r="H189" s="97" t="s">
        <v>367</v>
      </c>
      <c r="I189" s="97" t="s">
        <v>368</v>
      </c>
      <c r="J189" s="97">
        <v>13.292</v>
      </c>
      <c r="K189" s="97" t="s">
        <v>367</v>
      </c>
      <c r="L189" s="97" t="s">
        <v>361</v>
      </c>
      <c r="M189" s="97" t="s">
        <v>361</v>
      </c>
    </row>
    <row r="190" spans="1:13" ht="12.75" customHeight="1">
      <c r="A190" s="97" t="s">
        <v>357</v>
      </c>
      <c r="B190" s="97" t="s">
        <v>358</v>
      </c>
      <c r="C190" s="97" t="s">
        <v>568</v>
      </c>
      <c r="D190" s="97">
        <v>257</v>
      </c>
      <c r="E190" s="98">
        <v>0.18971064814814817</v>
      </c>
      <c r="F190" s="97" t="s">
        <v>366</v>
      </c>
      <c r="G190" s="97">
        <v>0.2233</v>
      </c>
      <c r="H190" s="97" t="s">
        <v>367</v>
      </c>
      <c r="I190" s="97" t="s">
        <v>368</v>
      </c>
      <c r="J190" s="97">
        <v>41.716999999999999</v>
      </c>
      <c r="K190" s="97" t="s">
        <v>367</v>
      </c>
      <c r="L190" s="97" t="s">
        <v>361</v>
      </c>
      <c r="M190" s="97" t="s">
        <v>361</v>
      </c>
    </row>
    <row r="191" spans="1:13" ht="12.75" customHeight="1">
      <c r="A191" s="97" t="s">
        <v>357</v>
      </c>
      <c r="B191" s="97" t="s">
        <v>358</v>
      </c>
      <c r="C191" s="97" t="s">
        <v>569</v>
      </c>
      <c r="D191" s="97">
        <v>258</v>
      </c>
      <c r="E191" s="98">
        <v>0.19295138888888888</v>
      </c>
      <c r="F191" s="97" t="s">
        <v>366</v>
      </c>
      <c r="G191" s="97">
        <v>1.8166800000000001</v>
      </c>
      <c r="H191" s="97" t="s">
        <v>367</v>
      </c>
      <c r="I191" s="97" t="s">
        <v>368</v>
      </c>
      <c r="J191" s="97">
        <v>12.177</v>
      </c>
      <c r="K191" s="97" t="s">
        <v>367</v>
      </c>
      <c r="L191" s="97" t="s">
        <v>361</v>
      </c>
      <c r="M191" s="97" t="s">
        <v>361</v>
      </c>
    </row>
    <row r="192" spans="1:13" ht="12.75" customHeight="1">
      <c r="A192" s="97" t="s">
        <v>357</v>
      </c>
      <c r="B192" s="97" t="s">
        <v>358</v>
      </c>
      <c r="C192" s="97" t="s">
        <v>1124</v>
      </c>
      <c r="D192" s="97">
        <v>259</v>
      </c>
      <c r="E192" s="98">
        <v>0.19341435185185185</v>
      </c>
      <c r="F192" s="97" t="s">
        <v>366</v>
      </c>
      <c r="G192" s="97">
        <v>0.46632000000000001</v>
      </c>
      <c r="H192" s="97" t="s">
        <v>367</v>
      </c>
      <c r="I192" s="97" t="s">
        <v>368</v>
      </c>
      <c r="J192" s="97">
        <v>33.981999999999999</v>
      </c>
      <c r="K192" s="97" t="s">
        <v>367</v>
      </c>
      <c r="L192" s="97" t="s">
        <v>361</v>
      </c>
      <c r="M192" s="97" t="s">
        <v>361</v>
      </c>
    </row>
    <row r="193" spans="1:13" ht="12.75" customHeight="1">
      <c r="A193" s="97" t="s">
        <v>357</v>
      </c>
      <c r="B193" s="97" t="s">
        <v>358</v>
      </c>
      <c r="C193" s="97" t="s">
        <v>571</v>
      </c>
      <c r="D193" s="97">
        <v>260</v>
      </c>
      <c r="E193" s="98">
        <v>0.19075231481481481</v>
      </c>
      <c r="F193" s="97" t="s">
        <v>366</v>
      </c>
      <c r="G193" s="97">
        <v>1.7337899999999999</v>
      </c>
      <c r="H193" s="97" t="s">
        <v>367</v>
      </c>
      <c r="I193" s="97" t="s">
        <v>368</v>
      </c>
      <c r="J193" s="97">
        <v>12.173</v>
      </c>
      <c r="K193" s="97" t="s">
        <v>367</v>
      </c>
      <c r="L193" s="97" t="s">
        <v>361</v>
      </c>
      <c r="M193" s="97" t="s">
        <v>361</v>
      </c>
    </row>
    <row r="194" spans="1:13" ht="12.75" customHeight="1">
      <c r="A194" s="97" t="s">
        <v>357</v>
      </c>
      <c r="B194" s="97" t="s">
        <v>358</v>
      </c>
      <c r="C194" s="97" t="s">
        <v>572</v>
      </c>
      <c r="D194" s="97">
        <v>261</v>
      </c>
      <c r="E194" s="98">
        <v>0.19086805555555555</v>
      </c>
      <c r="F194" s="97" t="s">
        <v>366</v>
      </c>
      <c r="G194" s="97">
        <v>0.90171000000000001</v>
      </c>
      <c r="H194" s="97" t="s">
        <v>367</v>
      </c>
      <c r="I194" s="97" t="s">
        <v>368</v>
      </c>
      <c r="J194" s="97">
        <v>38.387</v>
      </c>
      <c r="K194" s="97" t="s">
        <v>367</v>
      </c>
      <c r="L194" s="97" t="s">
        <v>361</v>
      </c>
      <c r="M194" s="97" t="s">
        <v>361</v>
      </c>
    </row>
    <row r="195" spans="1:13" ht="12.75" customHeight="1">
      <c r="A195" s="97" t="s">
        <v>357</v>
      </c>
      <c r="B195" s="97" t="s">
        <v>358</v>
      </c>
      <c r="C195" s="97" t="s">
        <v>573</v>
      </c>
      <c r="D195" s="97">
        <v>262</v>
      </c>
      <c r="E195" s="98">
        <v>0.19619212962962962</v>
      </c>
      <c r="F195" s="97" t="s">
        <v>366</v>
      </c>
      <c r="G195" s="97">
        <v>1.55308</v>
      </c>
      <c r="H195" s="97" t="s">
        <v>367</v>
      </c>
      <c r="I195" s="97" t="s">
        <v>368</v>
      </c>
      <c r="J195" s="97">
        <v>32.926000000000002</v>
      </c>
      <c r="K195" s="97" t="s">
        <v>367</v>
      </c>
      <c r="L195" s="97" t="s">
        <v>361</v>
      </c>
      <c r="M195" s="97" t="s">
        <v>361</v>
      </c>
    </row>
    <row r="196" spans="1:13" ht="12.75" customHeight="1">
      <c r="A196" s="97" t="s">
        <v>357</v>
      </c>
      <c r="B196" s="97" t="s">
        <v>358</v>
      </c>
      <c r="C196" s="97" t="s">
        <v>574</v>
      </c>
      <c r="D196" s="97">
        <v>263</v>
      </c>
      <c r="E196" s="97" t="s">
        <v>1175</v>
      </c>
      <c r="F196" s="97" t="s">
        <v>366</v>
      </c>
      <c r="G196" s="97">
        <v>1.44787</v>
      </c>
      <c r="H196" s="97" t="s">
        <v>367</v>
      </c>
      <c r="I196" s="97" t="s">
        <v>368</v>
      </c>
      <c r="J196" s="97">
        <v>23.994</v>
      </c>
      <c r="K196" s="97" t="s">
        <v>367</v>
      </c>
      <c r="L196" s="97" t="s">
        <v>361</v>
      </c>
      <c r="M196" s="97" t="s">
        <v>361</v>
      </c>
    </row>
    <row r="197" spans="1:13" ht="12.75" customHeight="1">
      <c r="A197" s="97" t="s">
        <v>357</v>
      </c>
      <c r="B197" s="97" t="s">
        <v>358</v>
      </c>
      <c r="C197" s="97" t="s">
        <v>1176</v>
      </c>
      <c r="D197" s="97" t="s">
        <v>503</v>
      </c>
      <c r="F197" s="97" t="s">
        <v>504</v>
      </c>
      <c r="G197" s="97">
        <v>-57</v>
      </c>
      <c r="H197" s="97" t="s">
        <v>505</v>
      </c>
      <c r="I197" s="97" t="s">
        <v>506</v>
      </c>
      <c r="L197" s="97" t="s">
        <v>361</v>
      </c>
      <c r="M197" s="97" t="s">
        <v>361</v>
      </c>
    </row>
    <row r="198" spans="1:13" ht="12.75" customHeight="1">
      <c r="A198" s="97" t="s">
        <v>357</v>
      </c>
      <c r="B198" s="97" t="s">
        <v>358</v>
      </c>
      <c r="C198" s="97" t="s">
        <v>576</v>
      </c>
      <c r="D198" s="97" t="s">
        <v>1275</v>
      </c>
      <c r="E198" s="99">
        <v>9.9965277777777792E-2</v>
      </c>
      <c r="F198" s="97" t="s">
        <v>361</v>
      </c>
      <c r="I198" s="97" t="s">
        <v>361</v>
      </c>
      <c r="L198" s="97" t="s">
        <v>361</v>
      </c>
      <c r="M198" s="97" t="s">
        <v>361</v>
      </c>
    </row>
    <row r="199" spans="1:13" ht="12.75" customHeight="1">
      <c r="A199" s="97" t="s">
        <v>357</v>
      </c>
      <c r="B199" s="97" t="s">
        <v>358</v>
      </c>
      <c r="C199" s="97" t="s">
        <v>1177</v>
      </c>
      <c r="D199" s="97" t="s">
        <v>1178</v>
      </c>
      <c r="E199" s="97" t="s">
        <v>1179</v>
      </c>
      <c r="F199" s="97" t="s">
        <v>361</v>
      </c>
      <c r="I199" s="97" t="s">
        <v>361</v>
      </c>
      <c r="L199" s="97" t="s">
        <v>361</v>
      </c>
      <c r="M199" s="97" t="s">
        <v>361</v>
      </c>
    </row>
    <row r="200" spans="1:13" ht="12.75" customHeight="1">
      <c r="A200" s="97" t="s">
        <v>357</v>
      </c>
      <c r="B200" s="97" t="s">
        <v>358</v>
      </c>
      <c r="C200" s="97" t="s">
        <v>578</v>
      </c>
      <c r="D200" s="97">
        <v>149</v>
      </c>
      <c r="E200" s="98">
        <v>0.10880787037037037</v>
      </c>
      <c r="F200" s="97" t="s">
        <v>366</v>
      </c>
      <c r="G200" s="97">
        <v>0.27578999999999998</v>
      </c>
      <c r="H200" s="97" t="s">
        <v>367</v>
      </c>
      <c r="I200" s="97" t="s">
        <v>368</v>
      </c>
      <c r="J200" s="97">
        <v>6.9939999999999998</v>
      </c>
      <c r="K200" s="97" t="s">
        <v>367</v>
      </c>
      <c r="L200" s="97" t="s">
        <v>361</v>
      </c>
      <c r="M200" s="97" t="s">
        <v>361</v>
      </c>
    </row>
    <row r="201" spans="1:13" ht="12.75" customHeight="1">
      <c r="A201" s="97" t="s">
        <v>357</v>
      </c>
      <c r="B201" s="97" t="s">
        <v>358</v>
      </c>
      <c r="C201" s="97" t="s">
        <v>579</v>
      </c>
      <c r="D201" s="97">
        <v>150</v>
      </c>
      <c r="E201" s="98">
        <v>0.11054398148148148</v>
      </c>
      <c r="F201" s="97" t="s">
        <v>366</v>
      </c>
      <c r="G201" s="97">
        <v>0.27632000000000001</v>
      </c>
      <c r="H201" s="97" t="s">
        <v>367</v>
      </c>
      <c r="I201" s="97" t="s">
        <v>368</v>
      </c>
      <c r="J201" s="97">
        <v>7.6310000000000002</v>
      </c>
      <c r="K201" s="97" t="s">
        <v>367</v>
      </c>
      <c r="L201" s="97" t="s">
        <v>361</v>
      </c>
      <c r="M201" s="97" t="s">
        <v>361</v>
      </c>
    </row>
    <row r="202" spans="1:13" ht="12.75" customHeight="1">
      <c r="A202" s="97" t="s">
        <v>357</v>
      </c>
      <c r="B202" s="97" t="s">
        <v>358</v>
      </c>
      <c r="C202" s="97" t="s">
        <v>580</v>
      </c>
      <c r="D202" s="97">
        <v>151</v>
      </c>
      <c r="E202" s="97" t="s">
        <v>1180</v>
      </c>
      <c r="F202" s="97" t="s">
        <v>366</v>
      </c>
      <c r="G202" s="97">
        <v>1.4489799999999999</v>
      </c>
      <c r="H202" s="97" t="s">
        <v>367</v>
      </c>
      <c r="I202" s="97" t="s">
        <v>368</v>
      </c>
      <c r="J202" s="97">
        <v>18.72</v>
      </c>
      <c r="K202" s="97" t="s">
        <v>367</v>
      </c>
      <c r="L202" s="97" t="s">
        <v>361</v>
      </c>
      <c r="M202" s="97" t="s">
        <v>361</v>
      </c>
    </row>
    <row r="203" spans="1:13" ht="12.75" customHeight="1">
      <c r="A203" s="97" t="s">
        <v>357</v>
      </c>
      <c r="B203" s="97" t="s">
        <v>358</v>
      </c>
      <c r="C203" s="97" t="s">
        <v>581</v>
      </c>
      <c r="D203" s="97">
        <v>400</v>
      </c>
      <c r="E203" s="98">
        <v>0.11598379629629629</v>
      </c>
      <c r="F203" s="97" t="s">
        <v>366</v>
      </c>
      <c r="G203" s="97">
        <v>0.46586</v>
      </c>
      <c r="H203" s="97" t="s">
        <v>367</v>
      </c>
      <c r="I203" s="97" t="s">
        <v>368</v>
      </c>
      <c r="J203" s="97">
        <v>30.356999999999999</v>
      </c>
      <c r="K203" s="97" t="s">
        <v>367</v>
      </c>
      <c r="L203" s="97" t="s">
        <v>361</v>
      </c>
      <c r="M203" s="97" t="s">
        <v>361</v>
      </c>
    </row>
    <row r="204" spans="1:13" ht="12.75" customHeight="1">
      <c r="A204" s="97" t="s">
        <v>357</v>
      </c>
      <c r="B204" s="97" t="s">
        <v>358</v>
      </c>
      <c r="C204" s="97" t="s">
        <v>582</v>
      </c>
      <c r="D204" s="97">
        <v>401</v>
      </c>
      <c r="E204" s="98">
        <v>0.11471064814814814</v>
      </c>
      <c r="F204" s="97" t="s">
        <v>366</v>
      </c>
      <c r="G204" s="97">
        <v>0.99404000000000003</v>
      </c>
      <c r="H204" s="97" t="s">
        <v>367</v>
      </c>
      <c r="I204" s="97" t="s">
        <v>368</v>
      </c>
      <c r="J204" s="97">
        <v>12.461</v>
      </c>
      <c r="K204" s="97" t="s">
        <v>367</v>
      </c>
      <c r="L204" s="97" t="s">
        <v>361</v>
      </c>
      <c r="M204" s="97" t="s">
        <v>361</v>
      </c>
    </row>
    <row r="205" spans="1:13" ht="12.75" customHeight="1">
      <c r="A205" s="97" t="s">
        <v>357</v>
      </c>
      <c r="B205" s="97" t="s">
        <v>358</v>
      </c>
      <c r="C205" s="97" t="s">
        <v>1181</v>
      </c>
      <c r="D205" s="97">
        <v>402</v>
      </c>
      <c r="E205" s="98">
        <v>0.12003472222222222</v>
      </c>
      <c r="F205" s="97" t="s">
        <v>366</v>
      </c>
      <c r="G205" s="97">
        <v>1.66066</v>
      </c>
      <c r="H205" s="97" t="s">
        <v>367</v>
      </c>
      <c r="I205" s="97" t="s">
        <v>368</v>
      </c>
      <c r="J205" s="97">
        <v>9.7959999999999994</v>
      </c>
      <c r="K205" s="97" t="s">
        <v>367</v>
      </c>
      <c r="L205" s="97" t="s">
        <v>361</v>
      </c>
      <c r="M205" s="97" t="s">
        <v>361</v>
      </c>
    </row>
    <row r="206" spans="1:13" ht="12.75" customHeight="1">
      <c r="A206" s="97" t="s">
        <v>357</v>
      </c>
      <c r="B206" s="97" t="s">
        <v>358</v>
      </c>
      <c r="C206" s="97" t="s">
        <v>584</v>
      </c>
      <c r="D206" s="97">
        <v>403</v>
      </c>
      <c r="E206" s="98">
        <v>0.11644675925925925</v>
      </c>
      <c r="F206" s="97" t="s">
        <v>366</v>
      </c>
      <c r="G206" s="97">
        <v>0.61050000000000004</v>
      </c>
      <c r="H206" s="97" t="s">
        <v>367</v>
      </c>
      <c r="I206" s="97" t="s">
        <v>368</v>
      </c>
      <c r="J206" s="97">
        <v>31.122</v>
      </c>
      <c r="K206" s="97" t="s">
        <v>367</v>
      </c>
      <c r="L206" s="97" t="s">
        <v>361</v>
      </c>
      <c r="M206" s="97" t="s">
        <v>361</v>
      </c>
    </row>
    <row r="207" spans="1:13" ht="12.75" customHeight="1">
      <c r="A207" s="97" t="s">
        <v>357</v>
      </c>
      <c r="B207" s="97" t="s">
        <v>358</v>
      </c>
      <c r="C207" s="97" t="s">
        <v>585</v>
      </c>
      <c r="D207" s="97">
        <v>404</v>
      </c>
      <c r="E207" s="98">
        <v>0.12049768518518518</v>
      </c>
      <c r="F207" s="97" t="s">
        <v>366</v>
      </c>
      <c r="G207" s="97">
        <v>1.15313</v>
      </c>
      <c r="H207" s="97" t="s">
        <v>367</v>
      </c>
      <c r="I207" s="97" t="s">
        <v>368</v>
      </c>
      <c r="J207" s="97">
        <v>11.217000000000001</v>
      </c>
      <c r="K207" s="97" t="s">
        <v>367</v>
      </c>
      <c r="L207" s="97" t="s">
        <v>361</v>
      </c>
      <c r="M207" s="97" t="s">
        <v>361</v>
      </c>
    </row>
    <row r="208" spans="1:13" ht="12.75" customHeight="1">
      <c r="A208" s="97" t="s">
        <v>357</v>
      </c>
      <c r="B208" s="97" t="s">
        <v>358</v>
      </c>
      <c r="C208" s="97" t="s">
        <v>586</v>
      </c>
      <c r="D208" s="97">
        <v>405</v>
      </c>
      <c r="E208" s="98">
        <v>0.12003472222222222</v>
      </c>
      <c r="F208" s="97" t="s">
        <v>366</v>
      </c>
      <c r="G208" s="97">
        <v>1.5627800000000001</v>
      </c>
      <c r="H208" s="97" t="s">
        <v>367</v>
      </c>
      <c r="I208" s="97" t="s">
        <v>368</v>
      </c>
      <c r="J208" s="97">
        <v>10.385</v>
      </c>
      <c r="K208" s="97" t="s">
        <v>367</v>
      </c>
      <c r="L208" s="97" t="s">
        <v>361</v>
      </c>
      <c r="M208" s="97" t="s">
        <v>361</v>
      </c>
    </row>
    <row r="209" spans="1:13" ht="12.75" customHeight="1">
      <c r="A209" s="97" t="s">
        <v>357</v>
      </c>
      <c r="B209" s="97" t="s">
        <v>358</v>
      </c>
      <c r="C209" s="97" t="s">
        <v>587</v>
      </c>
      <c r="D209" s="97">
        <v>406</v>
      </c>
      <c r="E209" s="98">
        <v>0.11980324074074074</v>
      </c>
      <c r="F209" s="97" t="s">
        <v>366</v>
      </c>
      <c r="G209" s="97">
        <v>1.80349</v>
      </c>
      <c r="H209" s="97" t="s">
        <v>367</v>
      </c>
      <c r="I209" s="97" t="s">
        <v>368</v>
      </c>
      <c r="J209" s="97">
        <v>28.843</v>
      </c>
      <c r="K209" s="97" t="s">
        <v>367</v>
      </c>
      <c r="L209" s="97" t="s">
        <v>361</v>
      </c>
      <c r="M209" s="97" t="s">
        <v>361</v>
      </c>
    </row>
    <row r="210" spans="1:13" ht="12.75" customHeight="1">
      <c r="A210" s="97" t="s">
        <v>357</v>
      </c>
      <c r="B210" s="97" t="s">
        <v>358</v>
      </c>
      <c r="C210" s="97" t="s">
        <v>589</v>
      </c>
      <c r="D210" s="97">
        <v>407</v>
      </c>
      <c r="E210" s="98">
        <v>0.12153935185185184</v>
      </c>
      <c r="F210" s="97" t="s">
        <v>366</v>
      </c>
      <c r="G210" s="97">
        <v>1.2460100000000001</v>
      </c>
      <c r="H210" s="97" t="s">
        <v>367</v>
      </c>
      <c r="I210" s="97" t="s">
        <v>368</v>
      </c>
      <c r="J210" s="97">
        <v>30.425000000000001</v>
      </c>
      <c r="K210" s="97" t="s">
        <v>367</v>
      </c>
      <c r="L210" s="97" t="s">
        <v>361</v>
      </c>
      <c r="M210" s="97" t="s">
        <v>361</v>
      </c>
    </row>
    <row r="211" spans="1:13" ht="12.75" customHeight="1">
      <c r="A211" s="97" t="s">
        <v>357</v>
      </c>
      <c r="B211" s="97" t="s">
        <v>358</v>
      </c>
      <c r="C211" s="97" t="s">
        <v>591</v>
      </c>
      <c r="D211" s="97">
        <v>408</v>
      </c>
      <c r="E211" s="98">
        <v>0.1191087962962963</v>
      </c>
      <c r="F211" s="97" t="s">
        <v>366</v>
      </c>
      <c r="G211" s="97">
        <v>1.3625700000000001</v>
      </c>
      <c r="H211" s="97" t="s">
        <v>367</v>
      </c>
      <c r="I211" s="97" t="s">
        <v>368</v>
      </c>
      <c r="J211" s="97">
        <v>11.986000000000001</v>
      </c>
      <c r="K211" s="97" t="s">
        <v>367</v>
      </c>
      <c r="L211" s="97" t="s">
        <v>361</v>
      </c>
      <c r="M211" s="97" t="s">
        <v>361</v>
      </c>
    </row>
    <row r="212" spans="1:13" ht="12.75" customHeight="1">
      <c r="A212" s="97" t="s">
        <v>357</v>
      </c>
      <c r="B212" s="97" t="s">
        <v>358</v>
      </c>
      <c r="C212" s="97" t="s">
        <v>593</v>
      </c>
      <c r="D212" s="97">
        <v>409</v>
      </c>
      <c r="E212" s="98">
        <v>0.12292824074074075</v>
      </c>
      <c r="F212" s="97" t="s">
        <v>366</v>
      </c>
      <c r="G212" s="97">
        <v>1.35511</v>
      </c>
      <c r="H212" s="97" t="s">
        <v>367</v>
      </c>
      <c r="I212" s="97" t="s">
        <v>368</v>
      </c>
      <c r="J212" s="97">
        <v>8.2669999999999995</v>
      </c>
      <c r="K212" s="97" t="s">
        <v>367</v>
      </c>
      <c r="L212" s="97" t="s">
        <v>361</v>
      </c>
      <c r="M212" s="97" t="s">
        <v>361</v>
      </c>
    </row>
    <row r="213" spans="1:13" ht="12.75" customHeight="1">
      <c r="A213" s="97" t="s">
        <v>357</v>
      </c>
      <c r="B213" s="97" t="s">
        <v>358</v>
      </c>
      <c r="C213" s="97" t="s">
        <v>595</v>
      </c>
      <c r="D213" s="97">
        <v>410</v>
      </c>
      <c r="E213" s="98">
        <v>0.12061342592592593</v>
      </c>
      <c r="F213" s="97" t="s">
        <v>366</v>
      </c>
      <c r="G213" s="97">
        <v>1.29525</v>
      </c>
      <c r="H213" s="97" t="s">
        <v>367</v>
      </c>
      <c r="I213" s="97" t="s">
        <v>368</v>
      </c>
      <c r="J213" s="97">
        <v>26.001000000000001</v>
      </c>
      <c r="K213" s="97" t="s">
        <v>367</v>
      </c>
      <c r="L213" s="97" t="s">
        <v>361</v>
      </c>
      <c r="M213" s="97" t="s">
        <v>361</v>
      </c>
    </row>
    <row r="214" spans="1:13" ht="12.75" customHeight="1">
      <c r="A214" s="97" t="s">
        <v>357</v>
      </c>
      <c r="B214" s="97" t="s">
        <v>358</v>
      </c>
      <c r="C214" s="97" t="s">
        <v>597</v>
      </c>
      <c r="D214" s="97">
        <v>411</v>
      </c>
      <c r="E214" s="98">
        <v>0.12315972222222223</v>
      </c>
      <c r="F214" s="97" t="s">
        <v>366</v>
      </c>
      <c r="G214" s="97">
        <v>1.4547699999999999</v>
      </c>
      <c r="H214" s="97" t="s">
        <v>367</v>
      </c>
      <c r="I214" s="97" t="s">
        <v>368</v>
      </c>
      <c r="J214" s="97">
        <v>35.578000000000003</v>
      </c>
      <c r="K214" s="97" t="s">
        <v>367</v>
      </c>
      <c r="L214" s="97" t="s">
        <v>361</v>
      </c>
      <c r="M214" s="97" t="s">
        <v>361</v>
      </c>
    </row>
    <row r="215" spans="1:13" ht="12.75" customHeight="1">
      <c r="A215" s="97" t="s">
        <v>357</v>
      </c>
      <c r="B215" s="97" t="s">
        <v>358</v>
      </c>
      <c r="C215" s="97" t="s">
        <v>599</v>
      </c>
      <c r="D215" s="97">
        <v>412</v>
      </c>
      <c r="E215" s="98">
        <v>0.12107638888888889</v>
      </c>
      <c r="F215" s="97" t="s">
        <v>366</v>
      </c>
      <c r="G215" s="97">
        <v>1.39761</v>
      </c>
      <c r="H215" s="97" t="s">
        <v>367</v>
      </c>
      <c r="I215" s="97" t="s">
        <v>368</v>
      </c>
      <c r="J215" s="97">
        <v>11.303000000000001</v>
      </c>
      <c r="K215" s="97" t="s">
        <v>367</v>
      </c>
      <c r="L215" s="97" t="s">
        <v>361</v>
      </c>
      <c r="M215" s="97" t="s">
        <v>361</v>
      </c>
    </row>
    <row r="216" spans="1:13" ht="12.75" customHeight="1">
      <c r="A216" s="97" t="s">
        <v>357</v>
      </c>
      <c r="B216" s="97" t="s">
        <v>358</v>
      </c>
      <c r="C216" s="97" t="s">
        <v>601</v>
      </c>
      <c r="D216" s="97">
        <v>413</v>
      </c>
      <c r="E216" s="98">
        <v>0.12559027777777779</v>
      </c>
      <c r="F216" s="97" t="s">
        <v>366</v>
      </c>
      <c r="G216" s="97">
        <v>1.3390899999999999</v>
      </c>
      <c r="H216" s="97" t="s">
        <v>367</v>
      </c>
      <c r="I216" s="97" t="s">
        <v>368</v>
      </c>
      <c r="J216" s="97">
        <v>14.500999999999999</v>
      </c>
      <c r="K216" s="97" t="s">
        <v>367</v>
      </c>
      <c r="L216" s="97" t="s">
        <v>361</v>
      </c>
      <c r="M216" s="97" t="s">
        <v>361</v>
      </c>
    </row>
    <row r="217" spans="1:13" ht="12.75" customHeight="1">
      <c r="A217" s="97" t="s">
        <v>357</v>
      </c>
      <c r="B217" s="97" t="s">
        <v>358</v>
      </c>
      <c r="C217" s="97" t="s">
        <v>603</v>
      </c>
      <c r="D217" s="97">
        <v>414</v>
      </c>
      <c r="E217" s="98">
        <v>0.12373842592592593</v>
      </c>
      <c r="F217" s="97" t="s">
        <v>366</v>
      </c>
      <c r="G217" s="97">
        <v>1.26786</v>
      </c>
      <c r="H217" s="97" t="s">
        <v>367</v>
      </c>
      <c r="I217" s="97" t="s">
        <v>368</v>
      </c>
      <c r="J217" s="97">
        <v>39.436999999999998</v>
      </c>
      <c r="K217" s="97" t="s">
        <v>367</v>
      </c>
      <c r="L217" s="97" t="s">
        <v>361</v>
      </c>
      <c r="M217" s="97" t="s">
        <v>361</v>
      </c>
    </row>
    <row r="218" spans="1:13" ht="12.75" customHeight="1">
      <c r="A218" s="97" t="s">
        <v>357</v>
      </c>
      <c r="B218" s="97" t="s">
        <v>358</v>
      </c>
      <c r="C218" s="97" t="s">
        <v>605</v>
      </c>
      <c r="D218" s="97">
        <v>415</v>
      </c>
      <c r="E218" s="98">
        <v>0.12373842592592592</v>
      </c>
      <c r="F218" s="97" t="s">
        <v>366</v>
      </c>
      <c r="G218" s="97">
        <v>1.4800899999999999</v>
      </c>
      <c r="H218" s="97" t="s">
        <v>367</v>
      </c>
      <c r="I218" s="97" t="s">
        <v>368</v>
      </c>
      <c r="J218" s="97">
        <v>27.395</v>
      </c>
      <c r="K218" s="97" t="s">
        <v>367</v>
      </c>
      <c r="L218" s="97" t="s">
        <v>361</v>
      </c>
      <c r="M218" s="97" t="s">
        <v>361</v>
      </c>
    </row>
    <row r="219" spans="1:13" ht="12.75" customHeight="1">
      <c r="A219" s="97" t="s">
        <v>357</v>
      </c>
      <c r="B219" s="97" t="s">
        <v>358</v>
      </c>
      <c r="C219" s="97" t="s">
        <v>607</v>
      </c>
      <c r="D219" s="97">
        <v>416</v>
      </c>
      <c r="E219" s="98">
        <v>0.12524305555555557</v>
      </c>
      <c r="F219" s="97" t="s">
        <v>366</v>
      </c>
      <c r="G219" s="97">
        <v>1.32219</v>
      </c>
      <c r="H219" s="97" t="s">
        <v>367</v>
      </c>
      <c r="I219" s="97" t="s">
        <v>368</v>
      </c>
      <c r="J219" s="97">
        <v>22.734000000000002</v>
      </c>
      <c r="K219" s="97" t="s">
        <v>367</v>
      </c>
      <c r="L219" s="97" t="s">
        <v>361</v>
      </c>
      <c r="M219" s="97" t="s">
        <v>361</v>
      </c>
    </row>
    <row r="220" spans="1:13" ht="12.75" customHeight="1">
      <c r="A220" s="97" t="s">
        <v>357</v>
      </c>
      <c r="B220" s="97" t="s">
        <v>358</v>
      </c>
      <c r="C220" s="97" t="s">
        <v>609</v>
      </c>
      <c r="D220" s="97">
        <v>417</v>
      </c>
      <c r="E220" s="98">
        <v>0.12848379629629628</v>
      </c>
      <c r="F220" s="97" t="s">
        <v>366</v>
      </c>
      <c r="G220" s="97">
        <v>1.4878499999999999</v>
      </c>
      <c r="H220" s="97" t="s">
        <v>367</v>
      </c>
      <c r="I220" s="97" t="s">
        <v>368</v>
      </c>
      <c r="J220" s="97">
        <v>32.146000000000001</v>
      </c>
      <c r="K220" s="97" t="s">
        <v>367</v>
      </c>
      <c r="L220" s="97" t="s">
        <v>361</v>
      </c>
      <c r="M220" s="97" t="s">
        <v>361</v>
      </c>
    </row>
    <row r="221" spans="1:13" ht="15.75" customHeight="1">
      <c r="A221" s="97" t="s">
        <v>357</v>
      </c>
      <c r="B221" s="97" t="s">
        <v>358</v>
      </c>
      <c r="C221" s="97" t="s">
        <v>611</v>
      </c>
      <c r="D221" s="97">
        <v>418</v>
      </c>
      <c r="E221" s="98">
        <v>0.12709490740740739</v>
      </c>
      <c r="F221" s="97" t="s">
        <v>366</v>
      </c>
      <c r="G221" s="97">
        <v>1.40333</v>
      </c>
      <c r="H221" s="97" t="s">
        <v>367</v>
      </c>
      <c r="I221" s="97" t="s">
        <v>368</v>
      </c>
      <c r="J221" s="97">
        <v>2.97</v>
      </c>
      <c r="K221" s="97" t="s">
        <v>367</v>
      </c>
      <c r="L221" s="97" t="s">
        <v>361</v>
      </c>
      <c r="M221" s="97" t="s">
        <v>361</v>
      </c>
    </row>
    <row r="222" spans="1:13" ht="15.75" customHeight="1">
      <c r="A222" s="97" t="s">
        <v>357</v>
      </c>
      <c r="B222" s="97" t="s">
        <v>358</v>
      </c>
      <c r="C222" s="97" t="s">
        <v>613</v>
      </c>
      <c r="D222" s="97">
        <v>419</v>
      </c>
      <c r="E222" s="97" t="s">
        <v>1182</v>
      </c>
      <c r="F222" s="97" t="s">
        <v>366</v>
      </c>
      <c r="G222" s="97">
        <v>1.3283</v>
      </c>
      <c r="H222" s="97" t="s">
        <v>367</v>
      </c>
      <c r="I222" s="97" t="s">
        <v>368</v>
      </c>
      <c r="J222" s="97">
        <v>17.93</v>
      </c>
      <c r="K222" s="97" t="s">
        <v>367</v>
      </c>
      <c r="L222" s="97" t="s">
        <v>361</v>
      </c>
      <c r="M222" s="97" t="s">
        <v>361</v>
      </c>
    </row>
    <row r="223" spans="1:13" ht="15.75" customHeight="1">
      <c r="A223" s="97" t="s">
        <v>357</v>
      </c>
      <c r="B223" s="97" t="s">
        <v>358</v>
      </c>
      <c r="C223" s="97" t="s">
        <v>615</v>
      </c>
      <c r="D223" s="97">
        <v>420</v>
      </c>
      <c r="E223" s="98">
        <v>0.13137731481481482</v>
      </c>
      <c r="F223" s="97" t="s">
        <v>366</v>
      </c>
      <c r="G223" s="97">
        <v>1.44939</v>
      </c>
      <c r="H223" s="97" t="s">
        <v>367</v>
      </c>
      <c r="I223" s="97" t="s">
        <v>368</v>
      </c>
      <c r="J223" s="97">
        <v>25.33</v>
      </c>
      <c r="K223" s="97" t="s">
        <v>367</v>
      </c>
      <c r="L223" s="97" t="s">
        <v>361</v>
      </c>
      <c r="M223" s="97" t="s">
        <v>361</v>
      </c>
    </row>
    <row r="224" spans="1:13" ht="15.75" customHeight="1">
      <c r="A224" s="97" t="s">
        <v>357</v>
      </c>
      <c r="B224" s="97" t="s">
        <v>358</v>
      </c>
      <c r="C224" s="97" t="s">
        <v>617</v>
      </c>
      <c r="D224" s="97">
        <v>421</v>
      </c>
      <c r="E224" s="98">
        <v>0.13114583333333332</v>
      </c>
      <c r="F224" s="97" t="s">
        <v>366</v>
      </c>
      <c r="G224" s="97">
        <v>1.31185</v>
      </c>
      <c r="H224" s="97" t="s">
        <v>367</v>
      </c>
      <c r="I224" s="97" t="s">
        <v>368</v>
      </c>
      <c r="J224" s="97">
        <v>24.759</v>
      </c>
      <c r="K224" s="97" t="s">
        <v>367</v>
      </c>
      <c r="L224" s="97" t="s">
        <v>361</v>
      </c>
      <c r="M224" s="97" t="s">
        <v>361</v>
      </c>
    </row>
    <row r="225" spans="1:13" ht="15.75" customHeight="1">
      <c r="A225" s="97" t="s">
        <v>357</v>
      </c>
      <c r="B225" s="97" t="s">
        <v>358</v>
      </c>
      <c r="C225" s="97" t="s">
        <v>619</v>
      </c>
      <c r="D225" s="97">
        <v>422</v>
      </c>
      <c r="E225" s="98">
        <v>0.13241898148148148</v>
      </c>
      <c r="F225" s="97" t="s">
        <v>366</v>
      </c>
      <c r="G225" s="97">
        <v>1.4197200000000001</v>
      </c>
      <c r="H225" s="97" t="s">
        <v>367</v>
      </c>
      <c r="I225" s="97" t="s">
        <v>368</v>
      </c>
      <c r="J225" s="97">
        <v>26.263999999999999</v>
      </c>
      <c r="K225" s="97" t="s">
        <v>367</v>
      </c>
      <c r="L225" s="97" t="s">
        <v>361</v>
      </c>
      <c r="M225" s="97" t="s">
        <v>361</v>
      </c>
    </row>
    <row r="226" spans="1:13" ht="15.75" customHeight="1">
      <c r="A226" s="97" t="s">
        <v>357</v>
      </c>
      <c r="B226" s="97" t="s">
        <v>358</v>
      </c>
      <c r="C226" s="97" t="s">
        <v>621</v>
      </c>
      <c r="D226" s="97">
        <v>423</v>
      </c>
      <c r="E226" s="98">
        <v>0.13126157407407407</v>
      </c>
      <c r="F226" s="97" t="s">
        <v>366</v>
      </c>
      <c r="G226" s="97">
        <v>1.3658300000000001</v>
      </c>
      <c r="H226" s="97" t="s">
        <v>367</v>
      </c>
      <c r="I226" s="97" t="s">
        <v>368</v>
      </c>
      <c r="J226" s="97">
        <v>6.7859999999999996</v>
      </c>
      <c r="K226" s="97" t="s">
        <v>367</v>
      </c>
      <c r="L226" s="97" t="s">
        <v>361</v>
      </c>
      <c r="M226" s="97" t="s">
        <v>361</v>
      </c>
    </row>
    <row r="227" spans="1:13" ht="15.75" customHeight="1">
      <c r="A227" s="97" t="s">
        <v>357</v>
      </c>
      <c r="B227" s="97" t="s">
        <v>358</v>
      </c>
      <c r="C227" s="97" t="s">
        <v>623</v>
      </c>
      <c r="D227" s="97">
        <v>424</v>
      </c>
      <c r="E227" s="98">
        <v>0.13311342592592593</v>
      </c>
      <c r="F227" s="97" t="s">
        <v>366</v>
      </c>
      <c r="G227" s="97">
        <v>1.48444</v>
      </c>
      <c r="H227" s="97" t="s">
        <v>367</v>
      </c>
      <c r="I227" s="97" t="s">
        <v>368</v>
      </c>
      <c r="J227" s="97">
        <v>13.484999999999999</v>
      </c>
      <c r="K227" s="97" t="s">
        <v>367</v>
      </c>
      <c r="L227" s="97" t="s">
        <v>361</v>
      </c>
      <c r="M227" s="97" t="s">
        <v>361</v>
      </c>
    </row>
    <row r="228" spans="1:13" ht="15.75" customHeight="1">
      <c r="A228" s="97" t="s">
        <v>357</v>
      </c>
      <c r="B228" s="97" t="s">
        <v>358</v>
      </c>
      <c r="C228" s="97" t="s">
        <v>625</v>
      </c>
      <c r="D228" s="97">
        <v>425</v>
      </c>
      <c r="E228" s="97" t="s">
        <v>1183</v>
      </c>
      <c r="F228" s="97" t="s">
        <v>366</v>
      </c>
      <c r="G228" s="97">
        <v>1.75353</v>
      </c>
      <c r="H228" s="97" t="s">
        <v>367</v>
      </c>
      <c r="I228" s="97" t="s">
        <v>368</v>
      </c>
      <c r="J228" s="97">
        <v>30.997</v>
      </c>
      <c r="K228" s="97" t="s">
        <v>367</v>
      </c>
      <c r="L228" s="97" t="s">
        <v>361</v>
      </c>
      <c r="M228" s="97" t="s">
        <v>361</v>
      </c>
    </row>
    <row r="229" spans="1:13" ht="15.75" customHeight="1">
      <c r="A229" s="97" t="s">
        <v>357</v>
      </c>
      <c r="B229" s="97" t="s">
        <v>358</v>
      </c>
      <c r="C229" s="97" t="s">
        <v>627</v>
      </c>
      <c r="D229" s="97">
        <v>426</v>
      </c>
      <c r="E229" s="98">
        <v>0.13554398148148147</v>
      </c>
      <c r="F229" s="97" t="s">
        <v>366</v>
      </c>
      <c r="G229" s="97">
        <v>0.55313000000000001</v>
      </c>
      <c r="H229" s="97" t="s">
        <v>367</v>
      </c>
      <c r="I229" s="97" t="s">
        <v>368</v>
      </c>
      <c r="J229" s="97">
        <v>31.789000000000001</v>
      </c>
      <c r="K229" s="97" t="s">
        <v>367</v>
      </c>
      <c r="L229" s="97" t="s">
        <v>361</v>
      </c>
      <c r="M229" s="97" t="s">
        <v>361</v>
      </c>
    </row>
    <row r="230" spans="1:13" ht="15.75" customHeight="1">
      <c r="A230" s="97" t="s">
        <v>357</v>
      </c>
      <c r="B230" s="97" t="s">
        <v>358</v>
      </c>
      <c r="C230" s="97" t="s">
        <v>629</v>
      </c>
      <c r="D230" s="97">
        <v>427</v>
      </c>
      <c r="E230" s="98">
        <v>0.13380787037037037</v>
      </c>
      <c r="F230" s="97" t="s">
        <v>366</v>
      </c>
      <c r="G230" s="97">
        <v>1.0801499999999999</v>
      </c>
      <c r="H230" s="97" t="s">
        <v>367</v>
      </c>
      <c r="I230" s="97" t="s">
        <v>368</v>
      </c>
      <c r="J230" s="97">
        <v>10.324999999999999</v>
      </c>
      <c r="K230" s="97" t="s">
        <v>367</v>
      </c>
      <c r="L230" s="97" t="s">
        <v>361</v>
      </c>
      <c r="M230" s="97" t="s">
        <v>361</v>
      </c>
    </row>
    <row r="231" spans="1:13" ht="15.75" customHeight="1">
      <c r="A231" s="97" t="s">
        <v>357</v>
      </c>
      <c r="B231" s="97" t="s">
        <v>358</v>
      </c>
      <c r="C231" s="97" t="s">
        <v>631</v>
      </c>
      <c r="D231" s="97">
        <v>428</v>
      </c>
      <c r="E231" s="97" t="s">
        <v>1184</v>
      </c>
      <c r="F231" s="97" t="s">
        <v>366</v>
      </c>
      <c r="G231" s="97">
        <v>1.7637400000000001</v>
      </c>
      <c r="H231" s="97" t="s">
        <v>367</v>
      </c>
      <c r="I231" s="97" t="s">
        <v>368</v>
      </c>
      <c r="J231" s="97">
        <v>11.294</v>
      </c>
      <c r="K231" s="97" t="s">
        <v>367</v>
      </c>
      <c r="L231" s="97" t="s">
        <v>361</v>
      </c>
      <c r="M231" s="97" t="s">
        <v>361</v>
      </c>
    </row>
    <row r="232" spans="1:13" ht="15.75" customHeight="1">
      <c r="A232" s="97" t="s">
        <v>357</v>
      </c>
      <c r="B232" s="97" t="s">
        <v>358</v>
      </c>
      <c r="C232" s="97" t="s">
        <v>633</v>
      </c>
      <c r="D232" s="97">
        <v>429</v>
      </c>
      <c r="E232" s="98">
        <v>0.13635416666666667</v>
      </c>
      <c r="F232" s="97" t="s">
        <v>366</v>
      </c>
      <c r="G232" s="97">
        <v>0.79717000000000005</v>
      </c>
      <c r="H232" s="97" t="s">
        <v>367</v>
      </c>
      <c r="I232" s="97" t="s">
        <v>368</v>
      </c>
      <c r="J232" s="97">
        <v>4.7949999999999999</v>
      </c>
      <c r="K232" s="97" t="s">
        <v>367</v>
      </c>
      <c r="L232" s="97" t="s">
        <v>361</v>
      </c>
      <c r="M232" s="97" t="s">
        <v>361</v>
      </c>
    </row>
    <row r="233" spans="1:13" ht="15.75" customHeight="1">
      <c r="A233" s="97" t="s">
        <v>357</v>
      </c>
      <c r="B233" s="97" t="s">
        <v>358</v>
      </c>
      <c r="C233" s="97" t="s">
        <v>635</v>
      </c>
      <c r="D233" s="97">
        <v>430</v>
      </c>
      <c r="E233" s="98">
        <v>0.13936342592592593</v>
      </c>
      <c r="F233" s="97" t="s">
        <v>366</v>
      </c>
      <c r="G233" s="97">
        <v>0.31089</v>
      </c>
      <c r="H233" s="97" t="s">
        <v>367</v>
      </c>
      <c r="I233" s="97" t="s">
        <v>368</v>
      </c>
      <c r="J233" s="97">
        <v>16.803999999999998</v>
      </c>
      <c r="K233" s="97" t="s">
        <v>367</v>
      </c>
      <c r="L233" s="97" t="s">
        <v>361</v>
      </c>
      <c r="M233" s="97" t="s">
        <v>361</v>
      </c>
    </row>
    <row r="234" spans="1:13" ht="15.75" customHeight="1">
      <c r="A234" s="97" t="s">
        <v>357</v>
      </c>
      <c r="B234" s="97" t="s">
        <v>358</v>
      </c>
      <c r="C234" s="97" t="s">
        <v>637</v>
      </c>
      <c r="D234" s="97">
        <v>431</v>
      </c>
      <c r="E234" s="97" t="s">
        <v>1185</v>
      </c>
      <c r="F234" s="97" t="s">
        <v>366</v>
      </c>
      <c r="G234" s="97">
        <v>0.37424000000000002</v>
      </c>
      <c r="H234" s="97" t="s">
        <v>367</v>
      </c>
      <c r="I234" s="97" t="s">
        <v>368</v>
      </c>
      <c r="J234" s="97">
        <v>28.701000000000001</v>
      </c>
      <c r="K234" s="97" t="s">
        <v>367</v>
      </c>
      <c r="L234" s="97" t="s">
        <v>361</v>
      </c>
      <c r="M234" s="97" t="s">
        <v>361</v>
      </c>
    </row>
    <row r="235" spans="1:13" ht="15.75" customHeight="1">
      <c r="A235" s="97" t="s">
        <v>357</v>
      </c>
      <c r="B235" s="97" t="s">
        <v>358</v>
      </c>
      <c r="C235" s="97" t="s">
        <v>639</v>
      </c>
      <c r="D235" s="97">
        <v>432</v>
      </c>
      <c r="E235" s="98">
        <v>0.14341435185185183</v>
      </c>
      <c r="F235" s="97" t="s">
        <v>366</v>
      </c>
      <c r="G235" s="97">
        <v>0.92107000000000006</v>
      </c>
      <c r="H235" s="97" t="s">
        <v>367</v>
      </c>
      <c r="I235" s="97" t="s">
        <v>368</v>
      </c>
      <c r="J235" s="97">
        <v>12.4</v>
      </c>
      <c r="K235" s="97" t="s">
        <v>367</v>
      </c>
      <c r="L235" s="97" t="s">
        <v>361</v>
      </c>
      <c r="M235" s="97" t="s">
        <v>361</v>
      </c>
    </row>
    <row r="236" spans="1:13" ht="15.75" customHeight="1">
      <c r="A236" s="97" t="s">
        <v>357</v>
      </c>
      <c r="B236" s="97" t="s">
        <v>358</v>
      </c>
      <c r="C236" s="97" t="s">
        <v>1186</v>
      </c>
      <c r="D236" s="97">
        <v>433</v>
      </c>
      <c r="E236" s="98">
        <v>0.14156250000000001</v>
      </c>
      <c r="F236" s="97" t="s">
        <v>366</v>
      </c>
      <c r="G236" s="97">
        <v>1.5899300000000001</v>
      </c>
      <c r="H236" s="97" t="s">
        <v>367</v>
      </c>
      <c r="I236" s="97" t="s">
        <v>368</v>
      </c>
      <c r="J236" s="97">
        <v>7.9450000000000003</v>
      </c>
      <c r="K236" s="97" t="s">
        <v>367</v>
      </c>
      <c r="L236" s="97" t="s">
        <v>361</v>
      </c>
      <c r="M236" s="97" t="s">
        <v>361</v>
      </c>
    </row>
    <row r="237" spans="1:13" ht="15.75" customHeight="1">
      <c r="A237" s="97" t="s">
        <v>357</v>
      </c>
      <c r="B237" s="97" t="s">
        <v>358</v>
      </c>
      <c r="C237" s="97" t="s">
        <v>642</v>
      </c>
      <c r="D237" s="97">
        <v>434</v>
      </c>
      <c r="E237" s="98">
        <v>0.14341435185185183</v>
      </c>
      <c r="F237" s="97" t="s">
        <v>366</v>
      </c>
      <c r="G237" s="97">
        <v>0.27822999999999998</v>
      </c>
      <c r="H237" s="97" t="s">
        <v>367</v>
      </c>
      <c r="I237" s="97" t="s">
        <v>368</v>
      </c>
      <c r="J237" s="97">
        <v>30.244</v>
      </c>
      <c r="K237" s="97" t="s">
        <v>367</v>
      </c>
      <c r="L237" s="97" t="s">
        <v>361</v>
      </c>
      <c r="M237" s="97" t="s">
        <v>361</v>
      </c>
    </row>
    <row r="238" spans="1:13" ht="15.75" customHeight="1">
      <c r="A238" s="97" t="s">
        <v>357</v>
      </c>
      <c r="B238" s="97" t="s">
        <v>358</v>
      </c>
      <c r="C238" s="97" t="s">
        <v>644</v>
      </c>
      <c r="D238" s="97">
        <v>435</v>
      </c>
      <c r="E238" s="98">
        <v>0.14133101851851851</v>
      </c>
      <c r="F238" s="97" t="s">
        <v>366</v>
      </c>
      <c r="G238" s="97">
        <v>0.95838000000000001</v>
      </c>
      <c r="H238" s="97" t="s">
        <v>367</v>
      </c>
      <c r="I238" s="97" t="s">
        <v>368</v>
      </c>
      <c r="J238" s="97">
        <v>10.38</v>
      </c>
      <c r="K238" s="97" t="s">
        <v>367</v>
      </c>
      <c r="L238" s="97" t="s">
        <v>361</v>
      </c>
      <c r="M238" s="97" t="s">
        <v>361</v>
      </c>
    </row>
    <row r="239" spans="1:13" ht="15.75" customHeight="1">
      <c r="A239" s="97" t="s">
        <v>357</v>
      </c>
      <c r="B239" s="97" t="s">
        <v>358</v>
      </c>
      <c r="C239" s="97" t="s">
        <v>646</v>
      </c>
      <c r="D239" s="97">
        <v>436</v>
      </c>
      <c r="E239" s="97" t="s">
        <v>1187</v>
      </c>
      <c r="F239" s="97" t="s">
        <v>366</v>
      </c>
      <c r="G239" s="97">
        <v>1.6517999999999999</v>
      </c>
      <c r="H239" s="97" t="s">
        <v>367</v>
      </c>
      <c r="I239" s="97" t="s">
        <v>368</v>
      </c>
      <c r="J239" s="97">
        <v>9.6859999999999999</v>
      </c>
      <c r="K239" s="97" t="s">
        <v>367</v>
      </c>
      <c r="L239" s="97" t="s">
        <v>361</v>
      </c>
      <c r="M239" s="97" t="s">
        <v>361</v>
      </c>
    </row>
    <row r="240" spans="1:13" ht="15.75" customHeight="1">
      <c r="A240" s="97" t="s">
        <v>357</v>
      </c>
      <c r="B240" s="97" t="s">
        <v>358</v>
      </c>
      <c r="C240" s="97" t="s">
        <v>648</v>
      </c>
      <c r="D240" s="97">
        <v>437</v>
      </c>
      <c r="E240" s="98">
        <v>0.1446875</v>
      </c>
      <c r="F240" s="97" t="s">
        <v>366</v>
      </c>
      <c r="G240" s="97">
        <v>0.34410000000000002</v>
      </c>
      <c r="H240" s="97" t="s">
        <v>367</v>
      </c>
      <c r="I240" s="97" t="s">
        <v>368</v>
      </c>
      <c r="J240" s="97">
        <v>26.736999999999998</v>
      </c>
      <c r="K240" s="97" t="s">
        <v>367</v>
      </c>
      <c r="L240" s="97" t="s">
        <v>361</v>
      </c>
      <c r="M240" s="97" t="s">
        <v>361</v>
      </c>
    </row>
    <row r="241" spans="1:13" ht="15.75" customHeight="1">
      <c r="A241" s="97" t="s">
        <v>357</v>
      </c>
      <c r="B241" s="97" t="s">
        <v>358</v>
      </c>
      <c r="C241" s="97" t="s">
        <v>650</v>
      </c>
      <c r="D241" s="97">
        <v>438</v>
      </c>
      <c r="E241" s="98">
        <v>0.14827546296296296</v>
      </c>
      <c r="F241" s="97" t="s">
        <v>366</v>
      </c>
      <c r="G241" s="97">
        <v>1.8522000000000001</v>
      </c>
      <c r="H241" s="97" t="s">
        <v>367</v>
      </c>
      <c r="I241" s="97" t="s">
        <v>368</v>
      </c>
      <c r="J241" s="97">
        <v>12.874000000000001</v>
      </c>
      <c r="K241" s="97" t="s">
        <v>367</v>
      </c>
      <c r="L241" s="97" t="s">
        <v>361</v>
      </c>
      <c r="M241" s="97" t="s">
        <v>361</v>
      </c>
    </row>
    <row r="242" spans="1:13" ht="15.75" customHeight="1">
      <c r="A242" s="97" t="s">
        <v>357</v>
      </c>
      <c r="B242" s="97" t="s">
        <v>358</v>
      </c>
      <c r="C242" s="97" t="s">
        <v>652</v>
      </c>
      <c r="D242" s="97">
        <v>439</v>
      </c>
      <c r="E242" s="98">
        <v>0.14931712962962962</v>
      </c>
      <c r="F242" s="97" t="s">
        <v>366</v>
      </c>
      <c r="G242" s="97">
        <v>0.54303999999999997</v>
      </c>
      <c r="H242" s="97" t="s">
        <v>367</v>
      </c>
      <c r="I242" s="97" t="s">
        <v>368</v>
      </c>
      <c r="J242" s="97">
        <v>24.042000000000002</v>
      </c>
      <c r="K242" s="97" t="s">
        <v>367</v>
      </c>
      <c r="L242" s="97" t="s">
        <v>361</v>
      </c>
      <c r="M242" s="97" t="s">
        <v>361</v>
      </c>
    </row>
    <row r="243" spans="1:13" ht="15.75" customHeight="1">
      <c r="A243" s="97" t="s">
        <v>357</v>
      </c>
      <c r="B243" s="97" t="s">
        <v>358</v>
      </c>
      <c r="C243" s="97" t="s">
        <v>654</v>
      </c>
      <c r="D243" s="97">
        <v>440</v>
      </c>
      <c r="E243" s="97" t="s">
        <v>1188</v>
      </c>
      <c r="F243" s="97" t="s">
        <v>366</v>
      </c>
      <c r="G243" s="97">
        <v>1.88062</v>
      </c>
      <c r="H243" s="97" t="s">
        <v>367</v>
      </c>
      <c r="I243" s="97" t="s">
        <v>368</v>
      </c>
      <c r="J243" s="97">
        <v>13.427</v>
      </c>
      <c r="K243" s="97" t="s">
        <v>367</v>
      </c>
      <c r="L243" s="97" t="s">
        <v>361</v>
      </c>
      <c r="M243" s="97" t="s">
        <v>361</v>
      </c>
    </row>
    <row r="244" spans="1:13" ht="15.75" customHeight="1">
      <c r="A244" s="97" t="s">
        <v>357</v>
      </c>
      <c r="B244" s="97" t="s">
        <v>358</v>
      </c>
      <c r="C244" s="97" t="s">
        <v>656</v>
      </c>
      <c r="D244" s="97">
        <v>441</v>
      </c>
      <c r="E244" s="98">
        <v>0.14688657407407407</v>
      </c>
      <c r="F244" s="97" t="s">
        <v>366</v>
      </c>
      <c r="G244" s="97">
        <v>0.43591999999999997</v>
      </c>
      <c r="H244" s="97" t="s">
        <v>367</v>
      </c>
      <c r="I244" s="97" t="s">
        <v>368</v>
      </c>
      <c r="J244" s="97">
        <v>27.117999999999999</v>
      </c>
      <c r="K244" s="97" t="s">
        <v>367</v>
      </c>
      <c r="L244" s="97" t="s">
        <v>361</v>
      </c>
      <c r="M244" s="97" t="s">
        <v>361</v>
      </c>
    </row>
    <row r="245" spans="1:13" ht="15.75" customHeight="1">
      <c r="A245" s="97" t="s">
        <v>357</v>
      </c>
      <c r="B245" s="97" t="s">
        <v>358</v>
      </c>
      <c r="C245" s="97" t="s">
        <v>658</v>
      </c>
      <c r="D245" s="97">
        <v>442</v>
      </c>
      <c r="E245" s="98">
        <v>0.14700231481481482</v>
      </c>
      <c r="F245" s="97" t="s">
        <v>366</v>
      </c>
      <c r="G245" s="97">
        <v>1.7832600000000001</v>
      </c>
      <c r="H245" s="97" t="s">
        <v>367</v>
      </c>
      <c r="I245" s="97" t="s">
        <v>368</v>
      </c>
      <c r="J245" s="97">
        <v>12.893000000000001</v>
      </c>
      <c r="K245" s="97" t="s">
        <v>367</v>
      </c>
      <c r="L245" s="97" t="s">
        <v>361</v>
      </c>
      <c r="M245" s="97" t="s">
        <v>361</v>
      </c>
    </row>
    <row r="246" spans="1:13" ht="15.75" customHeight="1">
      <c r="A246" s="97" t="s">
        <v>357</v>
      </c>
      <c r="B246" s="97" t="s">
        <v>358</v>
      </c>
      <c r="C246" s="97" t="s">
        <v>660</v>
      </c>
      <c r="D246" s="97">
        <v>443</v>
      </c>
      <c r="E246" s="98">
        <v>0.1492013888888889</v>
      </c>
      <c r="F246" s="97" t="s">
        <v>366</v>
      </c>
      <c r="G246" s="97">
        <v>0.76839999999999997</v>
      </c>
      <c r="H246" s="97" t="s">
        <v>367</v>
      </c>
      <c r="I246" s="97" t="s">
        <v>368</v>
      </c>
      <c r="J246" s="97">
        <v>27.065000000000001</v>
      </c>
      <c r="K246" s="97" t="s">
        <v>367</v>
      </c>
      <c r="L246" s="97" t="s">
        <v>361</v>
      </c>
      <c r="M246" s="97" t="s">
        <v>361</v>
      </c>
    </row>
    <row r="247" spans="1:13" ht="15.75" customHeight="1">
      <c r="A247" s="97" t="s">
        <v>357</v>
      </c>
      <c r="B247" s="97" t="s">
        <v>358</v>
      </c>
      <c r="C247" s="97" t="s">
        <v>662</v>
      </c>
      <c r="D247" s="97">
        <v>444</v>
      </c>
      <c r="E247" s="98">
        <v>0.14954861111111112</v>
      </c>
      <c r="F247" s="97" t="s">
        <v>366</v>
      </c>
      <c r="G247" s="97">
        <v>1.6337699999999999</v>
      </c>
      <c r="H247" s="97" t="s">
        <v>367</v>
      </c>
      <c r="I247" s="97" t="s">
        <v>368</v>
      </c>
      <c r="J247" s="97">
        <v>12.926</v>
      </c>
      <c r="K247" s="97" t="s">
        <v>367</v>
      </c>
      <c r="L247" s="97" t="s">
        <v>361</v>
      </c>
      <c r="M247" s="97" t="s">
        <v>361</v>
      </c>
    </row>
    <row r="248" spans="1:13" ht="15.75" customHeight="1">
      <c r="A248" s="97" t="s">
        <v>357</v>
      </c>
      <c r="B248" s="97" t="s">
        <v>358</v>
      </c>
      <c r="C248" s="97" t="s">
        <v>664</v>
      </c>
      <c r="D248" s="97">
        <v>445</v>
      </c>
      <c r="E248" s="98">
        <v>0.15209490740740741</v>
      </c>
      <c r="F248" s="97" t="s">
        <v>366</v>
      </c>
      <c r="G248" s="97">
        <v>1.1415900000000001</v>
      </c>
      <c r="H248" s="97" t="s">
        <v>367</v>
      </c>
      <c r="I248" s="97" t="s">
        <v>368</v>
      </c>
      <c r="J248" s="97">
        <v>26.41</v>
      </c>
      <c r="K248" s="97" t="s">
        <v>367</v>
      </c>
      <c r="L248" s="97" t="s">
        <v>361</v>
      </c>
      <c r="M248" s="97" t="s">
        <v>361</v>
      </c>
    </row>
    <row r="249" spans="1:13" ht="15.75" customHeight="1">
      <c r="A249" s="97" t="s">
        <v>357</v>
      </c>
      <c r="B249" s="97" t="s">
        <v>358</v>
      </c>
      <c r="C249" s="97" t="s">
        <v>666</v>
      </c>
      <c r="D249" s="97">
        <v>446</v>
      </c>
      <c r="E249" s="98">
        <v>0.15221064814814814</v>
      </c>
      <c r="F249" s="97" t="s">
        <v>366</v>
      </c>
      <c r="G249" s="97">
        <v>1.46102</v>
      </c>
      <c r="H249" s="97" t="s">
        <v>367</v>
      </c>
      <c r="I249" s="97" t="s">
        <v>368</v>
      </c>
      <c r="J249" s="97">
        <v>13.574</v>
      </c>
      <c r="K249" s="97" t="s">
        <v>367</v>
      </c>
      <c r="L249" s="97" t="s">
        <v>361</v>
      </c>
      <c r="M249" s="97" t="s">
        <v>361</v>
      </c>
    </row>
    <row r="250" spans="1:13" ht="15.75" customHeight="1">
      <c r="A250" s="97" t="s">
        <v>357</v>
      </c>
      <c r="B250" s="97" t="s">
        <v>358</v>
      </c>
      <c r="C250" s="97" t="s">
        <v>668</v>
      </c>
      <c r="D250" s="97">
        <v>447</v>
      </c>
      <c r="E250" s="98">
        <v>0.15498842592592593</v>
      </c>
      <c r="F250" s="97" t="s">
        <v>366</v>
      </c>
      <c r="G250" s="97">
        <v>1.3050999999999999</v>
      </c>
      <c r="H250" s="97" t="s">
        <v>367</v>
      </c>
      <c r="I250" s="97" t="s">
        <v>368</v>
      </c>
      <c r="J250" s="97">
        <v>31.771000000000001</v>
      </c>
      <c r="K250" s="97" t="s">
        <v>367</v>
      </c>
      <c r="L250" s="97" t="s">
        <v>361</v>
      </c>
      <c r="M250" s="97" t="s">
        <v>361</v>
      </c>
    </row>
    <row r="251" spans="1:13" ht="15.75" customHeight="1">
      <c r="A251" s="97" t="s">
        <v>357</v>
      </c>
      <c r="B251" s="97" t="s">
        <v>358</v>
      </c>
      <c r="C251" s="97" t="s">
        <v>670</v>
      </c>
      <c r="D251" s="97">
        <v>448</v>
      </c>
      <c r="E251" s="98">
        <v>0.15649305555555557</v>
      </c>
      <c r="F251" s="97" t="s">
        <v>366</v>
      </c>
      <c r="G251" s="97">
        <v>1.46539</v>
      </c>
      <c r="H251" s="97" t="s">
        <v>367</v>
      </c>
      <c r="I251" s="97" t="s">
        <v>368</v>
      </c>
      <c r="J251" s="97">
        <v>20.68</v>
      </c>
      <c r="K251" s="97" t="s">
        <v>367</v>
      </c>
      <c r="L251" s="97" t="s">
        <v>361</v>
      </c>
      <c r="M251" s="97" t="s">
        <v>361</v>
      </c>
    </row>
    <row r="252" spans="1:13" ht="15.75" customHeight="1">
      <c r="A252" s="97" t="s">
        <v>357</v>
      </c>
      <c r="B252" s="97" t="s">
        <v>358</v>
      </c>
      <c r="C252" s="97" t="s">
        <v>672</v>
      </c>
      <c r="D252" s="97">
        <v>449</v>
      </c>
      <c r="E252" s="98">
        <v>0.15383101851851852</v>
      </c>
      <c r="F252" s="97" t="s">
        <v>366</v>
      </c>
      <c r="G252" s="97">
        <v>1.31721</v>
      </c>
      <c r="H252" s="97" t="s">
        <v>367</v>
      </c>
      <c r="I252" s="97" t="s">
        <v>368</v>
      </c>
      <c r="J252" s="97">
        <v>30.869</v>
      </c>
      <c r="K252" s="97" t="s">
        <v>367</v>
      </c>
      <c r="L252" s="97" t="s">
        <v>361</v>
      </c>
      <c r="M252" s="97" t="s">
        <v>361</v>
      </c>
    </row>
    <row r="253" spans="1:13" ht="15.75" customHeight="1">
      <c r="A253" s="97" t="s">
        <v>357</v>
      </c>
      <c r="B253" s="97" t="s">
        <v>358</v>
      </c>
      <c r="C253" s="97" t="s">
        <v>674</v>
      </c>
      <c r="D253" s="97">
        <v>450</v>
      </c>
      <c r="E253" s="98">
        <v>0.15568287037037037</v>
      </c>
      <c r="F253" s="97" t="s">
        <v>366</v>
      </c>
      <c r="G253" s="97">
        <v>1.4966999999999999</v>
      </c>
      <c r="H253" s="97" t="s">
        <v>367</v>
      </c>
      <c r="I253" s="97" t="s">
        <v>368</v>
      </c>
      <c r="J253" s="97">
        <v>29.111999999999998</v>
      </c>
      <c r="K253" s="97" t="s">
        <v>367</v>
      </c>
      <c r="L253" s="97" t="s">
        <v>361</v>
      </c>
      <c r="M253" s="97" t="s">
        <v>361</v>
      </c>
    </row>
    <row r="254" spans="1:13" ht="15.75" customHeight="1">
      <c r="A254" s="97" t="s">
        <v>357</v>
      </c>
      <c r="B254" s="97" t="s">
        <v>358</v>
      </c>
      <c r="C254" s="97" t="s">
        <v>675</v>
      </c>
      <c r="D254" s="97">
        <v>451</v>
      </c>
      <c r="E254" s="98">
        <v>0.15533564814814815</v>
      </c>
      <c r="F254" s="97" t="s">
        <v>366</v>
      </c>
      <c r="G254" s="97">
        <v>1.32745</v>
      </c>
      <c r="H254" s="97" t="s">
        <v>367</v>
      </c>
      <c r="I254" s="97" t="s">
        <v>368</v>
      </c>
      <c r="J254" s="97">
        <v>34.280999999999999</v>
      </c>
      <c r="K254" s="97" t="s">
        <v>367</v>
      </c>
      <c r="L254" s="97" t="s">
        <v>361</v>
      </c>
      <c r="M254" s="97" t="s">
        <v>361</v>
      </c>
    </row>
    <row r="255" spans="1:13" ht="15.75" customHeight="1">
      <c r="A255" s="97" t="s">
        <v>357</v>
      </c>
      <c r="B255" s="97" t="s">
        <v>358</v>
      </c>
      <c r="C255" s="97" t="s">
        <v>676</v>
      </c>
      <c r="D255" s="97">
        <v>452</v>
      </c>
      <c r="E255" s="97" t="s">
        <v>1189</v>
      </c>
      <c r="F255" s="97" t="s">
        <v>366</v>
      </c>
      <c r="G255" s="97">
        <v>1.29372</v>
      </c>
      <c r="H255" s="97" t="s">
        <v>367</v>
      </c>
      <c r="I255" s="97" t="s">
        <v>368</v>
      </c>
      <c r="J255" s="97">
        <v>4.0590000000000002</v>
      </c>
      <c r="K255" s="97" t="s">
        <v>367</v>
      </c>
      <c r="L255" s="97" t="s">
        <v>361</v>
      </c>
      <c r="M255" s="97" t="s">
        <v>361</v>
      </c>
    </row>
    <row r="256" spans="1:13" ht="15.75" customHeight="1">
      <c r="A256" s="97" t="s">
        <v>357</v>
      </c>
      <c r="B256" s="97" t="s">
        <v>358</v>
      </c>
      <c r="C256" s="97" t="s">
        <v>677</v>
      </c>
      <c r="D256" s="97">
        <v>453</v>
      </c>
      <c r="E256" s="98">
        <v>0.15927083333333333</v>
      </c>
      <c r="F256" s="97" t="s">
        <v>366</v>
      </c>
      <c r="G256" s="97">
        <v>1.20533</v>
      </c>
      <c r="H256" s="97" t="s">
        <v>367</v>
      </c>
      <c r="I256" s="97" t="s">
        <v>368</v>
      </c>
      <c r="J256" s="97">
        <v>16.577999999999999</v>
      </c>
      <c r="K256" s="97" t="s">
        <v>367</v>
      </c>
      <c r="L256" s="97" t="s">
        <v>361</v>
      </c>
      <c r="M256" s="97" t="s">
        <v>361</v>
      </c>
    </row>
    <row r="257" spans="1:13" ht="15.75" customHeight="1">
      <c r="A257" s="97" t="s">
        <v>357</v>
      </c>
      <c r="B257" s="97" t="s">
        <v>358</v>
      </c>
      <c r="C257" s="97" t="s">
        <v>678</v>
      </c>
      <c r="D257" s="97">
        <v>454</v>
      </c>
      <c r="E257" s="98">
        <v>0.15846064814814817</v>
      </c>
      <c r="F257" s="97" t="s">
        <v>366</v>
      </c>
      <c r="G257" s="97">
        <v>1.00532</v>
      </c>
      <c r="H257" s="97" t="s">
        <v>367</v>
      </c>
      <c r="I257" s="97" t="s">
        <v>368</v>
      </c>
      <c r="J257" s="97">
        <v>36.533999999999999</v>
      </c>
      <c r="K257" s="97" t="s">
        <v>367</v>
      </c>
      <c r="L257" s="97" t="s">
        <v>361</v>
      </c>
      <c r="M257" s="97" t="s">
        <v>361</v>
      </c>
    </row>
    <row r="258" spans="1:13" ht="15.75" customHeight="1">
      <c r="A258" s="97" t="s">
        <v>357</v>
      </c>
      <c r="B258" s="97" t="s">
        <v>358</v>
      </c>
      <c r="C258" s="97" t="s">
        <v>679</v>
      </c>
      <c r="D258" s="97">
        <v>455</v>
      </c>
      <c r="E258" s="97" t="s">
        <v>1190</v>
      </c>
      <c r="F258" s="97" t="s">
        <v>366</v>
      </c>
      <c r="G258" s="97">
        <v>1.8165800000000001</v>
      </c>
      <c r="H258" s="97" t="s">
        <v>367</v>
      </c>
      <c r="I258" s="97" t="s">
        <v>368</v>
      </c>
      <c r="J258" s="97">
        <v>27.614000000000001</v>
      </c>
      <c r="K258" s="97" t="s">
        <v>367</v>
      </c>
      <c r="L258" s="97" t="s">
        <v>361</v>
      </c>
      <c r="M258" s="97" t="s">
        <v>361</v>
      </c>
    </row>
    <row r="259" spans="1:13" ht="15.75" customHeight="1">
      <c r="A259" s="97" t="s">
        <v>357</v>
      </c>
      <c r="B259" s="97" t="s">
        <v>358</v>
      </c>
      <c r="C259" s="97" t="s">
        <v>680</v>
      </c>
      <c r="D259" s="97">
        <v>456</v>
      </c>
      <c r="E259" s="98">
        <v>0.16112268518518519</v>
      </c>
      <c r="F259" s="97" t="s">
        <v>366</v>
      </c>
      <c r="G259" s="97">
        <v>1.5452399999999999</v>
      </c>
      <c r="H259" s="97" t="s">
        <v>367</v>
      </c>
      <c r="I259" s="97" t="s">
        <v>368</v>
      </c>
      <c r="J259" s="97">
        <v>10.71</v>
      </c>
      <c r="K259" s="97" t="s">
        <v>367</v>
      </c>
      <c r="L259" s="97" t="s">
        <v>361</v>
      </c>
      <c r="M259" s="97" t="s">
        <v>361</v>
      </c>
    </row>
    <row r="260" spans="1:13" ht="15.75" customHeight="1">
      <c r="A260" s="97" t="s">
        <v>357</v>
      </c>
      <c r="B260" s="97" t="s">
        <v>358</v>
      </c>
      <c r="C260" s="97" t="s">
        <v>681</v>
      </c>
      <c r="D260" s="97">
        <v>457</v>
      </c>
      <c r="E260" s="98">
        <v>0.15927083333333333</v>
      </c>
      <c r="F260" s="97" t="s">
        <v>366</v>
      </c>
      <c r="G260" s="97">
        <v>1.02803</v>
      </c>
      <c r="H260" s="97" t="s">
        <v>367</v>
      </c>
      <c r="I260" s="97" t="s">
        <v>368</v>
      </c>
      <c r="J260" s="97">
        <v>12.635</v>
      </c>
      <c r="K260" s="97" t="s">
        <v>367</v>
      </c>
      <c r="L260" s="97" t="s">
        <v>361</v>
      </c>
      <c r="M260" s="97" t="s">
        <v>361</v>
      </c>
    </row>
    <row r="261" spans="1:13" ht="15.75" customHeight="1">
      <c r="A261" s="97" t="s">
        <v>357</v>
      </c>
      <c r="B261" s="97" t="s">
        <v>358</v>
      </c>
      <c r="C261" s="97" t="s">
        <v>1191</v>
      </c>
      <c r="D261" s="97">
        <v>458</v>
      </c>
      <c r="E261" s="98">
        <v>0.16436342592592593</v>
      </c>
      <c r="F261" s="97" t="s">
        <v>366</v>
      </c>
      <c r="G261" s="97">
        <v>0.71777000000000002</v>
      </c>
      <c r="H261" s="97" t="s">
        <v>367</v>
      </c>
      <c r="I261" s="97" t="s">
        <v>368</v>
      </c>
      <c r="J261" s="97">
        <v>23.542000000000002</v>
      </c>
      <c r="K261" s="97" t="s">
        <v>367</v>
      </c>
      <c r="L261" s="97" t="s">
        <v>361</v>
      </c>
      <c r="M261" s="97" t="s">
        <v>361</v>
      </c>
    </row>
    <row r="262" spans="1:13" ht="15.75" customHeight="1">
      <c r="A262" s="97" t="s">
        <v>357</v>
      </c>
      <c r="B262" s="97" t="s">
        <v>358</v>
      </c>
      <c r="C262" s="97" t="s">
        <v>683</v>
      </c>
      <c r="D262" s="97">
        <v>459</v>
      </c>
      <c r="E262" s="98">
        <v>0.1620486111111111</v>
      </c>
      <c r="F262" s="97" t="s">
        <v>366</v>
      </c>
      <c r="G262" s="97">
        <v>1.86355</v>
      </c>
      <c r="H262" s="97" t="s">
        <v>367</v>
      </c>
      <c r="I262" s="97" t="s">
        <v>368</v>
      </c>
      <c r="J262" s="97">
        <v>17.18</v>
      </c>
      <c r="K262" s="97" t="s">
        <v>367</v>
      </c>
      <c r="L262" s="97" t="s">
        <v>361</v>
      </c>
      <c r="M262" s="97" t="s">
        <v>361</v>
      </c>
    </row>
    <row r="263" spans="1:13" ht="15.75" customHeight="1">
      <c r="A263" s="97" t="s">
        <v>357</v>
      </c>
      <c r="B263" s="97" t="s">
        <v>358</v>
      </c>
      <c r="C263" s="97" t="s">
        <v>1192</v>
      </c>
      <c r="D263" s="97">
        <v>460</v>
      </c>
      <c r="E263" s="98">
        <v>0.16586805555555556</v>
      </c>
      <c r="F263" s="97" t="s">
        <v>366</v>
      </c>
      <c r="G263" s="97">
        <v>0.98224</v>
      </c>
      <c r="H263" s="97" t="s">
        <v>367</v>
      </c>
      <c r="I263" s="97" t="s">
        <v>368</v>
      </c>
      <c r="J263" s="97">
        <v>11.984999999999999</v>
      </c>
      <c r="K263" s="97" t="s">
        <v>367</v>
      </c>
      <c r="L263" s="97" t="s">
        <v>361</v>
      </c>
      <c r="M263" s="97" t="s">
        <v>361</v>
      </c>
    </row>
    <row r="264" spans="1:13" ht="15.75" customHeight="1">
      <c r="A264" s="97" t="s">
        <v>357</v>
      </c>
      <c r="B264" s="97" t="s">
        <v>358</v>
      </c>
      <c r="C264" s="97" t="s">
        <v>685</v>
      </c>
      <c r="D264" s="97">
        <v>461</v>
      </c>
      <c r="E264" s="97" t="s">
        <v>1193</v>
      </c>
      <c r="F264" s="97" t="s">
        <v>366</v>
      </c>
      <c r="G264" s="97">
        <v>1.8790100000000001</v>
      </c>
      <c r="H264" s="97" t="s">
        <v>367</v>
      </c>
      <c r="I264" s="97" t="s">
        <v>368</v>
      </c>
      <c r="J264" s="97">
        <v>18.236999999999998</v>
      </c>
      <c r="K264" s="97" t="s">
        <v>367</v>
      </c>
      <c r="L264" s="97" t="s">
        <v>361</v>
      </c>
      <c r="M264" s="97" t="s">
        <v>361</v>
      </c>
    </row>
    <row r="265" spans="1:13" ht="15.75" customHeight="1">
      <c r="A265" s="97" t="s">
        <v>357</v>
      </c>
      <c r="B265" s="97" t="s">
        <v>358</v>
      </c>
      <c r="C265" s="97" t="s">
        <v>686</v>
      </c>
      <c r="D265" s="97">
        <v>462</v>
      </c>
      <c r="E265" s="98">
        <v>0.16748842592592594</v>
      </c>
      <c r="F265" s="97" t="s">
        <v>366</v>
      </c>
      <c r="G265" s="97">
        <v>0.89587000000000006</v>
      </c>
      <c r="H265" s="97" t="s">
        <v>367</v>
      </c>
      <c r="I265" s="97" t="s">
        <v>368</v>
      </c>
      <c r="J265" s="97">
        <v>18.672000000000001</v>
      </c>
      <c r="K265" s="97" t="s">
        <v>367</v>
      </c>
      <c r="L265" s="97" t="s">
        <v>361</v>
      </c>
      <c r="M265" s="97" t="s">
        <v>361</v>
      </c>
    </row>
    <row r="266" spans="1:13" ht="15.75" customHeight="1">
      <c r="A266" s="97" t="s">
        <v>357</v>
      </c>
      <c r="B266" s="97" t="s">
        <v>358</v>
      </c>
      <c r="C266" s="97" t="s">
        <v>687</v>
      </c>
      <c r="D266" s="97">
        <v>463</v>
      </c>
      <c r="E266" s="97" t="s">
        <v>1194</v>
      </c>
      <c r="F266" s="97" t="s">
        <v>366</v>
      </c>
      <c r="G266" s="97">
        <v>1.8334699999999999</v>
      </c>
      <c r="H266" s="97" t="s">
        <v>367</v>
      </c>
      <c r="I266" s="97" t="s">
        <v>368</v>
      </c>
      <c r="J266" s="97">
        <v>12.391</v>
      </c>
      <c r="K266" s="97" t="s">
        <v>367</v>
      </c>
      <c r="L266" s="97" t="s">
        <v>361</v>
      </c>
      <c r="M266" s="97" t="s">
        <v>361</v>
      </c>
    </row>
    <row r="267" spans="1:13" ht="15.75" customHeight="1">
      <c r="A267" s="97" t="s">
        <v>357</v>
      </c>
      <c r="B267" s="97" t="s">
        <v>358</v>
      </c>
      <c r="C267" s="97" t="s">
        <v>688</v>
      </c>
      <c r="D267" s="97">
        <v>464</v>
      </c>
      <c r="E267" s="97" t="s">
        <v>1195</v>
      </c>
      <c r="F267" s="97" t="s">
        <v>366</v>
      </c>
      <c r="G267" s="97">
        <v>0.86031000000000002</v>
      </c>
      <c r="H267" s="97" t="s">
        <v>367</v>
      </c>
      <c r="I267" s="97" t="s">
        <v>368</v>
      </c>
      <c r="J267" s="97">
        <v>22.395</v>
      </c>
      <c r="K267" s="97" t="s">
        <v>367</v>
      </c>
      <c r="L267" s="97" t="s">
        <v>361</v>
      </c>
      <c r="M267" s="97" t="s">
        <v>361</v>
      </c>
    </row>
    <row r="268" spans="1:13" ht="15.75" customHeight="1">
      <c r="A268" s="97" t="s">
        <v>357</v>
      </c>
      <c r="B268" s="97" t="s">
        <v>358</v>
      </c>
      <c r="C268" s="97" t="s">
        <v>1196</v>
      </c>
      <c r="D268" s="97">
        <v>465</v>
      </c>
      <c r="E268" s="98">
        <v>0.16598379629629631</v>
      </c>
      <c r="F268" s="97" t="s">
        <v>366</v>
      </c>
      <c r="G268" s="97">
        <v>1.77443</v>
      </c>
      <c r="H268" s="97" t="s">
        <v>367</v>
      </c>
      <c r="I268" s="97" t="s">
        <v>368</v>
      </c>
      <c r="J268" s="97">
        <v>14.548999999999999</v>
      </c>
      <c r="K268" s="97" t="s">
        <v>367</v>
      </c>
      <c r="L268" s="97" t="s">
        <v>361</v>
      </c>
      <c r="M268" s="97" t="s">
        <v>361</v>
      </c>
    </row>
    <row r="269" spans="1:13" ht="15.75" customHeight="1">
      <c r="A269" s="97" t="s">
        <v>357</v>
      </c>
      <c r="B269" s="97" t="s">
        <v>358</v>
      </c>
      <c r="C269" s="97" t="s">
        <v>690</v>
      </c>
      <c r="D269" s="97">
        <v>466</v>
      </c>
      <c r="E269" s="97" t="s">
        <v>1197</v>
      </c>
      <c r="F269" s="97" t="s">
        <v>366</v>
      </c>
      <c r="G269" s="97">
        <v>1.15116</v>
      </c>
      <c r="H269" s="97" t="s">
        <v>367</v>
      </c>
      <c r="I269" s="97" t="s">
        <v>368</v>
      </c>
      <c r="J269" s="97">
        <v>20.74</v>
      </c>
      <c r="K269" s="97" t="s">
        <v>367</v>
      </c>
      <c r="L269" s="97" t="s">
        <v>361</v>
      </c>
      <c r="M269" s="97" t="s">
        <v>361</v>
      </c>
    </row>
    <row r="270" spans="1:13" ht="15.75" customHeight="1">
      <c r="A270" s="97" t="s">
        <v>357</v>
      </c>
      <c r="B270" s="97" t="s">
        <v>358</v>
      </c>
      <c r="C270" s="97" t="s">
        <v>691</v>
      </c>
      <c r="D270" s="97">
        <v>467</v>
      </c>
      <c r="E270" s="98">
        <v>0.16806712962962964</v>
      </c>
      <c r="F270" s="97" t="s">
        <v>366</v>
      </c>
      <c r="G270" s="97">
        <v>1.6837299999999999</v>
      </c>
      <c r="H270" s="97" t="s">
        <v>367</v>
      </c>
      <c r="I270" s="97" t="s">
        <v>368</v>
      </c>
      <c r="J270" s="97">
        <v>29.373000000000001</v>
      </c>
      <c r="K270" s="97" t="s">
        <v>367</v>
      </c>
      <c r="L270" s="97" t="s">
        <v>361</v>
      </c>
      <c r="M270" s="97" t="s">
        <v>361</v>
      </c>
    </row>
    <row r="271" spans="1:13" ht="15.75" customHeight="1">
      <c r="A271" s="97" t="s">
        <v>357</v>
      </c>
      <c r="B271" s="97" t="s">
        <v>358</v>
      </c>
      <c r="C271" s="97" t="s">
        <v>1198</v>
      </c>
      <c r="D271" s="97">
        <v>468</v>
      </c>
      <c r="E271" s="98">
        <v>0.17096064814814815</v>
      </c>
      <c r="F271" s="97" t="s">
        <v>366</v>
      </c>
      <c r="G271" s="97">
        <v>1.46065</v>
      </c>
      <c r="H271" s="97" t="s">
        <v>367</v>
      </c>
      <c r="I271" s="97" t="s">
        <v>368</v>
      </c>
      <c r="J271" s="97">
        <v>38.856000000000002</v>
      </c>
      <c r="K271" s="97" t="s">
        <v>367</v>
      </c>
      <c r="L271" s="97" t="s">
        <v>361</v>
      </c>
      <c r="M271" s="97" t="s">
        <v>361</v>
      </c>
    </row>
    <row r="272" spans="1:13" ht="15.75" customHeight="1">
      <c r="A272" s="97" t="s">
        <v>357</v>
      </c>
      <c r="B272" s="97" t="s">
        <v>358</v>
      </c>
      <c r="C272" s="97" t="s">
        <v>693</v>
      </c>
      <c r="D272" s="97">
        <v>469</v>
      </c>
      <c r="E272" s="98">
        <v>0.17119212962962962</v>
      </c>
      <c r="F272" s="97" t="s">
        <v>366</v>
      </c>
      <c r="G272" s="97">
        <v>1.4614199999999999</v>
      </c>
      <c r="H272" s="97" t="s">
        <v>367</v>
      </c>
      <c r="I272" s="97" t="s">
        <v>368</v>
      </c>
      <c r="J272" s="97">
        <v>39.222000000000001</v>
      </c>
      <c r="K272" s="97" t="s">
        <v>367</v>
      </c>
      <c r="L272" s="97" t="s">
        <v>361</v>
      </c>
      <c r="M272" s="97" t="s">
        <v>361</v>
      </c>
    </row>
    <row r="273" spans="1:13" ht="15.75" customHeight="1">
      <c r="A273" s="97" t="s">
        <v>357</v>
      </c>
      <c r="B273" s="97" t="s">
        <v>358</v>
      </c>
      <c r="C273" s="97" t="s">
        <v>694</v>
      </c>
      <c r="D273" s="97">
        <v>1</v>
      </c>
      <c r="E273" s="98">
        <v>0.1108912037037037</v>
      </c>
      <c r="F273" s="97" t="s">
        <v>366</v>
      </c>
      <c r="G273" s="97">
        <v>1.07054</v>
      </c>
      <c r="H273" s="97" t="s">
        <v>367</v>
      </c>
      <c r="I273" s="97" t="s">
        <v>368</v>
      </c>
      <c r="J273" s="97">
        <v>8.9819999999999993</v>
      </c>
      <c r="K273" s="97" t="s">
        <v>367</v>
      </c>
      <c r="L273" s="97" t="s">
        <v>361</v>
      </c>
      <c r="M273" s="97" t="s">
        <v>361</v>
      </c>
    </row>
    <row r="274" spans="1:13" ht="15.75" customHeight="1">
      <c r="A274" s="97" t="s">
        <v>357</v>
      </c>
      <c r="B274" s="97" t="s">
        <v>358</v>
      </c>
      <c r="C274" s="97" t="s">
        <v>695</v>
      </c>
      <c r="D274" s="97">
        <v>2</v>
      </c>
      <c r="E274" s="98">
        <v>0.11690972222222222</v>
      </c>
      <c r="F274" s="97" t="s">
        <v>366</v>
      </c>
      <c r="G274" s="97">
        <v>1.0722</v>
      </c>
      <c r="H274" s="97" t="s">
        <v>367</v>
      </c>
      <c r="I274" s="97" t="s">
        <v>368</v>
      </c>
      <c r="J274" s="97">
        <v>8.89</v>
      </c>
      <c r="K274" s="97" t="s">
        <v>367</v>
      </c>
      <c r="L274" s="97" t="s">
        <v>361</v>
      </c>
      <c r="M274" s="97" t="s">
        <v>361</v>
      </c>
    </row>
    <row r="275" spans="1:13" ht="15.75" customHeight="1">
      <c r="A275" s="97" t="s">
        <v>357</v>
      </c>
      <c r="B275" s="97" t="s">
        <v>358</v>
      </c>
      <c r="C275" s="97" t="s">
        <v>1199</v>
      </c>
      <c r="D275" s="97">
        <v>3</v>
      </c>
      <c r="E275" s="98">
        <v>0.11540509259259259</v>
      </c>
      <c r="F275" s="97" t="s">
        <v>366</v>
      </c>
      <c r="G275" s="97">
        <v>1.59938</v>
      </c>
      <c r="H275" s="97" t="s">
        <v>367</v>
      </c>
      <c r="I275" s="97" t="s">
        <v>368</v>
      </c>
      <c r="J275" s="97">
        <v>11.121</v>
      </c>
      <c r="K275" s="97" t="s">
        <v>367</v>
      </c>
      <c r="L275" s="97" t="s">
        <v>361</v>
      </c>
      <c r="M275" s="97" t="s">
        <v>361</v>
      </c>
    </row>
    <row r="276" spans="1:13" ht="15.75" customHeight="1">
      <c r="A276" s="97" t="s">
        <v>357</v>
      </c>
      <c r="B276" s="97" t="s">
        <v>358</v>
      </c>
      <c r="C276" s="97" t="s">
        <v>697</v>
      </c>
      <c r="D276" s="97">
        <v>4</v>
      </c>
      <c r="E276" s="98">
        <v>0.11853009259259258</v>
      </c>
      <c r="F276" s="97" t="s">
        <v>366</v>
      </c>
      <c r="G276" s="97">
        <v>1.11381</v>
      </c>
      <c r="H276" s="97" t="s">
        <v>367</v>
      </c>
      <c r="I276" s="97" t="s">
        <v>368</v>
      </c>
      <c r="J276" s="97">
        <v>7.6689999999999996</v>
      </c>
      <c r="K276" s="97" t="s">
        <v>367</v>
      </c>
      <c r="L276" s="97" t="s">
        <v>361</v>
      </c>
      <c r="M276" s="97" t="s">
        <v>361</v>
      </c>
    </row>
    <row r="277" spans="1:13" ht="15.75" customHeight="1">
      <c r="A277" s="97" t="s">
        <v>357</v>
      </c>
      <c r="B277" s="97" t="s">
        <v>358</v>
      </c>
      <c r="C277" s="97" t="s">
        <v>698</v>
      </c>
      <c r="D277" s="97">
        <v>5</v>
      </c>
      <c r="E277" s="98">
        <v>0.11818287037037038</v>
      </c>
      <c r="F277" s="97" t="s">
        <v>366</v>
      </c>
      <c r="G277" s="97">
        <v>1.7773099999999999</v>
      </c>
      <c r="H277" s="97" t="s">
        <v>367</v>
      </c>
      <c r="I277" s="97" t="s">
        <v>368</v>
      </c>
      <c r="J277" s="97">
        <v>14.670999999999999</v>
      </c>
      <c r="K277" s="97" t="s">
        <v>367</v>
      </c>
      <c r="L277" s="97" t="s">
        <v>361</v>
      </c>
      <c r="M277" s="97" t="s">
        <v>361</v>
      </c>
    </row>
    <row r="278" spans="1:13" ht="15.75" customHeight="1">
      <c r="A278" s="97" t="s">
        <v>357</v>
      </c>
      <c r="B278" s="97" t="s">
        <v>358</v>
      </c>
      <c r="C278" s="97" t="s">
        <v>699</v>
      </c>
      <c r="D278" s="97">
        <v>6</v>
      </c>
      <c r="E278" s="98">
        <v>0.12420138888888889</v>
      </c>
      <c r="F278" s="97" t="s">
        <v>366</v>
      </c>
      <c r="G278" s="97">
        <v>0.64654</v>
      </c>
      <c r="H278" s="97" t="s">
        <v>367</v>
      </c>
      <c r="I278" s="97" t="s">
        <v>368</v>
      </c>
      <c r="J278" s="97">
        <v>27.327000000000002</v>
      </c>
      <c r="K278" s="97" t="s">
        <v>367</v>
      </c>
      <c r="L278" s="97" t="s">
        <v>361</v>
      </c>
      <c r="M278" s="97" t="s">
        <v>361</v>
      </c>
    </row>
    <row r="279" spans="1:13" ht="15.75" customHeight="1">
      <c r="A279" s="97" t="s">
        <v>357</v>
      </c>
      <c r="B279" s="97" t="s">
        <v>358</v>
      </c>
      <c r="C279" s="97" t="s">
        <v>700</v>
      </c>
      <c r="D279" s="97">
        <v>7</v>
      </c>
      <c r="E279" s="98">
        <v>0.12616898148148148</v>
      </c>
      <c r="F279" s="97" t="s">
        <v>366</v>
      </c>
      <c r="G279" s="97">
        <v>1.1930799999999999</v>
      </c>
      <c r="H279" s="97" t="s">
        <v>367</v>
      </c>
      <c r="I279" s="97" t="s">
        <v>368</v>
      </c>
      <c r="J279" s="97">
        <v>7.51</v>
      </c>
      <c r="K279" s="97" t="s">
        <v>367</v>
      </c>
      <c r="L279" s="97" t="s">
        <v>361</v>
      </c>
      <c r="M279" s="97" t="s">
        <v>361</v>
      </c>
    </row>
    <row r="280" spans="1:13" ht="15.75" customHeight="1">
      <c r="A280" s="97" t="s">
        <v>357</v>
      </c>
      <c r="B280" s="97" t="s">
        <v>358</v>
      </c>
      <c r="C280" s="97" t="s">
        <v>701</v>
      </c>
      <c r="D280" s="97">
        <v>8</v>
      </c>
      <c r="E280" s="98">
        <v>0.12559027777777779</v>
      </c>
      <c r="F280" s="97" t="s">
        <v>366</v>
      </c>
      <c r="G280" s="97">
        <v>1.6057399999999999</v>
      </c>
      <c r="H280" s="97" t="s">
        <v>367</v>
      </c>
      <c r="I280" s="97" t="s">
        <v>368</v>
      </c>
      <c r="J280" s="97">
        <v>14.141999999999999</v>
      </c>
      <c r="K280" s="97" t="s">
        <v>367</v>
      </c>
      <c r="L280" s="97" t="s">
        <v>361</v>
      </c>
      <c r="M280" s="97" t="s">
        <v>361</v>
      </c>
    </row>
    <row r="281" spans="1:13" ht="15.75" customHeight="1">
      <c r="A281" s="97" t="s">
        <v>357</v>
      </c>
      <c r="B281" s="97" t="s">
        <v>358</v>
      </c>
      <c r="C281" s="97" t="s">
        <v>702</v>
      </c>
      <c r="D281" s="97">
        <v>9</v>
      </c>
      <c r="E281" s="98">
        <v>0.1247800925925926</v>
      </c>
      <c r="F281" s="97" t="s">
        <v>366</v>
      </c>
      <c r="G281" s="97">
        <v>1.8395300000000001</v>
      </c>
      <c r="H281" s="97" t="s">
        <v>367</v>
      </c>
      <c r="I281" s="97" t="s">
        <v>368</v>
      </c>
      <c r="J281" s="97">
        <v>32.341000000000001</v>
      </c>
      <c r="K281" s="97" t="s">
        <v>367</v>
      </c>
      <c r="L281" s="97" t="s">
        <v>361</v>
      </c>
      <c r="M281" s="97" t="s">
        <v>361</v>
      </c>
    </row>
    <row r="282" spans="1:13" ht="15.75" customHeight="1">
      <c r="A282" s="97" t="s">
        <v>357</v>
      </c>
      <c r="B282" s="97" t="s">
        <v>358</v>
      </c>
      <c r="C282" s="97" t="s">
        <v>1200</v>
      </c>
      <c r="D282" s="97">
        <v>10</v>
      </c>
      <c r="E282" s="97" t="s">
        <v>1201</v>
      </c>
      <c r="F282" s="97" t="s">
        <v>366</v>
      </c>
      <c r="G282" s="97">
        <v>1.20137</v>
      </c>
      <c r="H282" s="97" t="s">
        <v>367</v>
      </c>
      <c r="I282" s="97" t="s">
        <v>368</v>
      </c>
      <c r="J282" s="97">
        <v>29.189</v>
      </c>
      <c r="K282" s="97" t="s">
        <v>367</v>
      </c>
      <c r="L282" s="97" t="s">
        <v>361</v>
      </c>
      <c r="M282" s="97" t="s">
        <v>361</v>
      </c>
    </row>
    <row r="283" spans="1:13" ht="15.75" customHeight="1">
      <c r="A283" s="97" t="s">
        <v>357</v>
      </c>
      <c r="B283" s="97" t="s">
        <v>358</v>
      </c>
      <c r="C283" s="97" t="s">
        <v>704</v>
      </c>
      <c r="D283" s="97">
        <v>11</v>
      </c>
      <c r="E283" s="98">
        <v>0.1292939814814815</v>
      </c>
      <c r="F283" s="97" t="s">
        <v>366</v>
      </c>
      <c r="G283" s="97">
        <v>1.32626</v>
      </c>
      <c r="H283" s="97" t="s">
        <v>367</v>
      </c>
      <c r="I283" s="97" t="s">
        <v>368</v>
      </c>
      <c r="J283" s="97">
        <v>10.484999999999999</v>
      </c>
      <c r="K283" s="97" t="s">
        <v>367</v>
      </c>
      <c r="L283" s="97" t="s">
        <v>361</v>
      </c>
      <c r="M283" s="97" t="s">
        <v>361</v>
      </c>
    </row>
    <row r="284" spans="1:13" ht="15.75" customHeight="1">
      <c r="A284" s="97" t="s">
        <v>357</v>
      </c>
      <c r="B284" s="97" t="s">
        <v>358</v>
      </c>
      <c r="C284" s="97" t="s">
        <v>705</v>
      </c>
      <c r="D284" s="97">
        <v>12</v>
      </c>
      <c r="E284" s="98">
        <v>0.12813657407407408</v>
      </c>
      <c r="F284" s="97" t="s">
        <v>366</v>
      </c>
      <c r="G284" s="97">
        <v>1.3162799999999999</v>
      </c>
      <c r="H284" s="97" t="s">
        <v>367</v>
      </c>
      <c r="I284" s="97" t="s">
        <v>368</v>
      </c>
      <c r="J284" s="97">
        <v>9.8620000000000001</v>
      </c>
      <c r="K284" s="97" t="s">
        <v>367</v>
      </c>
      <c r="L284" s="97" t="s">
        <v>361</v>
      </c>
      <c r="M284" s="97" t="s">
        <v>361</v>
      </c>
    </row>
    <row r="285" spans="1:13" ht="15.75" customHeight="1">
      <c r="A285" s="97" t="s">
        <v>357</v>
      </c>
      <c r="B285" s="97" t="s">
        <v>358</v>
      </c>
      <c r="C285" s="97" t="s">
        <v>706</v>
      </c>
      <c r="D285" s="97">
        <v>13</v>
      </c>
      <c r="E285" s="98">
        <v>0.12778935185185183</v>
      </c>
      <c r="F285" s="97" t="s">
        <v>366</v>
      </c>
      <c r="G285" s="97">
        <v>1.25529</v>
      </c>
      <c r="H285" s="97" t="s">
        <v>367</v>
      </c>
      <c r="I285" s="97" t="s">
        <v>368</v>
      </c>
      <c r="J285" s="97">
        <v>27.613</v>
      </c>
      <c r="K285" s="97" t="s">
        <v>367</v>
      </c>
      <c r="L285" s="97" t="s">
        <v>361</v>
      </c>
      <c r="M285" s="97" t="s">
        <v>361</v>
      </c>
    </row>
    <row r="286" spans="1:13" ht="15.75" customHeight="1">
      <c r="A286" s="97" t="s">
        <v>357</v>
      </c>
      <c r="B286" s="97" t="s">
        <v>358</v>
      </c>
      <c r="C286" s="97" t="s">
        <v>707</v>
      </c>
      <c r="D286" s="97">
        <v>14</v>
      </c>
      <c r="E286" s="98">
        <v>0.12709490740740739</v>
      </c>
      <c r="F286" s="97" t="s">
        <v>366</v>
      </c>
      <c r="G286" s="97">
        <v>1.40646</v>
      </c>
      <c r="H286" s="97" t="s">
        <v>367</v>
      </c>
      <c r="I286" s="97" t="s">
        <v>368</v>
      </c>
      <c r="J286" s="97">
        <v>28.35</v>
      </c>
      <c r="K286" s="97" t="s">
        <v>367</v>
      </c>
      <c r="L286" s="97" t="s">
        <v>361</v>
      </c>
      <c r="M286" s="97" t="s">
        <v>361</v>
      </c>
    </row>
    <row r="287" spans="1:13" ht="15.75" customHeight="1">
      <c r="A287" s="97" t="s">
        <v>357</v>
      </c>
      <c r="B287" s="97" t="s">
        <v>358</v>
      </c>
      <c r="C287" s="97" t="s">
        <v>708</v>
      </c>
      <c r="D287" s="97">
        <v>15</v>
      </c>
      <c r="E287" s="98">
        <v>0.13253472222222221</v>
      </c>
      <c r="F287" s="97" t="s">
        <v>366</v>
      </c>
      <c r="G287" s="97">
        <v>1.34819</v>
      </c>
      <c r="H287" s="97" t="s">
        <v>367</v>
      </c>
      <c r="I287" s="97" t="s">
        <v>368</v>
      </c>
      <c r="J287" s="97">
        <v>4.2709999999999999</v>
      </c>
      <c r="K287" s="97" t="s">
        <v>367</v>
      </c>
      <c r="L287" s="97" t="s">
        <v>361</v>
      </c>
      <c r="M287" s="97" t="s">
        <v>361</v>
      </c>
    </row>
    <row r="288" spans="1:13" ht="15.75" customHeight="1">
      <c r="A288" s="97" t="s">
        <v>357</v>
      </c>
      <c r="B288" s="97" t="s">
        <v>358</v>
      </c>
      <c r="C288" s="97" t="s">
        <v>709</v>
      </c>
      <c r="D288" s="97">
        <v>16</v>
      </c>
      <c r="E288" s="98">
        <v>0.13126157407407407</v>
      </c>
      <c r="F288" s="97" t="s">
        <v>366</v>
      </c>
      <c r="G288" s="97">
        <v>1.3103499999999999</v>
      </c>
      <c r="H288" s="97" t="s">
        <v>367</v>
      </c>
      <c r="I288" s="97" t="s">
        <v>368</v>
      </c>
      <c r="J288" s="97">
        <v>11.86</v>
      </c>
      <c r="K288" s="97" t="s">
        <v>367</v>
      </c>
      <c r="L288" s="97" t="s">
        <v>361</v>
      </c>
      <c r="M288" s="97" t="s">
        <v>361</v>
      </c>
    </row>
    <row r="289" spans="1:13" ht="15.75" customHeight="1">
      <c r="A289" s="97" t="s">
        <v>357</v>
      </c>
      <c r="B289" s="97" t="s">
        <v>358</v>
      </c>
      <c r="C289" s="97" t="s">
        <v>710</v>
      </c>
      <c r="D289" s="97">
        <v>17</v>
      </c>
      <c r="E289" s="98">
        <v>0.12940972222222222</v>
      </c>
      <c r="F289" s="97" t="s">
        <v>366</v>
      </c>
      <c r="G289" s="97">
        <v>1.2561500000000001</v>
      </c>
      <c r="H289" s="97" t="s">
        <v>367</v>
      </c>
      <c r="I289" s="97" t="s">
        <v>368</v>
      </c>
      <c r="J289" s="97">
        <v>31.681999999999999</v>
      </c>
      <c r="K289" s="97" t="s">
        <v>367</v>
      </c>
      <c r="L289" s="97" t="s">
        <v>361</v>
      </c>
      <c r="M289" s="97" t="s">
        <v>361</v>
      </c>
    </row>
    <row r="290" spans="1:13" ht="15.75" customHeight="1">
      <c r="A290" s="97" t="s">
        <v>357</v>
      </c>
      <c r="B290" s="97" t="s">
        <v>358</v>
      </c>
      <c r="C290" s="97" t="s">
        <v>711</v>
      </c>
      <c r="D290" s="97">
        <v>18</v>
      </c>
      <c r="E290" s="98">
        <v>0.12917824074074075</v>
      </c>
      <c r="F290" s="97" t="s">
        <v>366</v>
      </c>
      <c r="G290" s="97">
        <v>1.25604</v>
      </c>
      <c r="H290" s="97" t="s">
        <v>367</v>
      </c>
      <c r="I290" s="97" t="s">
        <v>368</v>
      </c>
      <c r="J290" s="97">
        <v>31.704000000000001</v>
      </c>
      <c r="K290" s="97" t="s">
        <v>367</v>
      </c>
      <c r="L290" s="97" t="s">
        <v>361</v>
      </c>
      <c r="M290" s="97" t="s">
        <v>361</v>
      </c>
    </row>
    <row r="291" spans="1:13" ht="15.75" customHeight="1">
      <c r="A291" s="97" t="s">
        <v>357</v>
      </c>
      <c r="B291" s="97" t="s">
        <v>358</v>
      </c>
      <c r="C291" s="97" t="s">
        <v>712</v>
      </c>
      <c r="D291" s="97">
        <v>19</v>
      </c>
      <c r="E291" s="98">
        <v>0.13369212962962965</v>
      </c>
      <c r="F291" s="97" t="s">
        <v>366</v>
      </c>
      <c r="G291" s="97">
        <v>1.4357599999999999</v>
      </c>
      <c r="H291" s="97" t="s">
        <v>367</v>
      </c>
      <c r="I291" s="97" t="s">
        <v>368</v>
      </c>
      <c r="J291" s="97">
        <v>34.201000000000001</v>
      </c>
      <c r="K291" s="97" t="s">
        <v>367</v>
      </c>
      <c r="L291" s="97" t="s">
        <v>361</v>
      </c>
      <c r="M291" s="97" t="s">
        <v>361</v>
      </c>
    </row>
    <row r="292" spans="1:13" ht="15.75" customHeight="1">
      <c r="A292" s="97" t="s">
        <v>357</v>
      </c>
      <c r="B292" s="97" t="s">
        <v>358</v>
      </c>
      <c r="C292" s="97" t="s">
        <v>713</v>
      </c>
      <c r="D292" s="97">
        <v>20</v>
      </c>
      <c r="E292" s="97" t="s">
        <v>1202</v>
      </c>
      <c r="F292" s="97" t="s">
        <v>366</v>
      </c>
      <c r="G292" s="97">
        <v>1.4039299999999999</v>
      </c>
      <c r="H292" s="97" t="s">
        <v>367</v>
      </c>
      <c r="I292" s="97" t="s">
        <v>368</v>
      </c>
      <c r="J292" s="97">
        <v>19.178000000000001</v>
      </c>
      <c r="K292" s="97" t="s">
        <v>367</v>
      </c>
      <c r="L292" s="97" t="s">
        <v>361</v>
      </c>
      <c r="M292" s="97" t="s">
        <v>361</v>
      </c>
    </row>
    <row r="293" spans="1:13" ht="15.75" customHeight="1">
      <c r="A293" s="97" t="s">
        <v>357</v>
      </c>
      <c r="B293" s="97" t="s">
        <v>358</v>
      </c>
      <c r="C293" s="97" t="s">
        <v>714</v>
      </c>
      <c r="D293" s="97">
        <v>21</v>
      </c>
      <c r="E293" s="98">
        <v>0.13241898148148148</v>
      </c>
      <c r="F293" s="97" t="s">
        <v>366</v>
      </c>
      <c r="G293" s="97">
        <v>1.26407</v>
      </c>
      <c r="H293" s="97" t="s">
        <v>367</v>
      </c>
      <c r="I293" s="97" t="s">
        <v>368</v>
      </c>
      <c r="J293" s="97">
        <v>30.960999999999999</v>
      </c>
      <c r="K293" s="97" t="s">
        <v>367</v>
      </c>
      <c r="L293" s="97" t="s">
        <v>361</v>
      </c>
      <c r="M293" s="97" t="s">
        <v>361</v>
      </c>
    </row>
    <row r="294" spans="1:13" ht="15.75" customHeight="1">
      <c r="A294" s="97" t="s">
        <v>357</v>
      </c>
      <c r="B294" s="97" t="s">
        <v>358</v>
      </c>
      <c r="C294" s="97" t="s">
        <v>715</v>
      </c>
      <c r="D294" s="97">
        <v>22</v>
      </c>
      <c r="E294" s="98">
        <v>0.13728009259259258</v>
      </c>
      <c r="F294" s="97" t="s">
        <v>366</v>
      </c>
      <c r="G294" s="97">
        <v>1.4583699999999999</v>
      </c>
      <c r="H294" s="97" t="s">
        <v>367</v>
      </c>
      <c r="I294" s="97" t="s">
        <v>368</v>
      </c>
      <c r="J294" s="97">
        <v>32.735999999999997</v>
      </c>
      <c r="K294" s="97" t="s">
        <v>367</v>
      </c>
      <c r="L294" s="97" t="s">
        <v>361</v>
      </c>
      <c r="M294" s="97" t="s">
        <v>361</v>
      </c>
    </row>
    <row r="295" spans="1:13" ht="15.75" customHeight="1">
      <c r="A295" s="97" t="s">
        <v>357</v>
      </c>
      <c r="B295" s="97" t="s">
        <v>358</v>
      </c>
      <c r="C295" s="97" t="s">
        <v>716</v>
      </c>
      <c r="D295" s="97">
        <v>23</v>
      </c>
      <c r="E295" s="98">
        <v>0.13623842592592592</v>
      </c>
      <c r="F295" s="97" t="s">
        <v>366</v>
      </c>
      <c r="G295" s="97">
        <v>1.34148</v>
      </c>
      <c r="H295" s="97" t="s">
        <v>367</v>
      </c>
      <c r="I295" s="97" t="s">
        <v>368</v>
      </c>
      <c r="J295" s="97">
        <v>3.5529999999999999</v>
      </c>
      <c r="K295" s="97" t="s">
        <v>367</v>
      </c>
      <c r="L295" s="97" t="s">
        <v>361</v>
      </c>
      <c r="M295" s="97" t="s">
        <v>361</v>
      </c>
    </row>
    <row r="296" spans="1:13" ht="15.75" customHeight="1">
      <c r="A296" s="97" t="s">
        <v>357</v>
      </c>
      <c r="B296" s="97" t="s">
        <v>358</v>
      </c>
      <c r="C296" s="97" t="s">
        <v>717</v>
      </c>
      <c r="D296" s="97">
        <v>24</v>
      </c>
      <c r="E296" s="98">
        <v>0.14017361111111112</v>
      </c>
      <c r="F296" s="97" t="s">
        <v>366</v>
      </c>
      <c r="G296" s="97">
        <v>1.40791</v>
      </c>
      <c r="H296" s="97" t="s">
        <v>367</v>
      </c>
      <c r="I296" s="97" t="s">
        <v>368</v>
      </c>
      <c r="J296" s="97">
        <v>27.827999999999999</v>
      </c>
      <c r="K296" s="97" t="s">
        <v>367</v>
      </c>
      <c r="L296" s="97" t="s">
        <v>361</v>
      </c>
      <c r="M296" s="97" t="s">
        <v>361</v>
      </c>
    </row>
    <row r="297" spans="1:13" ht="15.75" customHeight="1">
      <c r="A297" s="97" t="s">
        <v>357</v>
      </c>
      <c r="B297" s="97" t="s">
        <v>358</v>
      </c>
      <c r="C297" s="97" t="s">
        <v>718</v>
      </c>
      <c r="D297" s="97">
        <v>25</v>
      </c>
      <c r="E297" s="98">
        <v>0.14225694444444445</v>
      </c>
      <c r="F297" s="97" t="s">
        <v>366</v>
      </c>
      <c r="G297" s="97">
        <v>1.37327</v>
      </c>
      <c r="H297" s="97" t="s">
        <v>367</v>
      </c>
      <c r="I297" s="97" t="s">
        <v>368</v>
      </c>
      <c r="J297" s="97">
        <v>29.707000000000001</v>
      </c>
      <c r="K297" s="97" t="s">
        <v>367</v>
      </c>
      <c r="L297" s="97" t="s">
        <v>361</v>
      </c>
      <c r="M297" s="97" t="s">
        <v>361</v>
      </c>
    </row>
    <row r="298" spans="1:13" ht="15.75" customHeight="1">
      <c r="A298" s="97" t="s">
        <v>357</v>
      </c>
      <c r="B298" s="97" t="s">
        <v>358</v>
      </c>
      <c r="C298" s="97" t="s">
        <v>719</v>
      </c>
      <c r="D298" s="97">
        <v>26</v>
      </c>
      <c r="E298" s="98">
        <v>0.14202546296296295</v>
      </c>
      <c r="F298" s="97" t="s">
        <v>366</v>
      </c>
      <c r="G298" s="97">
        <v>1.5672900000000001</v>
      </c>
      <c r="H298" s="97" t="s">
        <v>367</v>
      </c>
      <c r="I298" s="97" t="s">
        <v>368</v>
      </c>
      <c r="J298" s="97">
        <v>30.835000000000001</v>
      </c>
      <c r="K298" s="97" t="s">
        <v>367</v>
      </c>
      <c r="L298" s="97" t="s">
        <v>361</v>
      </c>
      <c r="M298" s="97" t="s">
        <v>361</v>
      </c>
    </row>
    <row r="299" spans="1:13" ht="15.75" customHeight="1">
      <c r="A299" s="97" t="s">
        <v>357</v>
      </c>
      <c r="B299" s="97" t="s">
        <v>358</v>
      </c>
      <c r="C299" s="97" t="s">
        <v>720</v>
      </c>
      <c r="D299" s="97">
        <v>27</v>
      </c>
      <c r="E299" s="98">
        <v>0.14109953703703704</v>
      </c>
      <c r="F299" s="97" t="s">
        <v>366</v>
      </c>
      <c r="G299" s="97">
        <v>1.3453999999999999</v>
      </c>
      <c r="H299" s="97" t="s">
        <v>367</v>
      </c>
      <c r="I299" s="97" t="s">
        <v>368</v>
      </c>
      <c r="J299" s="97">
        <v>2.4409999999999998</v>
      </c>
      <c r="K299" s="97" t="s">
        <v>367</v>
      </c>
      <c r="L299" s="97" t="s">
        <v>361</v>
      </c>
      <c r="M299" s="97" t="s">
        <v>361</v>
      </c>
    </row>
    <row r="300" spans="1:13" ht="15.75" customHeight="1">
      <c r="A300" s="97" t="s">
        <v>357</v>
      </c>
      <c r="B300" s="97" t="s">
        <v>358</v>
      </c>
      <c r="C300" s="97" t="s">
        <v>721</v>
      </c>
      <c r="D300" s="97">
        <v>28</v>
      </c>
      <c r="E300" s="97" t="s">
        <v>1203</v>
      </c>
      <c r="F300" s="97" t="s">
        <v>366</v>
      </c>
      <c r="G300" s="97">
        <v>1.46208</v>
      </c>
      <c r="H300" s="97" t="s">
        <v>367</v>
      </c>
      <c r="I300" s="97" t="s">
        <v>368</v>
      </c>
      <c r="J300" s="97">
        <v>21.664999999999999</v>
      </c>
      <c r="K300" s="97" t="s">
        <v>367</v>
      </c>
      <c r="L300" s="97" t="s">
        <v>361</v>
      </c>
      <c r="M300" s="97" t="s">
        <v>361</v>
      </c>
    </row>
    <row r="301" spans="1:13" ht="15.75" customHeight="1">
      <c r="A301" s="97" t="s">
        <v>357</v>
      </c>
      <c r="B301" s="97" t="s">
        <v>358</v>
      </c>
      <c r="C301" s="97" t="s">
        <v>722</v>
      </c>
      <c r="D301" s="97">
        <v>29</v>
      </c>
      <c r="E301" s="98">
        <v>0.14306712962962961</v>
      </c>
      <c r="F301" s="97" t="s">
        <v>366</v>
      </c>
      <c r="G301" s="97">
        <v>1.7325299999999999</v>
      </c>
      <c r="H301" s="97" t="s">
        <v>367</v>
      </c>
      <c r="I301" s="97" t="s">
        <v>368</v>
      </c>
      <c r="J301" s="97">
        <v>39.241999999999997</v>
      </c>
      <c r="K301" s="97" t="s">
        <v>367</v>
      </c>
      <c r="L301" s="97" t="s">
        <v>361</v>
      </c>
      <c r="M301" s="97" t="s">
        <v>361</v>
      </c>
    </row>
    <row r="302" spans="1:13" ht="15.75" customHeight="1">
      <c r="A302" s="97" t="s">
        <v>357</v>
      </c>
      <c r="B302" s="97" t="s">
        <v>358</v>
      </c>
      <c r="C302" s="97" t="s">
        <v>723</v>
      </c>
      <c r="D302" s="97">
        <v>30</v>
      </c>
      <c r="E302" s="98">
        <v>0.14873842592592593</v>
      </c>
      <c r="F302" s="97" t="s">
        <v>366</v>
      </c>
      <c r="G302" s="97">
        <v>0.26439000000000001</v>
      </c>
      <c r="H302" s="97" t="s">
        <v>367</v>
      </c>
      <c r="I302" s="97" t="s">
        <v>368</v>
      </c>
      <c r="J302" s="97">
        <v>29.332000000000001</v>
      </c>
      <c r="K302" s="97" t="s">
        <v>367</v>
      </c>
      <c r="L302" s="97" t="s">
        <v>361</v>
      </c>
      <c r="M302" s="97" t="s">
        <v>361</v>
      </c>
    </row>
    <row r="303" spans="1:13" ht="15.75" customHeight="1">
      <c r="A303" s="97" t="s">
        <v>357</v>
      </c>
      <c r="B303" s="97" t="s">
        <v>358</v>
      </c>
      <c r="C303" s="97" t="s">
        <v>724</v>
      </c>
      <c r="D303" s="97">
        <v>31</v>
      </c>
      <c r="E303" s="98">
        <v>0.15059027777777778</v>
      </c>
      <c r="F303" s="97" t="s">
        <v>366</v>
      </c>
      <c r="G303" s="97">
        <v>0.95709</v>
      </c>
      <c r="H303" s="97" t="s">
        <v>367</v>
      </c>
      <c r="I303" s="97" t="s">
        <v>368</v>
      </c>
      <c r="J303" s="97">
        <v>9.7249999999999996</v>
      </c>
      <c r="K303" s="97" t="s">
        <v>367</v>
      </c>
      <c r="L303" s="97" t="s">
        <v>361</v>
      </c>
      <c r="M303" s="97" t="s">
        <v>361</v>
      </c>
    </row>
    <row r="304" spans="1:13" ht="15.75" customHeight="1">
      <c r="A304" s="97" t="s">
        <v>357</v>
      </c>
      <c r="B304" s="97" t="s">
        <v>358</v>
      </c>
      <c r="C304" s="97" t="s">
        <v>725</v>
      </c>
      <c r="D304" s="97">
        <v>32</v>
      </c>
      <c r="E304" s="98">
        <v>0.14954861111111112</v>
      </c>
      <c r="F304" s="97" t="s">
        <v>366</v>
      </c>
      <c r="G304" s="97">
        <v>1.9174500000000001</v>
      </c>
      <c r="H304" s="97" t="s">
        <v>367</v>
      </c>
      <c r="I304" s="97" t="s">
        <v>368</v>
      </c>
      <c r="J304" s="97">
        <v>10.507999999999999</v>
      </c>
      <c r="K304" s="97" t="s">
        <v>367</v>
      </c>
      <c r="L304" s="97" t="s">
        <v>361</v>
      </c>
      <c r="M304" s="97" t="s">
        <v>361</v>
      </c>
    </row>
    <row r="305" spans="1:13" ht="15.75" customHeight="1">
      <c r="A305" s="97" t="s">
        <v>357</v>
      </c>
      <c r="B305" s="97" t="s">
        <v>358</v>
      </c>
      <c r="C305" s="97" t="s">
        <v>726</v>
      </c>
      <c r="D305" s="97">
        <v>33</v>
      </c>
      <c r="E305" s="98">
        <v>0.15197916666666667</v>
      </c>
      <c r="F305" s="97" t="s">
        <v>366</v>
      </c>
      <c r="G305" s="97">
        <v>0.60206999999999999</v>
      </c>
      <c r="H305" s="97" t="s">
        <v>367</v>
      </c>
      <c r="I305" s="97" t="s">
        <v>368</v>
      </c>
      <c r="J305" s="97">
        <v>26.817</v>
      </c>
      <c r="K305" s="97" t="s">
        <v>367</v>
      </c>
      <c r="L305" s="97" t="s">
        <v>361</v>
      </c>
      <c r="M305" s="97" t="s">
        <v>361</v>
      </c>
    </row>
    <row r="306" spans="1:13" ht="15.75" customHeight="1">
      <c r="A306" s="97" t="s">
        <v>357</v>
      </c>
      <c r="B306" s="97" t="s">
        <v>358</v>
      </c>
      <c r="C306" s="97" t="s">
        <v>727</v>
      </c>
      <c r="D306" s="97">
        <v>34</v>
      </c>
      <c r="E306" s="97" t="s">
        <v>1204</v>
      </c>
      <c r="F306" s="97" t="s">
        <v>366</v>
      </c>
      <c r="G306" s="97">
        <v>1.86615</v>
      </c>
      <c r="H306" s="97" t="s">
        <v>367</v>
      </c>
      <c r="I306" s="97" t="s">
        <v>368</v>
      </c>
      <c r="J306" s="97">
        <v>8.5150000000000006</v>
      </c>
      <c r="K306" s="97" t="s">
        <v>367</v>
      </c>
      <c r="L306" s="97" t="s">
        <v>361</v>
      </c>
      <c r="M306" s="97" t="s">
        <v>361</v>
      </c>
    </row>
    <row r="307" spans="1:13" ht="15.75" customHeight="1">
      <c r="A307" s="97" t="s">
        <v>357</v>
      </c>
      <c r="B307" s="97" t="s">
        <v>358</v>
      </c>
      <c r="C307" s="97" t="s">
        <v>728</v>
      </c>
      <c r="D307" s="97">
        <v>35</v>
      </c>
      <c r="E307" s="98">
        <v>0.15163194444444444</v>
      </c>
      <c r="F307" s="97" t="s">
        <v>366</v>
      </c>
      <c r="G307" s="97">
        <v>0.55915000000000004</v>
      </c>
      <c r="H307" s="97" t="s">
        <v>367</v>
      </c>
      <c r="I307" s="97" t="s">
        <v>368</v>
      </c>
      <c r="J307" s="97">
        <v>27.029</v>
      </c>
      <c r="K307" s="97" t="s">
        <v>367</v>
      </c>
      <c r="L307" s="97" t="s">
        <v>361</v>
      </c>
      <c r="M307" s="97" t="s">
        <v>361</v>
      </c>
    </row>
    <row r="308" spans="1:13" ht="15.75" customHeight="1">
      <c r="A308" s="97" t="s">
        <v>357</v>
      </c>
      <c r="B308" s="97" t="s">
        <v>358</v>
      </c>
      <c r="C308" s="97" t="s">
        <v>729</v>
      </c>
      <c r="D308" s="97">
        <v>36</v>
      </c>
      <c r="E308" s="98">
        <v>0.15209490740740741</v>
      </c>
      <c r="F308" s="97" t="s">
        <v>366</v>
      </c>
      <c r="G308" s="97">
        <v>1.7738100000000001</v>
      </c>
      <c r="H308" s="97" t="s">
        <v>367</v>
      </c>
      <c r="I308" s="97" t="s">
        <v>368</v>
      </c>
      <c r="J308" s="97">
        <v>6.7939999999999996</v>
      </c>
      <c r="K308" s="97" t="s">
        <v>367</v>
      </c>
      <c r="L308" s="97" t="s">
        <v>361</v>
      </c>
      <c r="M308" s="97" t="s">
        <v>361</v>
      </c>
    </row>
    <row r="309" spans="1:13" ht="15.75" customHeight="1">
      <c r="A309" s="97" t="s">
        <v>357</v>
      </c>
      <c r="B309" s="97" t="s">
        <v>358</v>
      </c>
      <c r="C309" s="97" t="s">
        <v>730</v>
      </c>
      <c r="D309" s="97">
        <v>37</v>
      </c>
      <c r="E309" s="98">
        <v>0.15753472222222223</v>
      </c>
      <c r="F309" s="97" t="s">
        <v>366</v>
      </c>
      <c r="G309" s="97">
        <v>0.53127999999999997</v>
      </c>
      <c r="H309" s="97" t="s">
        <v>367</v>
      </c>
      <c r="I309" s="97" t="s">
        <v>368</v>
      </c>
      <c r="J309" s="97">
        <v>31.370999999999999</v>
      </c>
      <c r="K309" s="97" t="s">
        <v>367</v>
      </c>
      <c r="L309" s="97" t="s">
        <v>361</v>
      </c>
      <c r="M309" s="97" t="s">
        <v>361</v>
      </c>
    </row>
    <row r="310" spans="1:13" ht="15.75" customHeight="1">
      <c r="A310" s="97" t="s">
        <v>357</v>
      </c>
      <c r="B310" s="97" t="s">
        <v>358</v>
      </c>
      <c r="C310" s="97" t="s">
        <v>1205</v>
      </c>
      <c r="D310" s="97">
        <v>38</v>
      </c>
      <c r="E310" s="98">
        <v>0.15695601851851851</v>
      </c>
      <c r="F310" s="97" t="s">
        <v>366</v>
      </c>
      <c r="G310" s="97">
        <v>1.8795299999999999</v>
      </c>
      <c r="H310" s="97" t="s">
        <v>367</v>
      </c>
      <c r="I310" s="97" t="s">
        <v>368</v>
      </c>
      <c r="J310" s="97">
        <v>13.526</v>
      </c>
      <c r="K310" s="97" t="s">
        <v>367</v>
      </c>
      <c r="L310" s="97" t="s">
        <v>361</v>
      </c>
      <c r="M310" s="97" t="s">
        <v>361</v>
      </c>
    </row>
    <row r="311" spans="1:13" ht="15.75" customHeight="1">
      <c r="A311" s="97" t="s">
        <v>357</v>
      </c>
      <c r="B311" s="97" t="s">
        <v>358</v>
      </c>
      <c r="C311" s="97" t="s">
        <v>732</v>
      </c>
      <c r="D311" s="97">
        <v>39</v>
      </c>
      <c r="E311" s="98">
        <v>0.15533564814814815</v>
      </c>
      <c r="F311" s="97" t="s">
        <v>366</v>
      </c>
      <c r="G311" s="97">
        <v>1.02762</v>
      </c>
      <c r="H311" s="97" t="s">
        <v>367</v>
      </c>
      <c r="I311" s="97" t="s">
        <v>368</v>
      </c>
      <c r="J311" s="97">
        <v>30.204999999999998</v>
      </c>
      <c r="K311" s="97" t="s">
        <v>367</v>
      </c>
      <c r="L311" s="97" t="s">
        <v>361</v>
      </c>
      <c r="M311" s="97" t="s">
        <v>361</v>
      </c>
    </row>
    <row r="312" spans="1:13" ht="15.75" customHeight="1">
      <c r="A312" s="97" t="s">
        <v>357</v>
      </c>
      <c r="B312" s="97" t="s">
        <v>358</v>
      </c>
      <c r="C312" s="97" t="s">
        <v>733</v>
      </c>
      <c r="D312" s="97">
        <v>40</v>
      </c>
      <c r="E312" s="98">
        <v>0.15579861111111112</v>
      </c>
      <c r="F312" s="97" t="s">
        <v>366</v>
      </c>
      <c r="G312" s="97">
        <v>1.64849</v>
      </c>
      <c r="H312" s="97" t="s">
        <v>367</v>
      </c>
      <c r="I312" s="97" t="s">
        <v>368</v>
      </c>
      <c r="J312" s="97">
        <v>11.095000000000001</v>
      </c>
      <c r="K312" s="97" t="s">
        <v>367</v>
      </c>
      <c r="L312" s="97" t="s">
        <v>361</v>
      </c>
      <c r="M312" s="97" t="s">
        <v>361</v>
      </c>
    </row>
    <row r="313" spans="1:13" ht="15.75" customHeight="1">
      <c r="A313" s="97" t="s">
        <v>357</v>
      </c>
      <c r="B313" s="97" t="s">
        <v>358</v>
      </c>
      <c r="C313" s="97" t="s">
        <v>734</v>
      </c>
      <c r="D313" s="97">
        <v>41</v>
      </c>
      <c r="E313" s="98">
        <v>0.15927083333333333</v>
      </c>
      <c r="F313" s="97" t="s">
        <v>366</v>
      </c>
      <c r="G313" s="97">
        <v>1.3908</v>
      </c>
      <c r="H313" s="97" t="s">
        <v>367</v>
      </c>
      <c r="I313" s="97" t="s">
        <v>368</v>
      </c>
      <c r="J313" s="97">
        <v>32.265000000000001</v>
      </c>
      <c r="K313" s="97" t="s">
        <v>367</v>
      </c>
      <c r="L313" s="97" t="s">
        <v>361</v>
      </c>
      <c r="M313" s="97" t="s">
        <v>361</v>
      </c>
    </row>
    <row r="314" spans="1:13" ht="15.75" customHeight="1">
      <c r="A314" s="97" t="s">
        <v>357</v>
      </c>
      <c r="B314" s="97" t="s">
        <v>358</v>
      </c>
      <c r="C314" s="97" t="s">
        <v>735</v>
      </c>
      <c r="D314" s="97">
        <v>42</v>
      </c>
      <c r="E314" s="98">
        <v>0.16008101851851853</v>
      </c>
      <c r="F314" s="97" t="s">
        <v>366</v>
      </c>
      <c r="G314" s="97">
        <v>1.6040399999999999</v>
      </c>
      <c r="H314" s="97" t="s">
        <v>367</v>
      </c>
      <c r="I314" s="97" t="s">
        <v>368</v>
      </c>
      <c r="J314" s="97">
        <v>20.51</v>
      </c>
      <c r="K314" s="97" t="s">
        <v>367</v>
      </c>
      <c r="L314" s="97" t="s">
        <v>361</v>
      </c>
      <c r="M314" s="97" t="s">
        <v>361</v>
      </c>
    </row>
    <row r="315" spans="1:13" ht="15.75" customHeight="1">
      <c r="A315" s="97" t="s">
        <v>357</v>
      </c>
      <c r="B315" s="97" t="s">
        <v>358</v>
      </c>
      <c r="C315" s="97" t="s">
        <v>736</v>
      </c>
      <c r="D315" s="97">
        <v>43</v>
      </c>
      <c r="E315" s="97" t="s">
        <v>1206</v>
      </c>
      <c r="F315" s="97" t="s">
        <v>366</v>
      </c>
      <c r="G315" s="97">
        <v>1.4364600000000001</v>
      </c>
      <c r="H315" s="97" t="s">
        <v>367</v>
      </c>
      <c r="I315" s="97" t="s">
        <v>368</v>
      </c>
      <c r="J315" s="97">
        <v>34.734999999999999</v>
      </c>
      <c r="K315" s="97" t="s">
        <v>367</v>
      </c>
      <c r="L315" s="97" t="s">
        <v>361</v>
      </c>
      <c r="M315" s="97" t="s">
        <v>361</v>
      </c>
    </row>
    <row r="316" spans="1:13" ht="15.75" customHeight="1">
      <c r="A316" s="97" t="s">
        <v>357</v>
      </c>
      <c r="B316" s="97" t="s">
        <v>358</v>
      </c>
      <c r="C316" s="97" t="s">
        <v>737</v>
      </c>
      <c r="D316" s="97">
        <v>44</v>
      </c>
      <c r="E316" s="98">
        <v>0.16170138888888888</v>
      </c>
      <c r="F316" s="97" t="s">
        <v>366</v>
      </c>
      <c r="G316" s="97">
        <v>1.6533800000000001</v>
      </c>
      <c r="H316" s="97" t="s">
        <v>367</v>
      </c>
      <c r="I316" s="97" t="s">
        <v>368</v>
      </c>
      <c r="J316" s="97">
        <v>32.506999999999998</v>
      </c>
      <c r="K316" s="97" t="s">
        <v>367</v>
      </c>
      <c r="L316" s="97" t="s">
        <v>361</v>
      </c>
      <c r="M316" s="97" t="s">
        <v>361</v>
      </c>
    </row>
    <row r="317" spans="1:13" ht="15.75" customHeight="1">
      <c r="A317" s="97" t="s">
        <v>357</v>
      </c>
      <c r="B317" s="97" t="s">
        <v>358</v>
      </c>
      <c r="C317" s="97" t="s">
        <v>738</v>
      </c>
      <c r="D317" s="97">
        <v>45</v>
      </c>
      <c r="E317" s="98">
        <v>0.16366898148148148</v>
      </c>
      <c r="F317" s="97" t="s">
        <v>366</v>
      </c>
      <c r="G317" s="97">
        <v>1.4980199999999999</v>
      </c>
      <c r="H317" s="97" t="s">
        <v>367</v>
      </c>
      <c r="I317" s="97" t="s">
        <v>368</v>
      </c>
      <c r="J317" s="97">
        <v>19.227</v>
      </c>
      <c r="K317" s="97" t="s">
        <v>367</v>
      </c>
      <c r="L317" s="97" t="s">
        <v>361</v>
      </c>
      <c r="M317" s="97" t="s">
        <v>361</v>
      </c>
    </row>
    <row r="318" spans="1:13" ht="15.75" customHeight="1">
      <c r="A318" s="97" t="s">
        <v>357</v>
      </c>
      <c r="B318" s="97" t="s">
        <v>358</v>
      </c>
      <c r="C318" s="97" t="s">
        <v>739</v>
      </c>
      <c r="D318" s="97">
        <v>46</v>
      </c>
      <c r="E318" s="98">
        <v>0.16552083333333334</v>
      </c>
      <c r="F318" s="97" t="s">
        <v>366</v>
      </c>
      <c r="G318" s="97">
        <v>1.3445</v>
      </c>
      <c r="H318" s="97" t="s">
        <v>367</v>
      </c>
      <c r="I318" s="97" t="s">
        <v>368</v>
      </c>
      <c r="J318" s="97">
        <v>24.567</v>
      </c>
      <c r="K318" s="97" t="s">
        <v>367</v>
      </c>
      <c r="L318" s="97" t="s">
        <v>361</v>
      </c>
      <c r="M318" s="97" t="s">
        <v>361</v>
      </c>
    </row>
    <row r="319" spans="1:13" ht="15.75" customHeight="1">
      <c r="A319" s="97" t="s">
        <v>357</v>
      </c>
      <c r="B319" s="97" t="s">
        <v>358</v>
      </c>
      <c r="C319" s="97" t="s">
        <v>1207</v>
      </c>
      <c r="D319" s="97" t="s">
        <v>503</v>
      </c>
      <c r="F319" s="97" t="s">
        <v>504</v>
      </c>
      <c r="G319" s="97">
        <v>-57.7</v>
      </c>
      <c r="H319" s="97" t="s">
        <v>505</v>
      </c>
      <c r="I319" s="97" t="s">
        <v>506</v>
      </c>
      <c r="L319" s="97" t="s">
        <v>361</v>
      </c>
      <c r="M319" s="97" t="s">
        <v>361</v>
      </c>
    </row>
    <row r="320" spans="1:13" ht="15.75" customHeight="1">
      <c r="A320" s="97" t="s">
        <v>357</v>
      </c>
      <c r="B320" s="97" t="s">
        <v>358</v>
      </c>
      <c r="C320" s="97" t="s">
        <v>1208</v>
      </c>
      <c r="D320" s="97" t="s">
        <v>1276</v>
      </c>
      <c r="E320" s="99">
        <v>9.1689814814814807E-2</v>
      </c>
      <c r="F320" s="97" t="s">
        <v>361</v>
      </c>
      <c r="I320" s="97" t="s">
        <v>361</v>
      </c>
      <c r="L320" s="97" t="s">
        <v>361</v>
      </c>
      <c r="M320" s="97" t="s">
        <v>361</v>
      </c>
    </row>
    <row r="321" spans="1:13" ht="15.75" customHeight="1">
      <c r="A321" s="97" t="s">
        <v>357</v>
      </c>
      <c r="B321" s="97" t="s">
        <v>358</v>
      </c>
      <c r="C321" s="97" t="s">
        <v>1209</v>
      </c>
      <c r="D321" s="97" t="s">
        <v>1178</v>
      </c>
      <c r="E321" s="97" t="s">
        <v>1179</v>
      </c>
      <c r="F321" s="97" t="s">
        <v>361</v>
      </c>
      <c r="I321" s="97" t="s">
        <v>361</v>
      </c>
      <c r="L321" s="97" t="s">
        <v>361</v>
      </c>
      <c r="M321" s="97" t="s">
        <v>361</v>
      </c>
    </row>
    <row r="322" spans="1:13" ht="15.75" customHeight="1">
      <c r="A322" s="97" t="s">
        <v>357</v>
      </c>
      <c r="B322" s="97" t="s">
        <v>358</v>
      </c>
      <c r="C322" s="97" t="s">
        <v>743</v>
      </c>
      <c r="D322" s="97">
        <v>50</v>
      </c>
      <c r="E322" s="98">
        <v>0.10822916666666667</v>
      </c>
      <c r="F322" s="97" t="s">
        <v>366</v>
      </c>
      <c r="G322" s="97">
        <v>0.62851999999999997</v>
      </c>
      <c r="H322" s="97" t="s">
        <v>367</v>
      </c>
      <c r="I322" s="97" t="s">
        <v>368</v>
      </c>
      <c r="J322" s="97">
        <v>29.643999999999998</v>
      </c>
      <c r="K322" s="97" t="s">
        <v>367</v>
      </c>
      <c r="L322" s="97" t="s">
        <v>361</v>
      </c>
      <c r="M322" s="97" t="s">
        <v>361</v>
      </c>
    </row>
    <row r="323" spans="1:13" ht="15.75" customHeight="1">
      <c r="A323" s="97" t="s">
        <v>357</v>
      </c>
      <c r="B323" s="97" t="s">
        <v>358</v>
      </c>
      <c r="C323" s="97" t="s">
        <v>744</v>
      </c>
      <c r="D323" s="97">
        <v>51</v>
      </c>
      <c r="E323" s="97" t="s">
        <v>1210</v>
      </c>
      <c r="F323" s="97" t="s">
        <v>366</v>
      </c>
      <c r="G323" s="97">
        <v>1.3520000000000001</v>
      </c>
      <c r="H323" s="97" t="s">
        <v>367</v>
      </c>
      <c r="I323" s="97" t="s">
        <v>368</v>
      </c>
      <c r="J323" s="97">
        <v>2.4550000000000001</v>
      </c>
      <c r="K323" s="97" t="s">
        <v>367</v>
      </c>
      <c r="L323" s="97" t="s">
        <v>361</v>
      </c>
      <c r="M323" s="97" t="s">
        <v>361</v>
      </c>
    </row>
    <row r="324" spans="1:13" ht="15.75" customHeight="1">
      <c r="A324" s="97" t="s">
        <v>357</v>
      </c>
      <c r="B324" s="97" t="s">
        <v>358</v>
      </c>
      <c r="C324" s="97" t="s">
        <v>745</v>
      </c>
      <c r="D324" s="97">
        <v>52</v>
      </c>
      <c r="E324" s="98">
        <v>0.11517361111111112</v>
      </c>
      <c r="F324" s="97" t="s">
        <v>366</v>
      </c>
      <c r="G324" s="97">
        <v>1.89063</v>
      </c>
      <c r="H324" s="97" t="s">
        <v>367</v>
      </c>
      <c r="I324" s="97" t="s">
        <v>368</v>
      </c>
      <c r="J324" s="97">
        <v>9.2940000000000005</v>
      </c>
      <c r="K324" s="97" t="s">
        <v>367</v>
      </c>
      <c r="L324" s="97" t="s">
        <v>361</v>
      </c>
      <c r="M324" s="97" t="s">
        <v>361</v>
      </c>
    </row>
    <row r="325" spans="1:13" ht="15.75" customHeight="1">
      <c r="A325" s="97" t="s">
        <v>357</v>
      </c>
      <c r="B325" s="97" t="s">
        <v>358</v>
      </c>
      <c r="C325" s="97" t="s">
        <v>746</v>
      </c>
      <c r="D325" s="97">
        <v>53</v>
      </c>
      <c r="E325" s="98">
        <v>0.11760416666666666</v>
      </c>
      <c r="F325" s="97" t="s">
        <v>366</v>
      </c>
      <c r="G325" s="97">
        <v>8.7209999999999996E-2</v>
      </c>
      <c r="H325" s="97" t="s">
        <v>367</v>
      </c>
      <c r="I325" s="97" t="s">
        <v>368</v>
      </c>
      <c r="J325" s="97">
        <v>42.125</v>
      </c>
      <c r="K325" s="97" t="s">
        <v>367</v>
      </c>
      <c r="L325" s="97" t="s">
        <v>361</v>
      </c>
      <c r="M325" s="97" t="s">
        <v>361</v>
      </c>
    </row>
    <row r="326" spans="1:13" ht="15.75" customHeight="1">
      <c r="A326" s="97" t="s">
        <v>357</v>
      </c>
      <c r="B326" s="97" t="s">
        <v>358</v>
      </c>
      <c r="C326" s="97" t="s">
        <v>747</v>
      </c>
      <c r="D326" s="97">
        <v>54</v>
      </c>
      <c r="E326" s="98">
        <v>0.11714120370370369</v>
      </c>
      <c r="F326" s="97" t="s">
        <v>366</v>
      </c>
      <c r="G326" s="97">
        <v>1.2160899999999999</v>
      </c>
      <c r="H326" s="97" t="s">
        <v>367</v>
      </c>
      <c r="I326" s="97" t="s">
        <v>368</v>
      </c>
      <c r="J326" s="97">
        <v>3.419</v>
      </c>
      <c r="K326" s="97" t="s">
        <v>367</v>
      </c>
      <c r="L326" s="97" t="s">
        <v>361</v>
      </c>
      <c r="M326" s="97" t="s">
        <v>361</v>
      </c>
    </row>
    <row r="327" spans="1:13" ht="15.75" customHeight="1">
      <c r="A327" s="97" t="s">
        <v>357</v>
      </c>
      <c r="B327" s="97" t="s">
        <v>358</v>
      </c>
      <c r="C327" s="97" t="s">
        <v>748</v>
      </c>
      <c r="D327" s="97">
        <v>55</v>
      </c>
      <c r="E327" s="98">
        <v>0.11621527777777778</v>
      </c>
      <c r="F327" s="97" t="s">
        <v>366</v>
      </c>
      <c r="G327" s="97">
        <v>1.89805</v>
      </c>
      <c r="H327" s="97" t="s">
        <v>367</v>
      </c>
      <c r="I327" s="97" t="s">
        <v>368</v>
      </c>
      <c r="J327" s="97">
        <v>17.105</v>
      </c>
      <c r="K327" s="97" t="s">
        <v>367</v>
      </c>
      <c r="L327" s="97" t="s">
        <v>361</v>
      </c>
      <c r="M327" s="97" t="s">
        <v>361</v>
      </c>
    </row>
    <row r="328" spans="1:13" ht="15.75" customHeight="1">
      <c r="A328" s="97" t="s">
        <v>357</v>
      </c>
      <c r="B328" s="97" t="s">
        <v>358</v>
      </c>
      <c r="C328" s="97" t="s">
        <v>749</v>
      </c>
      <c r="D328" s="97">
        <v>56</v>
      </c>
      <c r="E328" s="98">
        <v>0.11737268518518518</v>
      </c>
      <c r="F328" s="97" t="s">
        <v>366</v>
      </c>
      <c r="G328" s="97">
        <v>0.22248000000000001</v>
      </c>
      <c r="H328" s="97" t="s">
        <v>367</v>
      </c>
      <c r="I328" s="97" t="s">
        <v>368</v>
      </c>
      <c r="J328" s="97">
        <v>31.114000000000001</v>
      </c>
      <c r="K328" s="97" t="s">
        <v>367</v>
      </c>
      <c r="L328" s="97" t="s">
        <v>361</v>
      </c>
      <c r="M328" s="97" t="s">
        <v>361</v>
      </c>
    </row>
    <row r="329" spans="1:13" ht="15.75" customHeight="1">
      <c r="A329" s="97" t="s">
        <v>357</v>
      </c>
      <c r="B329" s="97" t="s">
        <v>358</v>
      </c>
      <c r="C329" s="97" t="s">
        <v>750</v>
      </c>
      <c r="D329" s="97">
        <v>57</v>
      </c>
      <c r="E329" s="97" t="s">
        <v>1211</v>
      </c>
      <c r="F329" s="97" t="s">
        <v>366</v>
      </c>
      <c r="G329" s="97">
        <v>0.92422000000000004</v>
      </c>
      <c r="H329" s="97" t="s">
        <v>367</v>
      </c>
      <c r="I329" s="97" t="s">
        <v>368</v>
      </c>
      <c r="J329" s="97">
        <v>11.164999999999999</v>
      </c>
      <c r="K329" s="97" t="s">
        <v>367</v>
      </c>
      <c r="L329" s="97" t="s">
        <v>361</v>
      </c>
      <c r="M329" s="97" t="s">
        <v>361</v>
      </c>
    </row>
    <row r="330" spans="1:13" ht="15.75" customHeight="1">
      <c r="A330" s="97" t="s">
        <v>357</v>
      </c>
      <c r="B330" s="97" t="s">
        <v>358</v>
      </c>
      <c r="C330" s="97" t="s">
        <v>751</v>
      </c>
      <c r="D330" s="97">
        <v>58</v>
      </c>
      <c r="E330" s="98">
        <v>0.11887731481481482</v>
      </c>
      <c r="F330" s="97" t="s">
        <v>366</v>
      </c>
      <c r="G330" s="97">
        <v>1.6244799999999999</v>
      </c>
      <c r="H330" s="97" t="s">
        <v>367</v>
      </c>
      <c r="I330" s="97" t="s">
        <v>368</v>
      </c>
      <c r="J330" s="97">
        <v>9.1020000000000003</v>
      </c>
      <c r="K330" s="97" t="s">
        <v>367</v>
      </c>
      <c r="L330" s="97" t="s">
        <v>361</v>
      </c>
      <c r="M330" s="97" t="s">
        <v>361</v>
      </c>
    </row>
    <row r="331" spans="1:13" ht="15.75" customHeight="1">
      <c r="A331" s="97" t="s">
        <v>357</v>
      </c>
      <c r="B331" s="97" t="s">
        <v>358</v>
      </c>
      <c r="C331" s="97" t="s">
        <v>752</v>
      </c>
      <c r="D331" s="97">
        <v>59</v>
      </c>
      <c r="E331" s="98">
        <v>0.12003472222222222</v>
      </c>
      <c r="F331" s="97" t="s">
        <v>366</v>
      </c>
      <c r="G331" s="97">
        <v>0.23097999999999999</v>
      </c>
      <c r="H331" s="97" t="s">
        <v>367</v>
      </c>
      <c r="I331" s="97" t="s">
        <v>368</v>
      </c>
      <c r="J331" s="97">
        <v>30.997</v>
      </c>
      <c r="K331" s="97" t="s">
        <v>367</v>
      </c>
      <c r="L331" s="97" t="s">
        <v>361</v>
      </c>
      <c r="M331" s="97" t="s">
        <v>361</v>
      </c>
    </row>
    <row r="332" spans="1:13" ht="15.75" customHeight="1">
      <c r="A332" s="97" t="s">
        <v>357</v>
      </c>
      <c r="B332" s="97" t="s">
        <v>358</v>
      </c>
      <c r="C332" s="97" t="s">
        <v>1212</v>
      </c>
      <c r="D332" s="97">
        <v>60</v>
      </c>
      <c r="E332" s="97" t="s">
        <v>1213</v>
      </c>
      <c r="F332" s="97" t="s">
        <v>366</v>
      </c>
      <c r="G332" s="97">
        <v>0.96503000000000005</v>
      </c>
      <c r="H332" s="97" t="s">
        <v>367</v>
      </c>
      <c r="I332" s="97" t="s">
        <v>368</v>
      </c>
      <c r="J332" s="97">
        <v>11.098000000000001</v>
      </c>
      <c r="K332" s="97" t="s">
        <v>367</v>
      </c>
      <c r="L332" s="97" t="s">
        <v>361</v>
      </c>
      <c r="M332" s="97" t="s">
        <v>361</v>
      </c>
    </row>
    <row r="333" spans="1:13" ht="15.75" customHeight="1">
      <c r="A333" s="97" t="s">
        <v>357</v>
      </c>
      <c r="B333" s="97" t="s">
        <v>358</v>
      </c>
      <c r="C333" s="97" t="s">
        <v>754</v>
      </c>
      <c r="D333" s="97">
        <v>61</v>
      </c>
      <c r="E333" s="98">
        <v>0.12142361111111111</v>
      </c>
      <c r="F333" s="97" t="s">
        <v>366</v>
      </c>
      <c r="G333" s="97">
        <v>1.6309899999999999</v>
      </c>
      <c r="H333" s="97" t="s">
        <v>367</v>
      </c>
      <c r="I333" s="97" t="s">
        <v>368</v>
      </c>
      <c r="J333" s="97">
        <v>9.1999999999999993</v>
      </c>
      <c r="K333" s="97" t="s">
        <v>367</v>
      </c>
      <c r="L333" s="97" t="s">
        <v>361</v>
      </c>
      <c r="M333" s="97" t="s">
        <v>361</v>
      </c>
    </row>
    <row r="334" spans="1:13" ht="15.75" customHeight="1">
      <c r="A334" s="97" t="s">
        <v>357</v>
      </c>
      <c r="B334" s="97" t="s">
        <v>358</v>
      </c>
      <c r="C334" s="97" t="s">
        <v>755</v>
      </c>
      <c r="D334" s="97">
        <v>62</v>
      </c>
      <c r="E334" s="98">
        <v>0.12142361111111111</v>
      </c>
      <c r="F334" s="97" t="s">
        <v>366</v>
      </c>
      <c r="G334" s="97">
        <v>9.622E-2</v>
      </c>
      <c r="H334" s="97" t="s">
        <v>367</v>
      </c>
      <c r="I334" s="97" t="s">
        <v>368</v>
      </c>
      <c r="J334" s="97">
        <v>34.997</v>
      </c>
      <c r="K334" s="97" t="s">
        <v>367</v>
      </c>
      <c r="L334" s="97" t="s">
        <v>361</v>
      </c>
      <c r="M334" s="97" t="s">
        <v>361</v>
      </c>
    </row>
    <row r="335" spans="1:13" ht="15.75" customHeight="1">
      <c r="A335" s="97" t="s">
        <v>357</v>
      </c>
      <c r="B335" s="97" t="s">
        <v>358</v>
      </c>
      <c r="C335" s="97" t="s">
        <v>756</v>
      </c>
      <c r="D335" s="97">
        <v>63</v>
      </c>
      <c r="E335" s="98">
        <v>0.12258101851851851</v>
      </c>
      <c r="F335" s="97" t="s">
        <v>366</v>
      </c>
      <c r="G335" s="97">
        <v>1.87269</v>
      </c>
      <c r="H335" s="97" t="s">
        <v>367</v>
      </c>
      <c r="I335" s="97" t="s">
        <v>368</v>
      </c>
      <c r="J335" s="97">
        <v>13.151999999999999</v>
      </c>
      <c r="K335" s="97" t="s">
        <v>367</v>
      </c>
      <c r="L335" s="97" t="s">
        <v>361</v>
      </c>
      <c r="M335" s="97" t="s">
        <v>361</v>
      </c>
    </row>
    <row r="336" spans="1:13" ht="15.75" customHeight="1">
      <c r="A336" s="97" t="s">
        <v>357</v>
      </c>
      <c r="B336" s="97" t="s">
        <v>358</v>
      </c>
      <c r="C336" s="97" t="s">
        <v>757</v>
      </c>
      <c r="D336" s="97">
        <v>64</v>
      </c>
      <c r="E336" s="98">
        <v>0.12559027777777779</v>
      </c>
      <c r="F336" s="97" t="s">
        <v>366</v>
      </c>
      <c r="G336" s="97">
        <v>0.51466999999999996</v>
      </c>
      <c r="H336" s="97" t="s">
        <v>367</v>
      </c>
      <c r="I336" s="97" t="s">
        <v>368</v>
      </c>
      <c r="J336" s="97">
        <v>34.231000000000002</v>
      </c>
      <c r="K336" s="97" t="s">
        <v>367</v>
      </c>
      <c r="L336" s="97" t="s">
        <v>361</v>
      </c>
      <c r="M336" s="97" t="s">
        <v>361</v>
      </c>
    </row>
    <row r="337" spans="1:13" ht="15.75" customHeight="1">
      <c r="A337" s="97" t="s">
        <v>357</v>
      </c>
      <c r="B337" s="97" t="s">
        <v>358</v>
      </c>
      <c r="C337" s="97" t="s">
        <v>758</v>
      </c>
      <c r="D337" s="97">
        <v>65</v>
      </c>
      <c r="E337" s="98">
        <v>0.12350694444444445</v>
      </c>
      <c r="F337" s="97" t="s">
        <v>366</v>
      </c>
      <c r="G337" s="97">
        <v>1.7640400000000001</v>
      </c>
      <c r="H337" s="97" t="s">
        <v>367</v>
      </c>
      <c r="I337" s="97" t="s">
        <v>368</v>
      </c>
      <c r="J337" s="97">
        <v>21.045000000000002</v>
      </c>
      <c r="K337" s="97" t="s">
        <v>367</v>
      </c>
      <c r="L337" s="97" t="s">
        <v>361</v>
      </c>
      <c r="M337" s="97" t="s">
        <v>361</v>
      </c>
    </row>
    <row r="338" spans="1:13" ht="15.75" customHeight="1">
      <c r="A338" s="97" t="s">
        <v>357</v>
      </c>
      <c r="B338" s="97" t="s">
        <v>358</v>
      </c>
      <c r="C338" s="97" t="s">
        <v>1214</v>
      </c>
      <c r="D338" s="97">
        <v>66</v>
      </c>
      <c r="E338" s="98">
        <v>0.12697916666666667</v>
      </c>
      <c r="F338" s="97" t="s">
        <v>366</v>
      </c>
      <c r="G338" s="97">
        <v>1.1530800000000001</v>
      </c>
      <c r="H338" s="97" t="s">
        <v>367</v>
      </c>
      <c r="I338" s="97" t="s">
        <v>368</v>
      </c>
      <c r="J338" s="97">
        <v>34.787999999999997</v>
      </c>
      <c r="K338" s="97" t="s">
        <v>367</v>
      </c>
      <c r="L338" s="97" t="s">
        <v>361</v>
      </c>
      <c r="M338" s="97" t="s">
        <v>361</v>
      </c>
    </row>
    <row r="339" spans="1:13" ht="15.75" customHeight="1">
      <c r="A339" s="97" t="s">
        <v>357</v>
      </c>
      <c r="B339" s="97" t="s">
        <v>358</v>
      </c>
      <c r="C339" s="97" t="s">
        <v>760</v>
      </c>
      <c r="D339" s="97">
        <v>67</v>
      </c>
      <c r="E339" s="98">
        <v>0.12859953703703705</v>
      </c>
      <c r="F339" s="97" t="s">
        <v>366</v>
      </c>
      <c r="G339" s="97">
        <v>1.50088</v>
      </c>
      <c r="H339" s="97" t="s">
        <v>367</v>
      </c>
      <c r="I339" s="97" t="s">
        <v>368</v>
      </c>
      <c r="J339" s="97">
        <v>27.553000000000001</v>
      </c>
      <c r="K339" s="97" t="s">
        <v>367</v>
      </c>
      <c r="L339" s="97" t="s">
        <v>361</v>
      </c>
      <c r="M339" s="97" t="s">
        <v>361</v>
      </c>
    </row>
    <row r="340" spans="1:13" ht="15.75" customHeight="1">
      <c r="A340" s="97" t="s">
        <v>357</v>
      </c>
      <c r="B340" s="97" t="s">
        <v>358</v>
      </c>
      <c r="C340" s="97" t="s">
        <v>1215</v>
      </c>
      <c r="D340" s="97">
        <v>68</v>
      </c>
      <c r="E340" s="98">
        <v>0.12674768518518517</v>
      </c>
      <c r="F340" s="97" t="s">
        <v>366</v>
      </c>
      <c r="G340" s="97">
        <v>1.3258300000000001</v>
      </c>
      <c r="H340" s="97" t="s">
        <v>367</v>
      </c>
      <c r="I340" s="97" t="s">
        <v>368</v>
      </c>
      <c r="J340" s="97">
        <v>33.854999999999997</v>
      </c>
      <c r="K340" s="97" t="s">
        <v>367</v>
      </c>
      <c r="L340" s="97" t="s">
        <v>361</v>
      </c>
      <c r="M340" s="97" t="s">
        <v>361</v>
      </c>
    </row>
    <row r="341" spans="1:13" ht="15.75" customHeight="1">
      <c r="A341" s="97" t="s">
        <v>357</v>
      </c>
      <c r="B341" s="97" t="s">
        <v>358</v>
      </c>
      <c r="C341" s="97" t="s">
        <v>762</v>
      </c>
      <c r="D341" s="97">
        <v>69</v>
      </c>
      <c r="E341" s="98">
        <v>0.12825231481481483</v>
      </c>
      <c r="F341" s="97" t="s">
        <v>366</v>
      </c>
      <c r="G341" s="97">
        <v>1.4907699999999999</v>
      </c>
      <c r="H341" s="97" t="s">
        <v>367</v>
      </c>
      <c r="I341" s="97" t="s">
        <v>368</v>
      </c>
      <c r="J341" s="97">
        <v>24.643999999999998</v>
      </c>
      <c r="K341" s="97" t="s">
        <v>367</v>
      </c>
      <c r="L341" s="97" t="s">
        <v>361</v>
      </c>
      <c r="M341" s="97" t="s">
        <v>361</v>
      </c>
    </row>
    <row r="342" spans="1:13" ht="15.75" customHeight="1">
      <c r="A342" s="97" t="s">
        <v>357</v>
      </c>
      <c r="B342" s="97" t="s">
        <v>358</v>
      </c>
      <c r="C342" s="97" t="s">
        <v>763</v>
      </c>
      <c r="D342" s="97">
        <v>70</v>
      </c>
      <c r="E342" s="98">
        <v>0.13241898148148148</v>
      </c>
      <c r="F342" s="97" t="s">
        <v>366</v>
      </c>
      <c r="G342" s="97">
        <v>1.3260400000000001</v>
      </c>
      <c r="H342" s="97" t="s">
        <v>367</v>
      </c>
      <c r="I342" s="97" t="s">
        <v>368</v>
      </c>
      <c r="J342" s="97">
        <v>27.27</v>
      </c>
      <c r="K342" s="97" t="s">
        <v>367</v>
      </c>
      <c r="L342" s="97" t="s">
        <v>361</v>
      </c>
      <c r="M342" s="97" t="s">
        <v>361</v>
      </c>
    </row>
    <row r="343" spans="1:13" ht="15.75" customHeight="1">
      <c r="A343" s="97" t="s">
        <v>357</v>
      </c>
      <c r="B343" s="97" t="s">
        <v>358</v>
      </c>
      <c r="C343" s="97" t="s">
        <v>764</v>
      </c>
      <c r="D343" s="97">
        <v>71</v>
      </c>
      <c r="E343" s="98">
        <v>0.1307986111111111</v>
      </c>
      <c r="F343" s="97" t="s">
        <v>366</v>
      </c>
      <c r="G343" s="97">
        <v>1.2870699999999999</v>
      </c>
      <c r="H343" s="97" t="s">
        <v>367</v>
      </c>
      <c r="I343" s="97" t="s">
        <v>368</v>
      </c>
      <c r="J343" s="97">
        <v>2.4630000000000001</v>
      </c>
      <c r="K343" s="97" t="s">
        <v>367</v>
      </c>
      <c r="L343" s="97" t="s">
        <v>361</v>
      </c>
      <c r="M343" s="97" t="s">
        <v>361</v>
      </c>
    </row>
    <row r="344" spans="1:13" ht="15.75" customHeight="1">
      <c r="A344" s="97" t="s">
        <v>357</v>
      </c>
      <c r="B344" s="97" t="s">
        <v>358</v>
      </c>
      <c r="C344" s="97" t="s">
        <v>765</v>
      </c>
      <c r="D344" s="97">
        <v>72</v>
      </c>
      <c r="E344" s="98">
        <v>0.12917824074074075</v>
      </c>
      <c r="F344" s="97" t="s">
        <v>366</v>
      </c>
      <c r="G344" s="97">
        <v>1.3508800000000001</v>
      </c>
      <c r="H344" s="97" t="s">
        <v>367</v>
      </c>
      <c r="I344" s="97" t="s">
        <v>368</v>
      </c>
      <c r="J344" s="97">
        <v>18.260999999999999</v>
      </c>
      <c r="K344" s="97" t="s">
        <v>367</v>
      </c>
      <c r="L344" s="97" t="s">
        <v>361</v>
      </c>
      <c r="M344" s="97" t="s">
        <v>361</v>
      </c>
    </row>
    <row r="345" spans="1:13" ht="15.75" customHeight="1">
      <c r="A345" s="97" t="s">
        <v>357</v>
      </c>
      <c r="B345" s="97" t="s">
        <v>358</v>
      </c>
      <c r="C345" s="97" t="s">
        <v>766</v>
      </c>
      <c r="D345" s="97">
        <v>73</v>
      </c>
      <c r="E345" s="98">
        <v>0.1335763888888889</v>
      </c>
      <c r="F345" s="97" t="s">
        <v>366</v>
      </c>
      <c r="G345" s="97">
        <v>1.2065399999999999</v>
      </c>
      <c r="H345" s="97" t="s">
        <v>367</v>
      </c>
      <c r="I345" s="97" t="s">
        <v>368</v>
      </c>
      <c r="J345" s="97">
        <v>16.393999999999998</v>
      </c>
      <c r="K345" s="97" t="s">
        <v>367</v>
      </c>
      <c r="L345" s="97" t="s">
        <v>361</v>
      </c>
      <c r="M345" s="97" t="s">
        <v>361</v>
      </c>
    </row>
    <row r="346" spans="1:13" ht="15.75" customHeight="1">
      <c r="A346" s="97" t="s">
        <v>357</v>
      </c>
      <c r="B346" s="97" t="s">
        <v>358</v>
      </c>
      <c r="C346" s="97" t="s">
        <v>1216</v>
      </c>
      <c r="D346" s="97">
        <v>74</v>
      </c>
      <c r="E346" s="98">
        <v>0.13311342592592593</v>
      </c>
      <c r="F346" s="97" t="s">
        <v>366</v>
      </c>
      <c r="G346" s="97">
        <v>1.2883800000000001</v>
      </c>
      <c r="H346" s="97" t="s">
        <v>367</v>
      </c>
      <c r="I346" s="97" t="s">
        <v>368</v>
      </c>
      <c r="J346" s="97">
        <v>4.6420000000000003</v>
      </c>
      <c r="K346" s="97" t="s">
        <v>367</v>
      </c>
      <c r="L346" s="97" t="s">
        <v>361</v>
      </c>
      <c r="M346" s="97" t="s">
        <v>361</v>
      </c>
    </row>
    <row r="347" spans="1:13" ht="15.75" customHeight="1">
      <c r="A347" s="97" t="s">
        <v>357</v>
      </c>
      <c r="B347" s="97" t="s">
        <v>358</v>
      </c>
      <c r="C347" s="97" t="s">
        <v>768</v>
      </c>
      <c r="D347" s="97">
        <v>75</v>
      </c>
      <c r="E347" s="98">
        <v>0.13403935185185187</v>
      </c>
      <c r="F347" s="97" t="s">
        <v>366</v>
      </c>
      <c r="G347" s="97">
        <v>1.49173</v>
      </c>
      <c r="H347" s="97" t="s">
        <v>367</v>
      </c>
      <c r="I347" s="97" t="s">
        <v>368</v>
      </c>
      <c r="J347" s="97">
        <v>31.745999999999999</v>
      </c>
      <c r="K347" s="97" t="s">
        <v>367</v>
      </c>
      <c r="L347" s="97" t="s">
        <v>361</v>
      </c>
      <c r="M347" s="97" t="s">
        <v>361</v>
      </c>
    </row>
    <row r="348" spans="1:13" ht="15.75" customHeight="1">
      <c r="A348" s="97" t="s">
        <v>357</v>
      </c>
      <c r="B348" s="97" t="s">
        <v>358</v>
      </c>
      <c r="C348" s="97" t="s">
        <v>1217</v>
      </c>
      <c r="D348" s="97">
        <v>76</v>
      </c>
      <c r="E348" s="98">
        <v>0.13704861111111111</v>
      </c>
      <c r="F348" s="97" t="s">
        <v>366</v>
      </c>
      <c r="G348" s="97">
        <v>1.18468</v>
      </c>
      <c r="H348" s="97" t="s">
        <v>367</v>
      </c>
      <c r="I348" s="97" t="s">
        <v>368</v>
      </c>
      <c r="J348" s="97">
        <v>19.786000000000001</v>
      </c>
      <c r="K348" s="97" t="s">
        <v>367</v>
      </c>
      <c r="L348" s="97" t="s">
        <v>361</v>
      </c>
      <c r="M348" s="97" t="s">
        <v>361</v>
      </c>
    </row>
    <row r="349" spans="1:13" ht="15.75" customHeight="1">
      <c r="A349" s="97" t="s">
        <v>357</v>
      </c>
      <c r="B349" s="97" t="s">
        <v>358</v>
      </c>
      <c r="C349" s="97" t="s">
        <v>770</v>
      </c>
      <c r="D349" s="97">
        <v>77</v>
      </c>
      <c r="E349" s="98">
        <v>0.13739583333333333</v>
      </c>
      <c r="F349" s="97" t="s">
        <v>366</v>
      </c>
      <c r="G349" s="97">
        <v>1.8268899999999999</v>
      </c>
      <c r="H349" s="97" t="s">
        <v>367</v>
      </c>
      <c r="I349" s="97" t="s">
        <v>368</v>
      </c>
      <c r="J349" s="97">
        <v>19.111000000000001</v>
      </c>
      <c r="K349" s="97" t="s">
        <v>367</v>
      </c>
      <c r="L349" s="97" t="s">
        <v>361</v>
      </c>
      <c r="M349" s="97" t="s">
        <v>361</v>
      </c>
    </row>
    <row r="350" spans="1:13" ht="15.75" customHeight="1">
      <c r="A350" s="97" t="s">
        <v>357</v>
      </c>
      <c r="B350" s="97" t="s">
        <v>358</v>
      </c>
      <c r="C350" s="97" t="s">
        <v>1218</v>
      </c>
      <c r="D350" s="97">
        <v>78</v>
      </c>
      <c r="E350" s="98">
        <v>0.1378587962962963</v>
      </c>
      <c r="F350" s="97" t="s">
        <v>366</v>
      </c>
      <c r="G350" s="97">
        <v>0.76497000000000004</v>
      </c>
      <c r="H350" s="97" t="s">
        <v>367</v>
      </c>
      <c r="I350" s="97" t="s">
        <v>368</v>
      </c>
      <c r="J350" s="97">
        <v>26.972999999999999</v>
      </c>
      <c r="K350" s="97" t="s">
        <v>367</v>
      </c>
      <c r="L350" s="97" t="s">
        <v>361</v>
      </c>
      <c r="M350" s="97" t="s">
        <v>361</v>
      </c>
    </row>
    <row r="351" spans="1:13" ht="15.75" customHeight="1">
      <c r="A351" s="97" t="s">
        <v>357</v>
      </c>
      <c r="B351" s="97" t="s">
        <v>358</v>
      </c>
      <c r="C351" s="97" t="s">
        <v>772</v>
      </c>
      <c r="D351" s="97">
        <v>79</v>
      </c>
      <c r="E351" s="98">
        <v>0.14017361111111112</v>
      </c>
      <c r="F351" s="97" t="s">
        <v>366</v>
      </c>
      <c r="G351" s="97">
        <v>1.8042899999999999</v>
      </c>
      <c r="H351" s="97" t="s">
        <v>367</v>
      </c>
      <c r="I351" s="97" t="s">
        <v>368</v>
      </c>
      <c r="J351" s="97">
        <v>10.599</v>
      </c>
      <c r="K351" s="97" t="s">
        <v>367</v>
      </c>
      <c r="L351" s="97" t="s">
        <v>361</v>
      </c>
      <c r="M351" s="97" t="s">
        <v>361</v>
      </c>
    </row>
    <row r="352" spans="1:13" ht="15.75" customHeight="1">
      <c r="A352" s="97" t="s">
        <v>357</v>
      </c>
      <c r="B352" s="97" t="s">
        <v>358</v>
      </c>
      <c r="C352" s="97" t="s">
        <v>773</v>
      </c>
      <c r="D352" s="97">
        <v>80</v>
      </c>
      <c r="E352" s="98">
        <v>0.1404050925925926</v>
      </c>
      <c r="F352" s="97" t="s">
        <v>366</v>
      </c>
      <c r="G352" s="97">
        <v>0.60701000000000005</v>
      </c>
      <c r="H352" s="97" t="s">
        <v>367</v>
      </c>
      <c r="I352" s="97" t="s">
        <v>368</v>
      </c>
      <c r="J352" s="97">
        <v>29.564</v>
      </c>
      <c r="K352" s="97" t="s">
        <v>367</v>
      </c>
      <c r="L352" s="97" t="s">
        <v>361</v>
      </c>
      <c r="M352" s="97" t="s">
        <v>361</v>
      </c>
    </row>
    <row r="353" spans="1:13" ht="15.75" customHeight="1">
      <c r="A353" s="97" t="s">
        <v>357</v>
      </c>
      <c r="B353" s="97" t="s">
        <v>358</v>
      </c>
      <c r="C353" s="97" t="s">
        <v>1219</v>
      </c>
      <c r="D353" s="97">
        <v>81</v>
      </c>
      <c r="E353" s="98">
        <v>0.14376157407407408</v>
      </c>
      <c r="F353" s="97" t="s">
        <v>366</v>
      </c>
      <c r="G353" s="97">
        <v>1.82795</v>
      </c>
      <c r="H353" s="97" t="s">
        <v>367</v>
      </c>
      <c r="I353" s="97" t="s">
        <v>368</v>
      </c>
      <c r="J353" s="97">
        <v>11.186999999999999</v>
      </c>
      <c r="K353" s="97" t="s">
        <v>367</v>
      </c>
      <c r="L353" s="97" t="s">
        <v>361</v>
      </c>
      <c r="M353" s="97" t="s">
        <v>361</v>
      </c>
    </row>
    <row r="354" spans="1:13" ht="15.75" customHeight="1">
      <c r="A354" s="97" t="s">
        <v>357</v>
      </c>
      <c r="B354" s="97" t="s">
        <v>358</v>
      </c>
      <c r="C354" s="97" t="s">
        <v>775</v>
      </c>
      <c r="D354" s="97">
        <v>82</v>
      </c>
      <c r="E354" s="98">
        <v>0.14422453703703705</v>
      </c>
      <c r="F354" s="97" t="s">
        <v>366</v>
      </c>
      <c r="G354" s="97">
        <v>0.60741000000000001</v>
      </c>
      <c r="H354" s="97" t="s">
        <v>367</v>
      </c>
      <c r="I354" s="97" t="s">
        <v>368</v>
      </c>
      <c r="J354" s="97">
        <v>29.468</v>
      </c>
      <c r="K354" s="97" t="s">
        <v>367</v>
      </c>
      <c r="L354" s="97" t="s">
        <v>361</v>
      </c>
      <c r="M354" s="97" t="s">
        <v>361</v>
      </c>
    </row>
    <row r="355" spans="1:13" ht="15.75" customHeight="1">
      <c r="A355" s="97" t="s">
        <v>357</v>
      </c>
      <c r="B355" s="97" t="s">
        <v>358</v>
      </c>
      <c r="C355" s="97" t="s">
        <v>1220</v>
      </c>
      <c r="D355" s="97">
        <v>83</v>
      </c>
      <c r="E355" s="98">
        <v>0.14619212962962963</v>
      </c>
      <c r="F355" s="97" t="s">
        <v>366</v>
      </c>
      <c r="G355" s="97">
        <v>1.8329500000000001</v>
      </c>
      <c r="H355" s="97" t="s">
        <v>367</v>
      </c>
      <c r="I355" s="97" t="s">
        <v>368</v>
      </c>
      <c r="J355" s="97">
        <v>12.284000000000001</v>
      </c>
      <c r="K355" s="97" t="s">
        <v>367</v>
      </c>
      <c r="L355" s="97" t="s">
        <v>361</v>
      </c>
      <c r="M355" s="97" t="s">
        <v>361</v>
      </c>
    </row>
    <row r="356" spans="1:13" ht="15.75" customHeight="1">
      <c r="A356" s="97" t="s">
        <v>357</v>
      </c>
      <c r="B356" s="97" t="s">
        <v>358</v>
      </c>
      <c r="C356" s="97" t="s">
        <v>777</v>
      </c>
      <c r="D356" s="97">
        <v>84</v>
      </c>
      <c r="E356" s="98">
        <v>0.14561342592592594</v>
      </c>
      <c r="F356" s="97" t="s">
        <v>366</v>
      </c>
      <c r="G356" s="97">
        <v>0.91007000000000005</v>
      </c>
      <c r="H356" s="97" t="s">
        <v>367</v>
      </c>
      <c r="I356" s="97" t="s">
        <v>368</v>
      </c>
      <c r="J356" s="97">
        <v>28.527999999999999</v>
      </c>
      <c r="K356" s="97" t="s">
        <v>367</v>
      </c>
      <c r="L356" s="97" t="s">
        <v>361</v>
      </c>
      <c r="M356" s="97" t="s">
        <v>361</v>
      </c>
    </row>
    <row r="357" spans="1:13" ht="15.75" customHeight="1">
      <c r="A357" s="97" t="s">
        <v>357</v>
      </c>
      <c r="B357" s="97" t="s">
        <v>358</v>
      </c>
      <c r="C357" s="97" t="s">
        <v>778</v>
      </c>
      <c r="D357" s="97">
        <v>85</v>
      </c>
      <c r="E357" s="98">
        <v>0.14769675925925926</v>
      </c>
      <c r="F357" s="97" t="s">
        <v>366</v>
      </c>
      <c r="G357" s="97">
        <v>1.8730800000000001</v>
      </c>
      <c r="H357" s="97" t="s">
        <v>367</v>
      </c>
      <c r="I357" s="97" t="s">
        <v>368</v>
      </c>
      <c r="J357" s="97">
        <v>42.866</v>
      </c>
      <c r="K357" s="97" t="s">
        <v>367</v>
      </c>
      <c r="L357" s="97" t="s">
        <v>361</v>
      </c>
      <c r="M357" s="97" t="s">
        <v>361</v>
      </c>
    </row>
    <row r="358" spans="1:13" ht="15.75" customHeight="1">
      <c r="A358" s="97" t="s">
        <v>357</v>
      </c>
      <c r="B358" s="97" t="s">
        <v>358</v>
      </c>
      <c r="C358" s="97" t="s">
        <v>779</v>
      </c>
      <c r="D358" s="97">
        <v>86</v>
      </c>
      <c r="E358" s="97" t="s">
        <v>1221</v>
      </c>
      <c r="F358" s="97" t="s">
        <v>366</v>
      </c>
      <c r="G358" s="97">
        <v>1.4790399999999999</v>
      </c>
      <c r="H358" s="97" t="s">
        <v>367</v>
      </c>
      <c r="I358" s="97" t="s">
        <v>368</v>
      </c>
      <c r="J358" s="97">
        <v>37.451999999999998</v>
      </c>
      <c r="K358" s="97" t="s">
        <v>367</v>
      </c>
      <c r="L358" s="97" t="s">
        <v>361</v>
      </c>
      <c r="M358" s="97" t="s">
        <v>361</v>
      </c>
    </row>
    <row r="359" spans="1:13" ht="15.75" customHeight="1">
      <c r="A359" s="97" t="s">
        <v>357</v>
      </c>
      <c r="B359" s="97" t="s">
        <v>358</v>
      </c>
      <c r="C359" s="97" t="s">
        <v>1222</v>
      </c>
      <c r="D359" s="97">
        <v>87</v>
      </c>
      <c r="E359" s="98">
        <v>0.15325231481481483</v>
      </c>
      <c r="F359" s="97" t="s">
        <v>366</v>
      </c>
      <c r="G359" s="97">
        <v>1.4793099999999999</v>
      </c>
      <c r="H359" s="97" t="s">
        <v>367</v>
      </c>
      <c r="I359" s="97" t="s">
        <v>368</v>
      </c>
      <c r="J359" s="97">
        <v>37.893999999999998</v>
      </c>
      <c r="K359" s="97" t="s">
        <v>367</v>
      </c>
      <c r="L359" s="97" t="s">
        <v>361</v>
      </c>
      <c r="M359" s="97" t="s">
        <v>361</v>
      </c>
    </row>
    <row r="360" spans="1:13" ht="15.75" customHeight="1">
      <c r="A360" s="97" t="s">
        <v>357</v>
      </c>
      <c r="B360" s="97" t="s">
        <v>358</v>
      </c>
      <c r="C360" s="97" t="s">
        <v>781</v>
      </c>
      <c r="D360" s="97">
        <v>88</v>
      </c>
      <c r="E360" s="98">
        <v>0.15232638888888889</v>
      </c>
      <c r="F360" s="97" t="s">
        <v>366</v>
      </c>
      <c r="G360" s="97">
        <v>1.4795100000000001</v>
      </c>
      <c r="H360" s="97" t="s">
        <v>367</v>
      </c>
      <c r="I360" s="97" t="s">
        <v>368</v>
      </c>
      <c r="J360" s="97">
        <v>37.898000000000003</v>
      </c>
      <c r="K360" s="97" t="s">
        <v>367</v>
      </c>
      <c r="L360" s="97" t="s">
        <v>361</v>
      </c>
      <c r="M360" s="97" t="s">
        <v>361</v>
      </c>
    </row>
    <row r="361" spans="1:13" ht="15.75" customHeight="1">
      <c r="A361" s="97" t="s">
        <v>357</v>
      </c>
      <c r="B361" s="97" t="s">
        <v>358</v>
      </c>
      <c r="C361" s="97" t="s">
        <v>1223</v>
      </c>
      <c r="D361" s="97" t="s">
        <v>503</v>
      </c>
      <c r="F361" s="97" t="s">
        <v>504</v>
      </c>
      <c r="G361" s="97">
        <v>-54.4</v>
      </c>
      <c r="H361" s="97" t="s">
        <v>505</v>
      </c>
      <c r="I361" s="97" t="s">
        <v>506</v>
      </c>
      <c r="L361" s="97" t="s">
        <v>361</v>
      </c>
      <c r="M361" s="97" t="s">
        <v>361</v>
      </c>
    </row>
    <row r="362" spans="1:13" ht="15.75" customHeight="1">
      <c r="A362" s="97" t="s">
        <v>357</v>
      </c>
      <c r="B362" s="97" t="s">
        <v>358</v>
      </c>
      <c r="C362" s="97" t="s">
        <v>1224</v>
      </c>
      <c r="D362" s="97" t="s">
        <v>1277</v>
      </c>
      <c r="E362" s="99">
        <v>0.1012037037037037</v>
      </c>
      <c r="F362" s="97" t="s">
        <v>361</v>
      </c>
      <c r="I362" s="97" t="s">
        <v>361</v>
      </c>
      <c r="L362" s="97" t="s">
        <v>361</v>
      </c>
      <c r="M362" s="97" t="s">
        <v>361</v>
      </c>
    </row>
    <row r="363" spans="1:13" ht="15.75" customHeight="1">
      <c r="A363" s="97" t="s">
        <v>357</v>
      </c>
      <c r="B363" s="97" t="s">
        <v>358</v>
      </c>
      <c r="C363" s="97" t="s">
        <v>1225</v>
      </c>
      <c r="D363" s="97" t="s">
        <v>1178</v>
      </c>
      <c r="E363" s="97" t="s">
        <v>1179</v>
      </c>
      <c r="F363" s="97" t="s">
        <v>361</v>
      </c>
      <c r="I363" s="97" t="s">
        <v>361</v>
      </c>
      <c r="L363" s="97" t="s">
        <v>361</v>
      </c>
      <c r="M363" s="97" t="s">
        <v>361</v>
      </c>
    </row>
    <row r="364" spans="1:13" ht="15.75" customHeight="1">
      <c r="A364" s="97" t="s">
        <v>357</v>
      </c>
      <c r="B364" s="97" t="s">
        <v>358</v>
      </c>
      <c r="C364" s="97" t="s">
        <v>1226</v>
      </c>
      <c r="D364" s="97" t="s">
        <v>503</v>
      </c>
      <c r="F364" s="97" t="s">
        <v>504</v>
      </c>
      <c r="G364" s="97">
        <v>-58.6</v>
      </c>
      <c r="H364" s="97" t="s">
        <v>505</v>
      </c>
      <c r="I364" s="97" t="s">
        <v>506</v>
      </c>
      <c r="L364" s="97" t="s">
        <v>361</v>
      </c>
      <c r="M364" s="97" t="s">
        <v>361</v>
      </c>
    </row>
    <row r="365" spans="1:13" ht="15.75" customHeight="1">
      <c r="A365" s="97" t="s">
        <v>357</v>
      </c>
      <c r="B365" s="97" t="s">
        <v>358</v>
      </c>
      <c r="C365" s="97" t="s">
        <v>1227</v>
      </c>
      <c r="D365" s="97" t="s">
        <v>1277</v>
      </c>
      <c r="E365" s="99">
        <v>0.10517361111111112</v>
      </c>
      <c r="F365" s="97" t="s">
        <v>361</v>
      </c>
      <c r="I365" s="97" t="s">
        <v>361</v>
      </c>
      <c r="L365" s="97" t="s">
        <v>361</v>
      </c>
      <c r="M365" s="97" t="s">
        <v>361</v>
      </c>
    </row>
    <row r="366" spans="1:13" ht="15.75" customHeight="1">
      <c r="A366" s="97" t="s">
        <v>357</v>
      </c>
      <c r="B366" s="97" t="s">
        <v>358</v>
      </c>
      <c r="C366" s="97" t="s">
        <v>1228</v>
      </c>
      <c r="D366" s="97" t="s">
        <v>1178</v>
      </c>
      <c r="E366" s="97" t="s">
        <v>1179</v>
      </c>
      <c r="F366" s="97" t="s">
        <v>361</v>
      </c>
      <c r="I366" s="97" t="s">
        <v>361</v>
      </c>
      <c r="L366" s="97" t="s">
        <v>361</v>
      </c>
      <c r="M366" s="97" t="s">
        <v>361</v>
      </c>
    </row>
    <row r="367" spans="1:13" ht="15.75" customHeight="1">
      <c r="A367" s="97" t="s">
        <v>357</v>
      </c>
      <c r="B367" s="97" t="s">
        <v>358</v>
      </c>
      <c r="C367" s="97" t="s">
        <v>1229</v>
      </c>
      <c r="D367" s="97" t="s">
        <v>503</v>
      </c>
      <c r="F367" s="97" t="s">
        <v>504</v>
      </c>
      <c r="G367" s="97">
        <v>-55.6</v>
      </c>
      <c r="H367" s="97" t="s">
        <v>505</v>
      </c>
      <c r="I367" s="97" t="s">
        <v>506</v>
      </c>
      <c r="L367" s="97" t="s">
        <v>361</v>
      </c>
      <c r="M367" s="97" t="s">
        <v>361</v>
      </c>
    </row>
    <row r="368" spans="1:13" ht="15.75" customHeight="1">
      <c r="A368" s="97" t="s">
        <v>357</v>
      </c>
      <c r="B368" s="97" t="s">
        <v>358</v>
      </c>
      <c r="C368" s="97" t="s">
        <v>1230</v>
      </c>
      <c r="D368" s="97" t="s">
        <v>1277</v>
      </c>
      <c r="E368" s="99">
        <v>0.11141203703703705</v>
      </c>
      <c r="F368" s="97" t="s">
        <v>361</v>
      </c>
      <c r="I368" s="97" t="s">
        <v>361</v>
      </c>
      <c r="L368" s="97" t="s">
        <v>361</v>
      </c>
      <c r="M368" s="97" t="s">
        <v>361</v>
      </c>
    </row>
    <row r="369" spans="1:13" ht="15.75" customHeight="1">
      <c r="A369" s="97" t="s">
        <v>357</v>
      </c>
      <c r="B369" s="97" t="s">
        <v>358</v>
      </c>
      <c r="C369" s="97" t="s">
        <v>1231</v>
      </c>
      <c r="D369" s="97" t="s">
        <v>1178</v>
      </c>
      <c r="E369" s="97" t="s">
        <v>1179</v>
      </c>
      <c r="F369" s="97" t="s">
        <v>361</v>
      </c>
      <c r="I369" s="97" t="s">
        <v>361</v>
      </c>
      <c r="L369" s="97" t="s">
        <v>361</v>
      </c>
      <c r="M369" s="97" t="s">
        <v>361</v>
      </c>
    </row>
    <row r="370" spans="1:13" ht="15.75" customHeight="1">
      <c r="A370" s="97" t="s">
        <v>357</v>
      </c>
      <c r="B370" s="97" t="s">
        <v>358</v>
      </c>
      <c r="C370" s="97" t="s">
        <v>791</v>
      </c>
      <c r="D370" s="97">
        <v>500</v>
      </c>
      <c r="E370" s="98">
        <v>0.1097337962962963</v>
      </c>
      <c r="F370" s="97" t="s">
        <v>366</v>
      </c>
      <c r="G370" s="97">
        <v>1.4723999999999999</v>
      </c>
      <c r="H370" s="97" t="s">
        <v>367</v>
      </c>
      <c r="I370" s="97" t="s">
        <v>368</v>
      </c>
      <c r="J370" s="97">
        <v>32.887</v>
      </c>
      <c r="K370" s="97" t="s">
        <v>367</v>
      </c>
      <c r="L370" s="97" t="s">
        <v>361</v>
      </c>
      <c r="M370" s="97" t="s">
        <v>361</v>
      </c>
    </row>
    <row r="371" spans="1:13" ht="15.75" customHeight="1">
      <c r="A371" s="97" t="s">
        <v>357</v>
      </c>
      <c r="B371" s="97" t="s">
        <v>358</v>
      </c>
      <c r="C371" s="97" t="s">
        <v>792</v>
      </c>
      <c r="D371" s="97">
        <v>501</v>
      </c>
      <c r="E371" s="98">
        <v>0.10822916666666667</v>
      </c>
      <c r="F371" s="97" t="s">
        <v>366</v>
      </c>
      <c r="G371" s="97">
        <v>1.37205</v>
      </c>
      <c r="H371" s="97" t="s">
        <v>367</v>
      </c>
      <c r="I371" s="97" t="s">
        <v>368</v>
      </c>
      <c r="J371" s="97">
        <v>12.962</v>
      </c>
      <c r="K371" s="97" t="s">
        <v>367</v>
      </c>
      <c r="L371" s="97" t="s">
        <v>361</v>
      </c>
      <c r="M371" s="97" t="s">
        <v>361</v>
      </c>
    </row>
    <row r="372" spans="1:13" ht="15.75" customHeight="1">
      <c r="A372" s="97" t="s">
        <v>357</v>
      </c>
      <c r="B372" s="97" t="s">
        <v>358</v>
      </c>
      <c r="C372" s="97" t="s">
        <v>793</v>
      </c>
      <c r="D372" s="97">
        <v>502</v>
      </c>
      <c r="E372" s="98">
        <v>0.10834490740740742</v>
      </c>
      <c r="F372" s="97" t="s">
        <v>366</v>
      </c>
      <c r="G372" s="97">
        <v>1.2595000000000001</v>
      </c>
      <c r="H372" s="97" t="s">
        <v>367</v>
      </c>
      <c r="I372" s="97" t="s">
        <v>368</v>
      </c>
      <c r="J372" s="97">
        <v>9.4039999999999999</v>
      </c>
      <c r="K372" s="97" t="s">
        <v>367</v>
      </c>
      <c r="L372" s="97" t="s">
        <v>361</v>
      </c>
      <c r="M372" s="97" t="s">
        <v>361</v>
      </c>
    </row>
    <row r="373" spans="1:13" ht="15.75" customHeight="1">
      <c r="A373" s="97" t="s">
        <v>357</v>
      </c>
      <c r="B373" s="97" t="s">
        <v>358</v>
      </c>
      <c r="C373" s="97" t="s">
        <v>794</v>
      </c>
      <c r="D373" s="97">
        <v>503</v>
      </c>
      <c r="E373" s="98">
        <v>0.11309027777777779</v>
      </c>
      <c r="F373" s="97" t="s">
        <v>366</v>
      </c>
      <c r="G373" s="97">
        <v>1.16551</v>
      </c>
      <c r="H373" s="97" t="s">
        <v>367</v>
      </c>
      <c r="I373" s="97" t="s">
        <v>368</v>
      </c>
      <c r="J373" s="97">
        <v>27.3</v>
      </c>
      <c r="K373" s="97" t="s">
        <v>367</v>
      </c>
      <c r="L373" s="97" t="s">
        <v>361</v>
      </c>
      <c r="M373" s="97" t="s">
        <v>361</v>
      </c>
    </row>
    <row r="374" spans="1:13" ht="15.75" customHeight="1">
      <c r="A374" s="97" t="s">
        <v>357</v>
      </c>
      <c r="B374" s="97" t="s">
        <v>358</v>
      </c>
      <c r="C374" s="97" t="s">
        <v>795</v>
      </c>
      <c r="D374" s="97">
        <v>504</v>
      </c>
      <c r="E374" s="98">
        <v>0.1108912037037037</v>
      </c>
      <c r="F374" s="97" t="s">
        <v>366</v>
      </c>
      <c r="G374" s="97">
        <v>1.45607</v>
      </c>
      <c r="H374" s="97" t="s">
        <v>367</v>
      </c>
      <c r="I374" s="97" t="s">
        <v>368</v>
      </c>
      <c r="J374" s="97">
        <v>33.128</v>
      </c>
      <c r="K374" s="97" t="s">
        <v>367</v>
      </c>
      <c r="L374" s="97" t="s">
        <v>361</v>
      </c>
      <c r="M374" s="97" t="s">
        <v>361</v>
      </c>
    </row>
    <row r="375" spans="1:13" ht="15.75" customHeight="1">
      <c r="A375" s="97" t="s">
        <v>357</v>
      </c>
      <c r="B375" s="97" t="s">
        <v>358</v>
      </c>
      <c r="C375" s="97" t="s">
        <v>796</v>
      </c>
      <c r="D375" s="97">
        <v>505</v>
      </c>
      <c r="E375" s="97" t="s">
        <v>1232</v>
      </c>
      <c r="F375" s="97" t="s">
        <v>366</v>
      </c>
      <c r="G375" s="97">
        <v>1.34778</v>
      </c>
      <c r="H375" s="97" t="s">
        <v>367</v>
      </c>
      <c r="I375" s="97" t="s">
        <v>368</v>
      </c>
      <c r="J375" s="97">
        <v>11.295999999999999</v>
      </c>
      <c r="K375" s="97" t="s">
        <v>367</v>
      </c>
      <c r="L375" s="97" t="s">
        <v>361</v>
      </c>
      <c r="M375" s="97" t="s">
        <v>361</v>
      </c>
    </row>
    <row r="376" spans="1:13" ht="15.75" customHeight="1">
      <c r="A376" s="97" t="s">
        <v>357</v>
      </c>
      <c r="B376" s="97" t="s">
        <v>358</v>
      </c>
      <c r="C376" s="97" t="s">
        <v>797</v>
      </c>
      <c r="D376" s="97">
        <v>506</v>
      </c>
      <c r="E376" s="98">
        <v>0.11309027777777779</v>
      </c>
      <c r="F376" s="97" t="s">
        <v>366</v>
      </c>
      <c r="G376" s="97">
        <v>1.24678</v>
      </c>
      <c r="H376" s="97" t="s">
        <v>367</v>
      </c>
      <c r="I376" s="97" t="s">
        <v>368</v>
      </c>
      <c r="J376" s="97">
        <v>9.1140000000000008</v>
      </c>
      <c r="K376" s="97" t="s">
        <v>367</v>
      </c>
      <c r="L376" s="97" t="s">
        <v>361</v>
      </c>
      <c r="M376" s="97" t="s">
        <v>361</v>
      </c>
    </row>
    <row r="377" spans="1:13" ht="15.75" customHeight="1">
      <c r="A377" s="97" t="s">
        <v>357</v>
      </c>
      <c r="B377" s="97" t="s">
        <v>358</v>
      </c>
      <c r="C377" s="97" t="s">
        <v>798</v>
      </c>
      <c r="D377" s="97">
        <v>507</v>
      </c>
      <c r="E377" s="98">
        <v>0.11065972222222221</v>
      </c>
      <c r="F377" s="97" t="s">
        <v>366</v>
      </c>
      <c r="G377" s="97">
        <v>1.1539299999999999</v>
      </c>
      <c r="H377" s="97" t="s">
        <v>367</v>
      </c>
      <c r="I377" s="97" t="s">
        <v>368</v>
      </c>
      <c r="J377" s="97">
        <v>28.216000000000001</v>
      </c>
      <c r="K377" s="97" t="s">
        <v>367</v>
      </c>
      <c r="L377" s="97" t="s">
        <v>361</v>
      </c>
      <c r="M377" s="97" t="s">
        <v>361</v>
      </c>
    </row>
    <row r="378" spans="1:13" ht="15.75" customHeight="1">
      <c r="A378" s="97" t="s">
        <v>357</v>
      </c>
      <c r="B378" s="97" t="s">
        <v>358</v>
      </c>
      <c r="C378" s="97" t="s">
        <v>799</v>
      </c>
      <c r="D378" s="97">
        <v>508</v>
      </c>
      <c r="E378" s="98">
        <v>0.11598379629629629</v>
      </c>
      <c r="F378" s="97" t="s">
        <v>366</v>
      </c>
      <c r="G378" s="97">
        <v>1.47678</v>
      </c>
      <c r="H378" s="97" t="s">
        <v>367</v>
      </c>
      <c r="I378" s="97" t="s">
        <v>368</v>
      </c>
      <c r="J378" s="97">
        <v>35.661999999999999</v>
      </c>
      <c r="K378" s="97" t="s">
        <v>367</v>
      </c>
      <c r="L378" s="97" t="s">
        <v>361</v>
      </c>
      <c r="M378" s="97" t="s">
        <v>361</v>
      </c>
    </row>
    <row r="379" spans="1:13" ht="15.75" customHeight="1">
      <c r="A379" s="97" t="s">
        <v>357</v>
      </c>
      <c r="B379" s="97" t="s">
        <v>358</v>
      </c>
      <c r="C379" s="97" t="s">
        <v>800</v>
      </c>
      <c r="D379" s="97">
        <v>509</v>
      </c>
      <c r="E379" s="98">
        <v>0.11320601851851853</v>
      </c>
      <c r="F379" s="97" t="s">
        <v>366</v>
      </c>
      <c r="G379" s="97">
        <v>1.37432</v>
      </c>
      <c r="H379" s="97" t="s">
        <v>367</v>
      </c>
      <c r="I379" s="97" t="s">
        <v>368</v>
      </c>
      <c r="J379" s="97">
        <v>15.754</v>
      </c>
      <c r="K379" s="97" t="s">
        <v>367</v>
      </c>
      <c r="L379" s="97" t="s">
        <v>361</v>
      </c>
      <c r="M379" s="97" t="s">
        <v>361</v>
      </c>
    </row>
    <row r="380" spans="1:13" ht="15.75" customHeight="1">
      <c r="A380" s="97" t="s">
        <v>357</v>
      </c>
      <c r="B380" s="97" t="s">
        <v>358</v>
      </c>
      <c r="C380" s="97" t="s">
        <v>801</v>
      </c>
      <c r="D380" s="97">
        <v>510</v>
      </c>
      <c r="E380" s="98">
        <v>0.1167939814814815</v>
      </c>
      <c r="F380" s="97" t="s">
        <v>366</v>
      </c>
      <c r="G380" s="97">
        <v>1.2733099999999999</v>
      </c>
      <c r="H380" s="97" t="s">
        <v>367</v>
      </c>
      <c r="I380" s="97" t="s">
        <v>368</v>
      </c>
      <c r="J380" s="97">
        <v>5.0449999999999999</v>
      </c>
      <c r="K380" s="97" t="s">
        <v>367</v>
      </c>
      <c r="L380" s="97" t="s">
        <v>361</v>
      </c>
      <c r="M380" s="97" t="s">
        <v>361</v>
      </c>
    </row>
    <row r="381" spans="1:13" ht="15.75" customHeight="1">
      <c r="A381" s="97" t="s">
        <v>357</v>
      </c>
      <c r="B381" s="97" t="s">
        <v>358</v>
      </c>
      <c r="C381" s="97" t="s">
        <v>802</v>
      </c>
      <c r="D381" s="97">
        <v>511</v>
      </c>
      <c r="E381" s="98">
        <v>0.11552083333333334</v>
      </c>
      <c r="F381" s="97" t="s">
        <v>366</v>
      </c>
      <c r="G381" s="97">
        <v>1.1751799999999999</v>
      </c>
      <c r="H381" s="97" t="s">
        <v>367</v>
      </c>
      <c r="I381" s="97" t="s">
        <v>368</v>
      </c>
      <c r="J381" s="97">
        <v>24.527000000000001</v>
      </c>
      <c r="K381" s="97" t="s">
        <v>367</v>
      </c>
      <c r="L381" s="97" t="s">
        <v>361</v>
      </c>
      <c r="M381" s="97" t="s">
        <v>361</v>
      </c>
    </row>
    <row r="382" spans="1:13" ht="15.75" customHeight="1">
      <c r="A382" s="97" t="s">
        <v>357</v>
      </c>
      <c r="B382" s="97" t="s">
        <v>358</v>
      </c>
      <c r="C382" s="97" t="s">
        <v>803</v>
      </c>
      <c r="D382" s="97">
        <v>512</v>
      </c>
      <c r="E382" s="98">
        <v>0.11806712962962962</v>
      </c>
      <c r="F382" s="97" t="s">
        <v>366</v>
      </c>
      <c r="G382" s="97">
        <v>1.4456599999999999</v>
      </c>
      <c r="H382" s="97" t="s">
        <v>367</v>
      </c>
      <c r="I382" s="97" t="s">
        <v>368</v>
      </c>
      <c r="J382" s="97">
        <v>31.106000000000002</v>
      </c>
      <c r="K382" s="97" t="s">
        <v>367</v>
      </c>
      <c r="L382" s="97" t="s">
        <v>361</v>
      </c>
      <c r="M382" s="97" t="s">
        <v>361</v>
      </c>
    </row>
    <row r="383" spans="1:13" ht="15.75" customHeight="1">
      <c r="A383" s="97" t="s">
        <v>357</v>
      </c>
      <c r="B383" s="97" t="s">
        <v>358</v>
      </c>
      <c r="C383" s="97" t="s">
        <v>804</v>
      </c>
      <c r="D383" s="97">
        <v>513</v>
      </c>
      <c r="E383" s="98">
        <v>0.11621527777777778</v>
      </c>
      <c r="F383" s="97" t="s">
        <v>366</v>
      </c>
      <c r="G383" s="97">
        <v>1.34415</v>
      </c>
      <c r="H383" s="97" t="s">
        <v>367</v>
      </c>
      <c r="I383" s="97" t="s">
        <v>368</v>
      </c>
      <c r="J383" s="97">
        <v>11.266</v>
      </c>
      <c r="K383" s="97" t="s">
        <v>367</v>
      </c>
      <c r="L383" s="97" t="s">
        <v>361</v>
      </c>
      <c r="M383" s="97" t="s">
        <v>361</v>
      </c>
    </row>
    <row r="384" spans="1:13" ht="15.75" customHeight="1">
      <c r="A384" s="97" t="s">
        <v>357</v>
      </c>
      <c r="B384" s="97" t="s">
        <v>358</v>
      </c>
      <c r="C384" s="97" t="s">
        <v>805</v>
      </c>
      <c r="D384" s="97">
        <v>514</v>
      </c>
      <c r="E384" s="97" t="s">
        <v>1233</v>
      </c>
      <c r="F384" s="97" t="s">
        <v>366</v>
      </c>
      <c r="G384" s="97">
        <v>1.22081</v>
      </c>
      <c r="H384" s="97" t="s">
        <v>367</v>
      </c>
      <c r="I384" s="97" t="s">
        <v>368</v>
      </c>
      <c r="J384" s="97">
        <v>11.987</v>
      </c>
      <c r="K384" s="97" t="s">
        <v>367</v>
      </c>
      <c r="L384" s="97" t="s">
        <v>361</v>
      </c>
      <c r="M384" s="97" t="s">
        <v>361</v>
      </c>
    </row>
    <row r="385" spans="1:13" ht="15.75" customHeight="1">
      <c r="A385" s="97" t="s">
        <v>357</v>
      </c>
      <c r="B385" s="97" t="s">
        <v>358</v>
      </c>
      <c r="C385" s="97" t="s">
        <v>806</v>
      </c>
      <c r="D385" s="97">
        <v>515</v>
      </c>
      <c r="E385" s="98">
        <v>0.11771990740740741</v>
      </c>
      <c r="F385" s="97" t="s">
        <v>366</v>
      </c>
      <c r="G385" s="97">
        <v>1.10785</v>
      </c>
      <c r="H385" s="97" t="s">
        <v>367</v>
      </c>
      <c r="I385" s="97" t="s">
        <v>368</v>
      </c>
      <c r="J385" s="97">
        <v>31.878</v>
      </c>
      <c r="K385" s="97" t="s">
        <v>367</v>
      </c>
      <c r="L385" s="97" t="s">
        <v>361</v>
      </c>
      <c r="M385" s="97" t="s">
        <v>361</v>
      </c>
    </row>
    <row r="386" spans="1:13" ht="15.75" customHeight="1">
      <c r="A386" s="97" t="s">
        <v>357</v>
      </c>
      <c r="B386" s="97" t="s">
        <v>358</v>
      </c>
      <c r="C386" s="97" t="s">
        <v>807</v>
      </c>
      <c r="D386" s="97">
        <v>516</v>
      </c>
      <c r="E386" s="97" t="s">
        <v>1211</v>
      </c>
      <c r="F386" s="97" t="s">
        <v>366</v>
      </c>
      <c r="G386" s="97">
        <v>1.44794</v>
      </c>
      <c r="H386" s="97" t="s">
        <v>367</v>
      </c>
      <c r="I386" s="97" t="s">
        <v>368</v>
      </c>
      <c r="J386" s="97">
        <v>38.369</v>
      </c>
      <c r="K386" s="97" t="s">
        <v>367</v>
      </c>
      <c r="L386" s="97" t="s">
        <v>361</v>
      </c>
      <c r="M386" s="97" t="s">
        <v>361</v>
      </c>
    </row>
    <row r="387" spans="1:13" ht="15.75" customHeight="1">
      <c r="A387" s="97" t="s">
        <v>357</v>
      </c>
      <c r="B387" s="97" t="s">
        <v>358</v>
      </c>
      <c r="C387" s="97" t="s">
        <v>808</v>
      </c>
      <c r="D387" s="97">
        <v>517</v>
      </c>
      <c r="E387" s="98">
        <v>0.1185300925925926</v>
      </c>
      <c r="F387" s="97" t="s">
        <v>366</v>
      </c>
      <c r="G387" s="97">
        <v>1.34874</v>
      </c>
      <c r="H387" s="97" t="s">
        <v>367</v>
      </c>
      <c r="I387" s="97" t="s">
        <v>368</v>
      </c>
      <c r="J387" s="97">
        <v>21.141999999999999</v>
      </c>
      <c r="K387" s="97" t="s">
        <v>367</v>
      </c>
      <c r="L387" s="97" t="s">
        <v>361</v>
      </c>
      <c r="M387" s="97" t="s">
        <v>361</v>
      </c>
    </row>
    <row r="388" spans="1:13" ht="15.75" customHeight="1">
      <c r="A388" s="97" t="s">
        <v>357</v>
      </c>
      <c r="B388" s="97" t="s">
        <v>358</v>
      </c>
      <c r="C388" s="97" t="s">
        <v>809</v>
      </c>
      <c r="D388" s="97">
        <v>518</v>
      </c>
      <c r="E388" s="97" t="s">
        <v>1234</v>
      </c>
      <c r="F388" s="97" t="s">
        <v>366</v>
      </c>
      <c r="G388" s="97">
        <v>1.24701</v>
      </c>
      <c r="H388" s="97" t="s">
        <v>367</v>
      </c>
      <c r="I388" s="97" t="s">
        <v>368</v>
      </c>
      <c r="J388" s="97">
        <v>4.1369999999999996</v>
      </c>
      <c r="K388" s="97" t="s">
        <v>367</v>
      </c>
      <c r="L388" s="97" t="s">
        <v>361</v>
      </c>
      <c r="M388" s="97" t="s">
        <v>361</v>
      </c>
    </row>
    <row r="389" spans="1:13" ht="15.75" customHeight="1">
      <c r="A389" s="97" t="s">
        <v>357</v>
      </c>
      <c r="B389" s="97" t="s">
        <v>358</v>
      </c>
      <c r="C389" s="97" t="s">
        <v>810</v>
      </c>
      <c r="D389" s="97">
        <v>519</v>
      </c>
      <c r="E389" s="98">
        <v>0.11991898148148149</v>
      </c>
      <c r="F389" s="97" t="s">
        <v>366</v>
      </c>
      <c r="G389" s="97">
        <v>1.1335500000000001</v>
      </c>
      <c r="H389" s="97" t="s">
        <v>367</v>
      </c>
      <c r="I389" s="97" t="s">
        <v>368</v>
      </c>
      <c r="J389" s="97">
        <v>16.966999999999999</v>
      </c>
      <c r="K389" s="97" t="s">
        <v>367</v>
      </c>
      <c r="L389" s="97" t="s">
        <v>361</v>
      </c>
      <c r="M389" s="97" t="s">
        <v>361</v>
      </c>
    </row>
    <row r="390" spans="1:13" ht="15.75" customHeight="1">
      <c r="A390" s="97" t="s">
        <v>357</v>
      </c>
      <c r="B390" s="97" t="s">
        <v>358</v>
      </c>
      <c r="C390" s="97" t="s">
        <v>811</v>
      </c>
      <c r="D390" s="97">
        <v>520</v>
      </c>
      <c r="E390" s="98">
        <v>0.11876157407407407</v>
      </c>
      <c r="F390" s="97" t="s">
        <v>366</v>
      </c>
      <c r="G390" s="97">
        <v>1.02481</v>
      </c>
      <c r="H390" s="97" t="s">
        <v>367</v>
      </c>
      <c r="I390" s="97" t="s">
        <v>368</v>
      </c>
      <c r="J390" s="97">
        <v>35.609000000000002</v>
      </c>
      <c r="K390" s="97" t="s">
        <v>367</v>
      </c>
      <c r="L390" s="97" t="s">
        <v>361</v>
      </c>
      <c r="M390" s="97" t="s">
        <v>361</v>
      </c>
    </row>
    <row r="391" spans="1:13" ht="15.75" customHeight="1">
      <c r="A391" s="97" t="s">
        <v>357</v>
      </c>
      <c r="B391" s="97" t="s">
        <v>358</v>
      </c>
      <c r="C391" s="97" t="s">
        <v>812</v>
      </c>
      <c r="D391" s="97">
        <v>521</v>
      </c>
      <c r="E391" s="97" t="s">
        <v>1235</v>
      </c>
      <c r="F391" s="97" t="s">
        <v>366</v>
      </c>
      <c r="G391" s="97">
        <v>1.7084600000000001</v>
      </c>
      <c r="H391" s="97" t="s">
        <v>367</v>
      </c>
      <c r="I391" s="97" t="s">
        <v>368</v>
      </c>
      <c r="J391" s="97">
        <v>33.973999999999997</v>
      </c>
      <c r="K391" s="97" t="s">
        <v>367</v>
      </c>
      <c r="L391" s="97" t="s">
        <v>361</v>
      </c>
      <c r="M391" s="97" t="s">
        <v>361</v>
      </c>
    </row>
    <row r="392" spans="1:13" ht="15.75" customHeight="1">
      <c r="A392" s="97" t="s">
        <v>357</v>
      </c>
      <c r="B392" s="97" t="s">
        <v>358</v>
      </c>
      <c r="C392" s="97" t="s">
        <v>813</v>
      </c>
      <c r="D392" s="97">
        <v>522</v>
      </c>
      <c r="E392" s="98">
        <v>0.12315972222222223</v>
      </c>
      <c r="F392" s="97" t="s">
        <v>366</v>
      </c>
      <c r="G392" s="97">
        <v>1.4639800000000001</v>
      </c>
      <c r="H392" s="97" t="s">
        <v>367</v>
      </c>
      <c r="I392" s="97" t="s">
        <v>368</v>
      </c>
      <c r="J392" s="97">
        <v>12.894</v>
      </c>
      <c r="K392" s="97" t="s">
        <v>367</v>
      </c>
      <c r="L392" s="97" t="s">
        <v>361</v>
      </c>
      <c r="M392" s="97" t="s">
        <v>361</v>
      </c>
    </row>
    <row r="393" spans="1:13" ht="15.75" customHeight="1">
      <c r="A393" s="97" t="s">
        <v>357</v>
      </c>
      <c r="B393" s="97" t="s">
        <v>358</v>
      </c>
      <c r="C393" s="97" t="s">
        <v>814</v>
      </c>
      <c r="D393" s="97">
        <v>523</v>
      </c>
      <c r="E393" s="98">
        <v>0.12119212962962962</v>
      </c>
      <c r="F393" s="97" t="s">
        <v>366</v>
      </c>
      <c r="G393" s="97">
        <v>1.0201100000000001</v>
      </c>
      <c r="H393" s="97" t="s">
        <v>367</v>
      </c>
      <c r="I393" s="97" t="s">
        <v>368</v>
      </c>
      <c r="J393" s="97">
        <v>11.396000000000001</v>
      </c>
      <c r="K393" s="97" t="s">
        <v>367</v>
      </c>
      <c r="L393" s="97" t="s">
        <v>361</v>
      </c>
      <c r="M393" s="97" t="s">
        <v>361</v>
      </c>
    </row>
    <row r="394" spans="1:13" ht="15.75" customHeight="1">
      <c r="A394" s="97" t="s">
        <v>357</v>
      </c>
      <c r="B394" s="97" t="s">
        <v>358</v>
      </c>
      <c r="C394" s="97" t="s">
        <v>815</v>
      </c>
      <c r="D394" s="97">
        <v>524</v>
      </c>
      <c r="E394" s="98">
        <v>0.12535879629629629</v>
      </c>
      <c r="F394" s="97" t="s">
        <v>366</v>
      </c>
      <c r="G394" s="97">
        <v>0.50326000000000004</v>
      </c>
      <c r="H394" s="97" t="s">
        <v>367</v>
      </c>
      <c r="I394" s="97" t="s">
        <v>368</v>
      </c>
      <c r="J394" s="97">
        <v>31.28</v>
      </c>
      <c r="K394" s="97" t="s">
        <v>367</v>
      </c>
      <c r="L394" s="97" t="s">
        <v>361</v>
      </c>
      <c r="M394" s="97" t="s">
        <v>361</v>
      </c>
    </row>
    <row r="395" spans="1:13" ht="15.75" customHeight="1">
      <c r="A395" s="97" t="s">
        <v>357</v>
      </c>
      <c r="B395" s="97" t="s">
        <v>358</v>
      </c>
      <c r="C395" s="97" t="s">
        <v>816</v>
      </c>
      <c r="D395" s="97">
        <v>525</v>
      </c>
      <c r="E395" s="98">
        <v>0.12605324074074073</v>
      </c>
      <c r="F395" s="97" t="s">
        <v>366</v>
      </c>
      <c r="G395" s="97">
        <v>1.89523</v>
      </c>
      <c r="H395" s="97" t="s">
        <v>367</v>
      </c>
      <c r="I395" s="97" t="s">
        <v>368</v>
      </c>
      <c r="J395" s="97">
        <v>18.617999999999999</v>
      </c>
      <c r="K395" s="97" t="s">
        <v>367</v>
      </c>
      <c r="L395" s="97" t="s">
        <v>361</v>
      </c>
      <c r="M395" s="97" t="s">
        <v>361</v>
      </c>
    </row>
    <row r="396" spans="1:13" ht="15.75" customHeight="1">
      <c r="A396" s="97" t="s">
        <v>357</v>
      </c>
      <c r="B396" s="97" t="s">
        <v>358</v>
      </c>
      <c r="C396" s="97" t="s">
        <v>817</v>
      </c>
      <c r="D396" s="97">
        <v>526</v>
      </c>
      <c r="E396" s="98">
        <v>0.12315972222222223</v>
      </c>
      <c r="F396" s="97" t="s">
        <v>366</v>
      </c>
      <c r="G396" s="97">
        <v>1.3740000000000001</v>
      </c>
      <c r="H396" s="97" t="s">
        <v>367</v>
      </c>
      <c r="I396" s="97" t="s">
        <v>368</v>
      </c>
      <c r="J396" s="97">
        <v>3.3069999999999999</v>
      </c>
      <c r="K396" s="97" t="s">
        <v>367</v>
      </c>
      <c r="L396" s="97" t="s">
        <v>361</v>
      </c>
      <c r="M396" s="97" t="s">
        <v>361</v>
      </c>
    </row>
    <row r="397" spans="1:13" ht="15.75" customHeight="1">
      <c r="A397" s="97" t="s">
        <v>357</v>
      </c>
      <c r="B397" s="97" t="s">
        <v>358</v>
      </c>
      <c r="C397" s="97" t="s">
        <v>818</v>
      </c>
      <c r="D397" s="97">
        <v>527</v>
      </c>
      <c r="E397" s="97" t="s">
        <v>1236</v>
      </c>
      <c r="F397" s="97" t="s">
        <v>366</v>
      </c>
      <c r="G397" s="97">
        <v>0.66268000000000005</v>
      </c>
      <c r="H397" s="97" t="s">
        <v>367</v>
      </c>
      <c r="I397" s="97" t="s">
        <v>368</v>
      </c>
      <c r="J397" s="97">
        <v>18.315000000000001</v>
      </c>
      <c r="K397" s="97" t="s">
        <v>367</v>
      </c>
      <c r="L397" s="97" t="s">
        <v>361</v>
      </c>
      <c r="M397" s="97" t="s">
        <v>361</v>
      </c>
    </row>
    <row r="398" spans="1:13" ht="15.75" customHeight="1">
      <c r="A398" s="97" t="s">
        <v>357</v>
      </c>
      <c r="B398" s="97" t="s">
        <v>358</v>
      </c>
      <c r="C398" s="97" t="s">
        <v>819</v>
      </c>
      <c r="D398" s="97">
        <v>528</v>
      </c>
      <c r="E398" s="98">
        <v>0.12501157407407407</v>
      </c>
      <c r="F398" s="97" t="s">
        <v>366</v>
      </c>
      <c r="G398" s="97">
        <v>1.90022</v>
      </c>
      <c r="H398" s="97" t="s">
        <v>367</v>
      </c>
      <c r="I398" s="97" t="s">
        <v>368</v>
      </c>
      <c r="J398" s="97">
        <v>17.295999999999999</v>
      </c>
      <c r="K398" s="97" t="s">
        <v>367</v>
      </c>
      <c r="L398" s="97" t="s">
        <v>361</v>
      </c>
      <c r="M398" s="97" t="s">
        <v>361</v>
      </c>
    </row>
    <row r="399" spans="1:13" ht="15.75" customHeight="1">
      <c r="A399" s="97" t="s">
        <v>357</v>
      </c>
      <c r="B399" s="97" t="s">
        <v>358</v>
      </c>
      <c r="C399" s="97" t="s">
        <v>820</v>
      </c>
      <c r="D399" s="97">
        <v>529</v>
      </c>
      <c r="E399" s="98">
        <v>0.12813657407407408</v>
      </c>
      <c r="F399" s="97" t="s">
        <v>366</v>
      </c>
      <c r="G399" s="97">
        <v>1.42971</v>
      </c>
      <c r="H399" s="97" t="s">
        <v>367</v>
      </c>
      <c r="I399" s="97" t="s">
        <v>368</v>
      </c>
      <c r="J399" s="97">
        <v>4.8559999999999999</v>
      </c>
      <c r="K399" s="97" t="s">
        <v>367</v>
      </c>
      <c r="L399" s="97" t="s">
        <v>361</v>
      </c>
      <c r="M399" s="97" t="s">
        <v>361</v>
      </c>
    </row>
    <row r="400" spans="1:13" ht="15.75" customHeight="1">
      <c r="A400" s="97" t="s">
        <v>357</v>
      </c>
      <c r="B400" s="97" t="s">
        <v>358</v>
      </c>
      <c r="C400" s="97" t="s">
        <v>821</v>
      </c>
      <c r="D400" s="97">
        <v>530</v>
      </c>
      <c r="E400" s="98">
        <v>0.12767361111111111</v>
      </c>
      <c r="F400" s="97" t="s">
        <v>366</v>
      </c>
      <c r="G400" s="97">
        <v>0.52724000000000004</v>
      </c>
      <c r="H400" s="97" t="s">
        <v>367</v>
      </c>
      <c r="I400" s="97" t="s">
        <v>368</v>
      </c>
      <c r="J400" s="97">
        <v>21.091000000000001</v>
      </c>
      <c r="K400" s="97" t="s">
        <v>367</v>
      </c>
      <c r="L400" s="97" t="s">
        <v>361</v>
      </c>
      <c r="M400" s="97" t="s">
        <v>361</v>
      </c>
    </row>
    <row r="401" spans="1:13" ht="15.75" customHeight="1">
      <c r="A401" s="97" t="s">
        <v>357</v>
      </c>
      <c r="B401" s="97" t="s">
        <v>358</v>
      </c>
      <c r="C401" s="97" t="s">
        <v>822</v>
      </c>
      <c r="D401" s="97">
        <v>531</v>
      </c>
      <c r="E401" s="98">
        <v>0.12964120370370372</v>
      </c>
      <c r="F401" s="97" t="s">
        <v>366</v>
      </c>
      <c r="G401" s="97">
        <v>1.8758999999999999</v>
      </c>
      <c r="H401" s="97" t="s">
        <v>367</v>
      </c>
      <c r="I401" s="97" t="s">
        <v>368</v>
      </c>
      <c r="J401" s="97">
        <v>17.849</v>
      </c>
      <c r="K401" s="97" t="s">
        <v>367</v>
      </c>
      <c r="L401" s="97" t="s">
        <v>361</v>
      </c>
      <c r="M401" s="97" t="s">
        <v>361</v>
      </c>
    </row>
    <row r="402" spans="1:13" ht="15.75" customHeight="1">
      <c r="A402" s="97" t="s">
        <v>357</v>
      </c>
      <c r="B402" s="97" t="s">
        <v>358</v>
      </c>
      <c r="C402" s="97" t="s">
        <v>823</v>
      </c>
      <c r="D402" s="97">
        <v>532</v>
      </c>
      <c r="E402" s="98">
        <v>0.12987268518518519</v>
      </c>
      <c r="F402" s="97" t="s">
        <v>366</v>
      </c>
      <c r="G402" s="97">
        <v>0.10693999999999999</v>
      </c>
      <c r="H402" s="97" t="s">
        <v>367</v>
      </c>
      <c r="I402" s="97" t="s">
        <v>368</v>
      </c>
      <c r="J402" s="97">
        <v>31.94</v>
      </c>
      <c r="K402" s="97" t="s">
        <v>367</v>
      </c>
      <c r="L402" s="97" t="s">
        <v>361</v>
      </c>
      <c r="M402" s="97" t="s">
        <v>361</v>
      </c>
    </row>
    <row r="403" spans="1:13" ht="15.75" customHeight="1">
      <c r="A403" s="97" t="s">
        <v>357</v>
      </c>
      <c r="B403" s="97" t="s">
        <v>358</v>
      </c>
      <c r="C403" s="97" t="s">
        <v>824</v>
      </c>
      <c r="D403" s="97">
        <v>533</v>
      </c>
      <c r="E403" s="98">
        <v>0.12883101851851853</v>
      </c>
      <c r="F403" s="97" t="s">
        <v>366</v>
      </c>
      <c r="G403" s="97">
        <v>1.8301400000000001</v>
      </c>
      <c r="H403" s="97" t="s">
        <v>367</v>
      </c>
      <c r="I403" s="97" t="s">
        <v>368</v>
      </c>
      <c r="J403" s="97">
        <v>17.483000000000001</v>
      </c>
      <c r="K403" s="97" t="s">
        <v>367</v>
      </c>
      <c r="L403" s="97" t="s">
        <v>361</v>
      </c>
      <c r="M403" s="97" t="s">
        <v>361</v>
      </c>
    </row>
    <row r="404" spans="1:13" ht="15.75" customHeight="1">
      <c r="A404" s="97" t="s">
        <v>357</v>
      </c>
      <c r="B404" s="97" t="s">
        <v>358</v>
      </c>
      <c r="C404" s="97" t="s">
        <v>825</v>
      </c>
      <c r="D404" s="97">
        <v>534</v>
      </c>
      <c r="E404" s="98">
        <v>0.1310300925925926</v>
      </c>
      <c r="F404" s="97" t="s">
        <v>366</v>
      </c>
      <c r="G404" s="97">
        <v>1.49135</v>
      </c>
      <c r="H404" s="97" t="s">
        <v>367</v>
      </c>
      <c r="I404" s="97" t="s">
        <v>368</v>
      </c>
      <c r="J404" s="97">
        <v>7.6210000000000004</v>
      </c>
      <c r="K404" s="97" t="s">
        <v>367</v>
      </c>
      <c r="L404" s="97" t="s">
        <v>361</v>
      </c>
      <c r="M404" s="97" t="s">
        <v>361</v>
      </c>
    </row>
    <row r="405" spans="1:13" ht="15.75" customHeight="1">
      <c r="A405" s="97" t="s">
        <v>357</v>
      </c>
      <c r="B405" s="97" t="s">
        <v>358</v>
      </c>
      <c r="C405" s="97" t="s">
        <v>826</v>
      </c>
      <c r="D405" s="97">
        <v>535</v>
      </c>
      <c r="E405" s="97" t="s">
        <v>1237</v>
      </c>
      <c r="F405" s="97" t="s">
        <v>366</v>
      </c>
      <c r="G405" s="97">
        <v>0.79774999999999996</v>
      </c>
      <c r="H405" s="97" t="s">
        <v>367</v>
      </c>
      <c r="I405" s="97" t="s">
        <v>368</v>
      </c>
      <c r="J405" s="97">
        <v>12.805999999999999</v>
      </c>
      <c r="K405" s="97" t="s">
        <v>367</v>
      </c>
      <c r="L405" s="97" t="s">
        <v>361</v>
      </c>
      <c r="M405" s="97" t="s">
        <v>361</v>
      </c>
    </row>
    <row r="406" spans="1:13" ht="15.75" customHeight="1">
      <c r="A406" s="97" t="s">
        <v>357</v>
      </c>
      <c r="B406" s="97" t="s">
        <v>358</v>
      </c>
      <c r="C406" s="97" t="s">
        <v>827</v>
      </c>
      <c r="D406" s="97">
        <v>536</v>
      </c>
      <c r="E406" s="98">
        <v>0.13172453703703704</v>
      </c>
      <c r="F406" s="97" t="s">
        <v>366</v>
      </c>
      <c r="G406" s="97">
        <v>0.10623</v>
      </c>
      <c r="H406" s="97" t="s">
        <v>367</v>
      </c>
      <c r="I406" s="97" t="s">
        <v>368</v>
      </c>
      <c r="J406" s="97">
        <v>32.808999999999997</v>
      </c>
      <c r="K406" s="97" t="s">
        <v>367</v>
      </c>
      <c r="L406" s="97" t="s">
        <v>361</v>
      </c>
      <c r="M406" s="97" t="s">
        <v>361</v>
      </c>
    </row>
    <row r="407" spans="1:13" ht="15.75" customHeight="1">
      <c r="A407" s="97" t="s">
        <v>357</v>
      </c>
      <c r="B407" s="97" t="s">
        <v>358</v>
      </c>
      <c r="C407" s="97" t="s">
        <v>828</v>
      </c>
      <c r="D407" s="97">
        <v>537</v>
      </c>
      <c r="E407" s="98">
        <v>0.13623842592592592</v>
      </c>
      <c r="F407" s="97" t="s">
        <v>366</v>
      </c>
      <c r="G407" s="97">
        <v>1.8622099999999999</v>
      </c>
      <c r="H407" s="97" t="s">
        <v>367</v>
      </c>
      <c r="I407" s="97" t="s">
        <v>368</v>
      </c>
      <c r="J407" s="97">
        <v>16.71</v>
      </c>
      <c r="K407" s="97" t="s">
        <v>367</v>
      </c>
      <c r="L407" s="97" t="s">
        <v>361</v>
      </c>
      <c r="M407" s="97" t="s">
        <v>361</v>
      </c>
    </row>
    <row r="408" spans="1:13" ht="15.75" customHeight="1">
      <c r="A408" s="97" t="s">
        <v>357</v>
      </c>
      <c r="B408" s="97" t="s">
        <v>358</v>
      </c>
      <c r="C408" s="97" t="s">
        <v>829</v>
      </c>
      <c r="D408" s="97">
        <v>538</v>
      </c>
      <c r="E408" s="97" t="s">
        <v>1238</v>
      </c>
      <c r="F408" s="97" t="s">
        <v>366</v>
      </c>
      <c r="G408" s="97">
        <v>1.7333700000000001</v>
      </c>
      <c r="H408" s="97" t="s">
        <v>367</v>
      </c>
      <c r="I408" s="97" t="s">
        <v>368</v>
      </c>
      <c r="J408" s="97">
        <v>12.914</v>
      </c>
      <c r="K408" s="97" t="s">
        <v>367</v>
      </c>
      <c r="L408" s="97" t="s">
        <v>361</v>
      </c>
      <c r="M408" s="97" t="s">
        <v>361</v>
      </c>
    </row>
    <row r="409" spans="1:13" ht="15.75" customHeight="1">
      <c r="A409" s="97" t="s">
        <v>357</v>
      </c>
      <c r="B409" s="97" t="s">
        <v>358</v>
      </c>
      <c r="C409" s="97" t="s">
        <v>830</v>
      </c>
      <c r="D409" s="97">
        <v>539</v>
      </c>
      <c r="E409" s="98">
        <v>0.13704861111111111</v>
      </c>
      <c r="F409" s="97" t="s">
        <v>366</v>
      </c>
      <c r="G409" s="97">
        <v>1.1825600000000001</v>
      </c>
      <c r="H409" s="97" t="s">
        <v>367</v>
      </c>
      <c r="I409" s="97" t="s">
        <v>368</v>
      </c>
      <c r="J409" s="97">
        <v>3.8730000000000002</v>
      </c>
      <c r="K409" s="97" t="s">
        <v>367</v>
      </c>
      <c r="L409" s="97" t="s">
        <v>361</v>
      </c>
      <c r="M409" s="97" t="s">
        <v>361</v>
      </c>
    </row>
    <row r="410" spans="1:13" ht="15.75" customHeight="1">
      <c r="A410" s="97" t="s">
        <v>357</v>
      </c>
      <c r="B410" s="97" t="s">
        <v>358</v>
      </c>
      <c r="C410" s="97" t="s">
        <v>831</v>
      </c>
      <c r="D410" s="97">
        <v>540</v>
      </c>
      <c r="E410" s="98">
        <v>0.13542824074074075</v>
      </c>
      <c r="F410" s="97" t="s">
        <v>366</v>
      </c>
      <c r="G410" s="97">
        <v>0.49186999999999997</v>
      </c>
      <c r="H410" s="97" t="s">
        <v>367</v>
      </c>
      <c r="I410" s="97" t="s">
        <v>368</v>
      </c>
      <c r="J410" s="97">
        <v>23.492999999999999</v>
      </c>
      <c r="K410" s="97" t="s">
        <v>367</v>
      </c>
      <c r="L410" s="97" t="s">
        <v>361</v>
      </c>
      <c r="M410" s="97" t="s">
        <v>361</v>
      </c>
    </row>
    <row r="411" spans="1:13" ht="15.75" customHeight="1">
      <c r="A411" s="97" t="s">
        <v>357</v>
      </c>
      <c r="B411" s="97" t="s">
        <v>358</v>
      </c>
      <c r="C411" s="97" t="s">
        <v>832</v>
      </c>
      <c r="D411" s="97">
        <v>541</v>
      </c>
      <c r="E411" s="98">
        <v>0.13832175925925927</v>
      </c>
      <c r="F411" s="97" t="s">
        <v>366</v>
      </c>
      <c r="G411" s="97">
        <v>1.8601700000000001</v>
      </c>
      <c r="H411" s="97" t="s">
        <v>367</v>
      </c>
      <c r="I411" s="97" t="s">
        <v>368</v>
      </c>
      <c r="J411" s="97">
        <v>15.795</v>
      </c>
      <c r="K411" s="97" t="s">
        <v>367</v>
      </c>
      <c r="L411" s="97" t="s">
        <v>361</v>
      </c>
      <c r="M411" s="97" t="s">
        <v>361</v>
      </c>
    </row>
    <row r="412" spans="1:13" ht="15.75" customHeight="1">
      <c r="A412" s="97" t="s">
        <v>357</v>
      </c>
      <c r="B412" s="97" t="s">
        <v>358</v>
      </c>
      <c r="C412" s="97" t="s">
        <v>833</v>
      </c>
      <c r="D412" s="97">
        <v>542</v>
      </c>
      <c r="E412" s="98">
        <v>0.13623842592592592</v>
      </c>
      <c r="F412" s="97" t="s">
        <v>366</v>
      </c>
      <c r="G412" s="97">
        <v>1.13642</v>
      </c>
      <c r="H412" s="97" t="s">
        <v>367</v>
      </c>
      <c r="I412" s="97" t="s">
        <v>368</v>
      </c>
      <c r="J412" s="97">
        <v>5.6630000000000003</v>
      </c>
      <c r="K412" s="97" t="s">
        <v>367</v>
      </c>
      <c r="L412" s="97" t="s">
        <v>361</v>
      </c>
      <c r="M412" s="97" t="s">
        <v>361</v>
      </c>
    </row>
    <row r="413" spans="1:13" ht="15.75" customHeight="1">
      <c r="A413" s="97" t="s">
        <v>357</v>
      </c>
      <c r="B413" s="97" t="s">
        <v>358</v>
      </c>
      <c r="C413" s="97" t="s">
        <v>834</v>
      </c>
      <c r="D413" s="97">
        <v>543</v>
      </c>
      <c r="E413" s="98">
        <v>0.14017361111111112</v>
      </c>
      <c r="F413" s="97" t="s">
        <v>366</v>
      </c>
      <c r="G413" s="97">
        <v>0.51970000000000005</v>
      </c>
      <c r="H413" s="97" t="s">
        <v>367</v>
      </c>
      <c r="I413" s="97" t="s">
        <v>368</v>
      </c>
      <c r="J413" s="97">
        <v>25.393000000000001</v>
      </c>
      <c r="K413" s="97" t="s">
        <v>367</v>
      </c>
      <c r="L413" s="97" t="s">
        <v>361</v>
      </c>
      <c r="M413" s="97" t="s">
        <v>361</v>
      </c>
    </row>
    <row r="414" spans="1:13" ht="15.75" customHeight="1">
      <c r="A414" s="97" t="s">
        <v>357</v>
      </c>
      <c r="B414" s="97" t="s">
        <v>358</v>
      </c>
      <c r="C414" s="97" t="s">
        <v>835</v>
      </c>
      <c r="D414" s="97">
        <v>544</v>
      </c>
      <c r="E414" s="97" t="s">
        <v>1239</v>
      </c>
      <c r="F414" s="97" t="s">
        <v>366</v>
      </c>
      <c r="G414" s="97">
        <v>1.87859</v>
      </c>
      <c r="H414" s="97" t="s">
        <v>367</v>
      </c>
      <c r="I414" s="97" t="s">
        <v>368</v>
      </c>
      <c r="J414" s="97">
        <v>22.132000000000001</v>
      </c>
      <c r="K414" s="97" t="s">
        <v>367</v>
      </c>
      <c r="L414" s="97" t="s">
        <v>361</v>
      </c>
      <c r="M414" s="97" t="s">
        <v>361</v>
      </c>
    </row>
    <row r="415" spans="1:13" ht="15.75" customHeight="1">
      <c r="A415" s="97" t="s">
        <v>357</v>
      </c>
      <c r="B415" s="97" t="s">
        <v>358</v>
      </c>
      <c r="C415" s="97" t="s">
        <v>836</v>
      </c>
      <c r="D415" s="97">
        <v>545</v>
      </c>
      <c r="E415" s="98">
        <v>0.14109953703703704</v>
      </c>
      <c r="F415" s="97" t="s">
        <v>366</v>
      </c>
      <c r="G415" s="97">
        <v>1.3373200000000001</v>
      </c>
      <c r="H415" s="97" t="s">
        <v>367</v>
      </c>
      <c r="I415" s="97" t="s">
        <v>368</v>
      </c>
      <c r="J415" s="97">
        <v>2.7970000000000002</v>
      </c>
      <c r="K415" s="97" t="s">
        <v>367</v>
      </c>
      <c r="L415" s="97" t="s">
        <v>361</v>
      </c>
      <c r="M415" s="97" t="s">
        <v>361</v>
      </c>
    </row>
    <row r="416" spans="1:13" ht="15.75" customHeight="1">
      <c r="A416" s="97" t="s">
        <v>357</v>
      </c>
      <c r="B416" s="97" t="s">
        <v>358</v>
      </c>
      <c r="C416" s="97" t="s">
        <v>837</v>
      </c>
      <c r="D416" s="97">
        <v>546</v>
      </c>
      <c r="E416" s="98">
        <v>0.13913194444444446</v>
      </c>
      <c r="F416" s="97" t="s">
        <v>366</v>
      </c>
      <c r="G416" s="97">
        <v>0.87773000000000001</v>
      </c>
      <c r="H416" s="97" t="s">
        <v>367</v>
      </c>
      <c r="I416" s="97" t="s">
        <v>368</v>
      </c>
      <c r="J416" s="97">
        <v>18.010999999999999</v>
      </c>
      <c r="K416" s="97" t="s">
        <v>367</v>
      </c>
      <c r="L416" s="97" t="s">
        <v>361</v>
      </c>
      <c r="M416" s="97" t="s">
        <v>361</v>
      </c>
    </row>
    <row r="417" spans="1:13" ht="15.75" customHeight="1">
      <c r="A417" s="97" t="s">
        <v>357</v>
      </c>
      <c r="B417" s="97" t="s">
        <v>358</v>
      </c>
      <c r="C417" s="97" t="s">
        <v>1240</v>
      </c>
      <c r="D417" s="97">
        <v>547</v>
      </c>
      <c r="E417" s="98">
        <v>0.14075231481481482</v>
      </c>
      <c r="F417" s="97" t="s">
        <v>366</v>
      </c>
      <c r="G417" s="97">
        <v>1.56379</v>
      </c>
      <c r="H417" s="97" t="s">
        <v>367</v>
      </c>
      <c r="I417" s="97" t="s">
        <v>368</v>
      </c>
      <c r="J417" s="97">
        <v>14.771000000000001</v>
      </c>
      <c r="K417" s="97" t="s">
        <v>367</v>
      </c>
      <c r="L417" s="97" t="s">
        <v>361</v>
      </c>
      <c r="M417" s="97" t="s">
        <v>361</v>
      </c>
    </row>
    <row r="418" spans="1:13" ht="15.75" customHeight="1">
      <c r="A418" s="97" t="s">
        <v>357</v>
      </c>
      <c r="B418" s="97" t="s">
        <v>358</v>
      </c>
      <c r="C418" s="97" t="s">
        <v>839</v>
      </c>
      <c r="D418" s="97">
        <v>548</v>
      </c>
      <c r="E418" s="98">
        <v>0.1395949074074074</v>
      </c>
      <c r="F418" s="97" t="s">
        <v>366</v>
      </c>
      <c r="G418" s="97">
        <v>1.1776599999999999</v>
      </c>
      <c r="H418" s="97" t="s">
        <v>367</v>
      </c>
      <c r="I418" s="97" t="s">
        <v>368</v>
      </c>
      <c r="J418" s="97">
        <v>5.6479999999999997</v>
      </c>
      <c r="K418" s="97" t="s">
        <v>367</v>
      </c>
      <c r="L418" s="97" t="s">
        <v>361</v>
      </c>
      <c r="M418" s="97" t="s">
        <v>361</v>
      </c>
    </row>
    <row r="419" spans="1:13" ht="15.75" customHeight="1">
      <c r="A419" s="97" t="s">
        <v>357</v>
      </c>
      <c r="B419" s="97" t="s">
        <v>358</v>
      </c>
      <c r="C419" s="97" t="s">
        <v>840</v>
      </c>
      <c r="D419" s="97">
        <v>549</v>
      </c>
      <c r="E419" s="98">
        <v>0.14376157407407408</v>
      </c>
      <c r="F419" s="97" t="s">
        <v>366</v>
      </c>
      <c r="G419" s="97">
        <v>0.87944</v>
      </c>
      <c r="H419" s="97" t="s">
        <v>367</v>
      </c>
      <c r="I419" s="97" t="s">
        <v>368</v>
      </c>
      <c r="J419" s="97">
        <v>25.428000000000001</v>
      </c>
      <c r="K419" s="97" t="s">
        <v>367</v>
      </c>
      <c r="L419" s="97" t="s">
        <v>361</v>
      </c>
      <c r="M419" s="97" t="s">
        <v>361</v>
      </c>
    </row>
    <row r="420" spans="1:13" ht="15.75" customHeight="1">
      <c r="A420" s="97" t="s">
        <v>357</v>
      </c>
      <c r="B420" s="97" t="s">
        <v>358</v>
      </c>
      <c r="C420" s="97" t="s">
        <v>841</v>
      </c>
      <c r="D420" s="97">
        <v>550</v>
      </c>
      <c r="E420" s="98">
        <v>0.14271990740740739</v>
      </c>
      <c r="F420" s="97" t="s">
        <v>366</v>
      </c>
      <c r="G420" s="97">
        <v>1.61764</v>
      </c>
      <c r="H420" s="97" t="s">
        <v>367</v>
      </c>
      <c r="I420" s="97" t="s">
        <v>368</v>
      </c>
      <c r="J420" s="97">
        <v>32.186</v>
      </c>
      <c r="K420" s="97" t="s">
        <v>367</v>
      </c>
      <c r="L420" s="97" t="s">
        <v>361</v>
      </c>
      <c r="M420" s="97" t="s">
        <v>361</v>
      </c>
    </row>
    <row r="421" spans="1:13" ht="15.75" customHeight="1">
      <c r="A421" s="97" t="s">
        <v>357</v>
      </c>
      <c r="B421" s="97" t="s">
        <v>358</v>
      </c>
      <c r="C421" s="97" t="s">
        <v>842</v>
      </c>
      <c r="D421" s="97">
        <v>551</v>
      </c>
      <c r="E421" s="97" t="s">
        <v>1241</v>
      </c>
      <c r="F421" s="97" t="s">
        <v>366</v>
      </c>
      <c r="G421" s="97">
        <v>1.37835</v>
      </c>
      <c r="H421" s="97" t="s">
        <v>367</v>
      </c>
      <c r="I421" s="97" t="s">
        <v>368</v>
      </c>
      <c r="J421" s="97">
        <v>12.295</v>
      </c>
      <c r="K421" s="97" t="s">
        <v>367</v>
      </c>
      <c r="L421" s="97" t="s">
        <v>361</v>
      </c>
      <c r="M421" s="97" t="s">
        <v>361</v>
      </c>
    </row>
    <row r="422" spans="1:13" ht="15.75" customHeight="1">
      <c r="A422" s="97" t="s">
        <v>357</v>
      </c>
      <c r="B422" s="97" t="s">
        <v>358</v>
      </c>
      <c r="C422" s="97" t="s">
        <v>843</v>
      </c>
      <c r="D422" s="97">
        <v>552</v>
      </c>
      <c r="E422" s="98">
        <v>0.14457175925925927</v>
      </c>
      <c r="F422" s="97" t="s">
        <v>366</v>
      </c>
      <c r="G422" s="97">
        <v>1.2054</v>
      </c>
      <c r="H422" s="97" t="s">
        <v>367</v>
      </c>
      <c r="I422" s="97" t="s">
        <v>368</v>
      </c>
      <c r="J422" s="97">
        <v>10.759</v>
      </c>
      <c r="K422" s="97" t="s">
        <v>367</v>
      </c>
      <c r="L422" s="97" t="s">
        <v>361</v>
      </c>
      <c r="M422" s="97" t="s">
        <v>361</v>
      </c>
    </row>
    <row r="423" spans="1:13" ht="15.75" customHeight="1">
      <c r="A423" s="97" t="s">
        <v>357</v>
      </c>
      <c r="B423" s="97" t="s">
        <v>358</v>
      </c>
      <c r="C423" s="97" t="s">
        <v>844</v>
      </c>
      <c r="D423" s="97">
        <v>553</v>
      </c>
      <c r="E423" s="98">
        <v>0.14167824074074073</v>
      </c>
      <c r="F423" s="97" t="s">
        <v>366</v>
      </c>
      <c r="G423" s="97">
        <v>1.13907</v>
      </c>
      <c r="H423" s="97" t="s">
        <v>367</v>
      </c>
      <c r="I423" s="97" t="s">
        <v>368</v>
      </c>
      <c r="J423" s="97">
        <v>24.408999999999999</v>
      </c>
      <c r="K423" s="97" t="s">
        <v>367</v>
      </c>
      <c r="L423" s="97" t="s">
        <v>361</v>
      </c>
      <c r="M423" s="97" t="s">
        <v>361</v>
      </c>
    </row>
    <row r="424" spans="1:13" ht="15.75" customHeight="1">
      <c r="A424" s="97" t="s">
        <v>357</v>
      </c>
      <c r="B424" s="97" t="s">
        <v>358</v>
      </c>
      <c r="C424" s="97" t="s">
        <v>1242</v>
      </c>
      <c r="D424" s="97">
        <v>554</v>
      </c>
      <c r="E424" s="98">
        <v>0.1446875</v>
      </c>
      <c r="F424" s="97" t="s">
        <v>366</v>
      </c>
      <c r="G424" s="97">
        <v>1.43712</v>
      </c>
      <c r="H424" s="97" t="s">
        <v>367</v>
      </c>
      <c r="I424" s="97" t="s">
        <v>368</v>
      </c>
      <c r="J424" s="97">
        <v>35.265999999999998</v>
      </c>
      <c r="K424" s="97" t="s">
        <v>367</v>
      </c>
      <c r="L424" s="97" t="s">
        <v>361</v>
      </c>
      <c r="M424" s="97" t="s">
        <v>361</v>
      </c>
    </row>
    <row r="425" spans="1:13" ht="15.75" customHeight="1">
      <c r="A425" s="97" t="s">
        <v>357</v>
      </c>
      <c r="B425" s="97" t="s">
        <v>358</v>
      </c>
      <c r="C425" s="97" t="s">
        <v>846</v>
      </c>
      <c r="D425" s="97">
        <v>555</v>
      </c>
      <c r="E425" s="98">
        <v>0.14572916666666666</v>
      </c>
      <c r="F425" s="97" t="s">
        <v>366</v>
      </c>
      <c r="G425" s="97">
        <v>1.2684200000000001</v>
      </c>
      <c r="H425" s="97" t="s">
        <v>367</v>
      </c>
      <c r="I425" s="97" t="s">
        <v>368</v>
      </c>
      <c r="J425" s="97">
        <v>5.66</v>
      </c>
      <c r="K425" s="97" t="s">
        <v>367</v>
      </c>
      <c r="L425" s="97" t="s">
        <v>361</v>
      </c>
      <c r="M425" s="97" t="s">
        <v>361</v>
      </c>
    </row>
    <row r="426" spans="1:13" ht="15.75" customHeight="1">
      <c r="A426" s="97" t="s">
        <v>357</v>
      </c>
      <c r="B426" s="97" t="s">
        <v>358</v>
      </c>
      <c r="C426" s="97" t="s">
        <v>847</v>
      </c>
      <c r="D426" s="97">
        <v>556</v>
      </c>
      <c r="E426" s="98">
        <v>0.14353009259259261</v>
      </c>
      <c r="F426" s="97" t="s">
        <v>366</v>
      </c>
      <c r="G426" s="97">
        <v>1.1637599999999999</v>
      </c>
      <c r="H426" s="97" t="s">
        <v>367</v>
      </c>
      <c r="I426" s="97" t="s">
        <v>368</v>
      </c>
      <c r="J426" s="97">
        <v>14.705</v>
      </c>
      <c r="K426" s="97" t="s">
        <v>367</v>
      </c>
      <c r="L426" s="97" t="s">
        <v>361</v>
      </c>
      <c r="M426" s="97" t="s">
        <v>361</v>
      </c>
    </row>
    <row r="427" spans="1:13" ht="15.75" customHeight="1">
      <c r="A427" s="97" t="s">
        <v>357</v>
      </c>
      <c r="B427" s="97" t="s">
        <v>358</v>
      </c>
      <c r="C427" s="97" t="s">
        <v>848</v>
      </c>
      <c r="D427" s="97">
        <v>557</v>
      </c>
      <c r="E427" s="98">
        <v>0.14769675925925926</v>
      </c>
      <c r="F427" s="97" t="s">
        <v>366</v>
      </c>
      <c r="G427" s="97">
        <v>1.0687800000000001</v>
      </c>
      <c r="H427" s="97" t="s">
        <v>367</v>
      </c>
      <c r="I427" s="97" t="s">
        <v>368</v>
      </c>
      <c r="J427" s="97">
        <v>34.58</v>
      </c>
      <c r="K427" s="97" t="s">
        <v>367</v>
      </c>
      <c r="L427" s="97" t="s">
        <v>361</v>
      </c>
      <c r="M427" s="97" t="s">
        <v>361</v>
      </c>
    </row>
    <row r="428" spans="1:13" ht="15.75" customHeight="1">
      <c r="A428" s="97" t="s">
        <v>357</v>
      </c>
      <c r="B428" s="97" t="s">
        <v>358</v>
      </c>
      <c r="C428" s="97" t="s">
        <v>849</v>
      </c>
      <c r="D428" s="97">
        <v>558</v>
      </c>
      <c r="E428" s="98">
        <v>0.14526620370370372</v>
      </c>
      <c r="F428" s="97" t="s">
        <v>366</v>
      </c>
      <c r="G428" s="97">
        <v>1.4134199999999999</v>
      </c>
      <c r="H428" s="97" t="s">
        <v>367</v>
      </c>
      <c r="I428" s="97" t="s">
        <v>368</v>
      </c>
      <c r="J428" s="97">
        <v>32.941000000000003</v>
      </c>
      <c r="K428" s="97" t="s">
        <v>367</v>
      </c>
      <c r="L428" s="97" t="s">
        <v>361</v>
      </c>
      <c r="M428" s="97" t="s">
        <v>361</v>
      </c>
    </row>
    <row r="429" spans="1:13" ht="15.75" customHeight="1">
      <c r="A429" s="97" t="s">
        <v>357</v>
      </c>
      <c r="B429" s="97" t="s">
        <v>358</v>
      </c>
      <c r="C429" s="97" t="s">
        <v>850</v>
      </c>
      <c r="D429" s="97">
        <v>559</v>
      </c>
      <c r="E429" s="98">
        <v>0.14873842592592593</v>
      </c>
      <c r="F429" s="97" t="s">
        <v>366</v>
      </c>
      <c r="G429" s="97">
        <v>1.3260700000000001</v>
      </c>
      <c r="H429" s="97" t="s">
        <v>367</v>
      </c>
      <c r="I429" s="97" t="s">
        <v>368</v>
      </c>
      <c r="J429" s="97">
        <v>16.844000000000001</v>
      </c>
      <c r="K429" s="97" t="s">
        <v>367</v>
      </c>
      <c r="L429" s="97" t="s">
        <v>361</v>
      </c>
      <c r="M429" s="97" t="s">
        <v>361</v>
      </c>
    </row>
    <row r="430" spans="1:13" ht="15.75" customHeight="1">
      <c r="A430" s="97" t="s">
        <v>357</v>
      </c>
      <c r="B430" s="97" t="s">
        <v>358</v>
      </c>
      <c r="C430" s="97" t="s">
        <v>851</v>
      </c>
      <c r="D430" s="97">
        <v>560</v>
      </c>
      <c r="E430" s="98">
        <v>0.14711805555555554</v>
      </c>
      <c r="F430" s="97" t="s">
        <v>366</v>
      </c>
      <c r="G430" s="97">
        <v>1.26118</v>
      </c>
      <c r="H430" s="97" t="s">
        <v>367</v>
      </c>
      <c r="I430" s="97" t="s">
        <v>368</v>
      </c>
      <c r="J430" s="97">
        <v>3.5390000000000001</v>
      </c>
      <c r="K430" s="97" t="s">
        <v>367</v>
      </c>
      <c r="L430" s="97" t="s">
        <v>361</v>
      </c>
      <c r="M430" s="97" t="s">
        <v>361</v>
      </c>
    </row>
    <row r="431" spans="1:13" ht="15.75" customHeight="1">
      <c r="A431" s="97" t="s">
        <v>357</v>
      </c>
      <c r="B431" s="97" t="s">
        <v>358</v>
      </c>
      <c r="C431" s="97" t="s">
        <v>852</v>
      </c>
      <c r="D431" s="97">
        <v>561</v>
      </c>
      <c r="E431" s="98">
        <v>0.15128472222222222</v>
      </c>
      <c r="F431" s="97" t="s">
        <v>366</v>
      </c>
      <c r="G431" s="97">
        <v>1.16184</v>
      </c>
      <c r="H431" s="97" t="s">
        <v>367</v>
      </c>
      <c r="I431" s="97" t="s">
        <v>368</v>
      </c>
      <c r="J431" s="97">
        <v>17.024999999999999</v>
      </c>
      <c r="K431" s="97" t="s">
        <v>367</v>
      </c>
      <c r="L431" s="97" t="s">
        <v>361</v>
      </c>
      <c r="M431" s="97" t="s">
        <v>361</v>
      </c>
    </row>
    <row r="432" spans="1:13" ht="15.75" customHeight="1">
      <c r="A432" s="97" t="s">
        <v>357</v>
      </c>
      <c r="B432" s="97" t="s">
        <v>358</v>
      </c>
      <c r="C432" s="97" t="s">
        <v>853</v>
      </c>
      <c r="D432" s="97">
        <v>562</v>
      </c>
      <c r="E432" s="98">
        <v>0.14908564814814815</v>
      </c>
      <c r="F432" s="97" t="s">
        <v>366</v>
      </c>
      <c r="G432" s="97">
        <v>1.05362</v>
      </c>
      <c r="H432" s="97" t="s">
        <v>367</v>
      </c>
      <c r="I432" s="97" t="s">
        <v>368</v>
      </c>
      <c r="J432" s="97">
        <v>36.799999999999997</v>
      </c>
      <c r="K432" s="97" t="s">
        <v>367</v>
      </c>
      <c r="L432" s="97" t="s">
        <v>361</v>
      </c>
      <c r="M432" s="97" t="s">
        <v>361</v>
      </c>
    </row>
    <row r="433" spans="1:13" ht="15.75" customHeight="1">
      <c r="A433" s="97" t="s">
        <v>357</v>
      </c>
      <c r="B433" s="97" t="s">
        <v>358</v>
      </c>
      <c r="C433" s="97" t="s">
        <v>854</v>
      </c>
      <c r="D433" s="97">
        <v>563</v>
      </c>
      <c r="E433" s="97" t="s">
        <v>1243</v>
      </c>
      <c r="F433" s="97" t="s">
        <v>366</v>
      </c>
      <c r="G433" s="97">
        <v>1.4023600000000001</v>
      </c>
      <c r="H433" s="97" t="s">
        <v>367</v>
      </c>
      <c r="I433" s="97" t="s">
        <v>368</v>
      </c>
      <c r="J433" s="97">
        <v>31.309000000000001</v>
      </c>
      <c r="K433" s="97" t="s">
        <v>367</v>
      </c>
      <c r="L433" s="97" t="s">
        <v>361</v>
      </c>
      <c r="M433" s="97" t="s">
        <v>361</v>
      </c>
    </row>
    <row r="434" spans="1:13" ht="15.75" customHeight="1">
      <c r="A434" s="97" t="s">
        <v>357</v>
      </c>
      <c r="B434" s="97" t="s">
        <v>358</v>
      </c>
      <c r="C434" s="97" t="s">
        <v>855</v>
      </c>
      <c r="D434" s="97">
        <v>564</v>
      </c>
      <c r="E434" s="98">
        <v>0.15082175925925925</v>
      </c>
      <c r="F434" s="97" t="s">
        <v>366</v>
      </c>
      <c r="G434" s="97">
        <v>1.3040499999999999</v>
      </c>
      <c r="H434" s="97" t="s">
        <v>367</v>
      </c>
      <c r="I434" s="97" t="s">
        <v>368</v>
      </c>
      <c r="J434" s="97">
        <v>11.462999999999999</v>
      </c>
      <c r="K434" s="97" t="s">
        <v>367</v>
      </c>
      <c r="L434" s="97" t="s">
        <v>361</v>
      </c>
      <c r="M434" s="97" t="s">
        <v>361</v>
      </c>
    </row>
    <row r="435" spans="1:13" ht="15.75" customHeight="1">
      <c r="A435" s="97" t="s">
        <v>357</v>
      </c>
      <c r="B435" s="97" t="s">
        <v>358</v>
      </c>
      <c r="C435" s="97" t="s">
        <v>856</v>
      </c>
      <c r="D435" s="97">
        <v>565</v>
      </c>
      <c r="E435" s="98">
        <v>0.14908564814814815</v>
      </c>
      <c r="F435" s="97" t="s">
        <v>366</v>
      </c>
      <c r="G435" s="97">
        <v>1.17998</v>
      </c>
      <c r="H435" s="97" t="s">
        <v>367</v>
      </c>
      <c r="I435" s="97" t="s">
        <v>368</v>
      </c>
      <c r="J435" s="97">
        <v>14.951000000000001</v>
      </c>
      <c r="K435" s="97" t="s">
        <v>367</v>
      </c>
      <c r="L435" s="97" t="s">
        <v>361</v>
      </c>
      <c r="M435" s="97" t="s">
        <v>361</v>
      </c>
    </row>
    <row r="436" spans="1:13" ht="15.75" customHeight="1">
      <c r="A436" s="97" t="s">
        <v>357</v>
      </c>
      <c r="B436" s="97" t="s">
        <v>358</v>
      </c>
      <c r="C436" s="97" t="s">
        <v>857</v>
      </c>
      <c r="D436" s="97">
        <v>566</v>
      </c>
      <c r="E436" s="98">
        <v>0.15255787037037036</v>
      </c>
      <c r="F436" s="97" t="s">
        <v>366</v>
      </c>
      <c r="G436" s="97">
        <v>1.1092900000000001</v>
      </c>
      <c r="H436" s="97" t="s">
        <v>367</v>
      </c>
      <c r="I436" s="97" t="s">
        <v>368</v>
      </c>
      <c r="J436" s="97">
        <v>28.593</v>
      </c>
      <c r="K436" s="97" t="s">
        <v>367</v>
      </c>
      <c r="L436" s="97" t="s">
        <v>361</v>
      </c>
      <c r="M436" s="97" t="s">
        <v>361</v>
      </c>
    </row>
    <row r="437" spans="1:13" ht="15.75" customHeight="1">
      <c r="A437" s="97" t="s">
        <v>357</v>
      </c>
      <c r="B437" s="97" t="s">
        <v>358</v>
      </c>
      <c r="C437" s="97" t="s">
        <v>858</v>
      </c>
      <c r="D437" s="97">
        <v>567</v>
      </c>
      <c r="E437" s="98">
        <v>0.14989583333333334</v>
      </c>
      <c r="F437" s="97" t="s">
        <v>366</v>
      </c>
      <c r="G437" s="97">
        <v>1.40829</v>
      </c>
      <c r="H437" s="97" t="s">
        <v>367</v>
      </c>
      <c r="I437" s="97" t="s">
        <v>368</v>
      </c>
      <c r="J437" s="97">
        <v>32.526000000000003</v>
      </c>
      <c r="K437" s="97" t="s">
        <v>367</v>
      </c>
      <c r="L437" s="97" t="s">
        <v>361</v>
      </c>
      <c r="M437" s="97" t="s">
        <v>361</v>
      </c>
    </row>
    <row r="438" spans="1:13" ht="15.75" customHeight="1">
      <c r="A438" s="97" t="s">
        <v>357</v>
      </c>
      <c r="B438" s="97" t="s">
        <v>358</v>
      </c>
      <c r="C438" s="97" t="s">
        <v>859</v>
      </c>
      <c r="D438" s="97">
        <v>568</v>
      </c>
      <c r="E438" s="98">
        <v>0.15429398148148149</v>
      </c>
      <c r="F438" s="97" t="s">
        <v>366</v>
      </c>
      <c r="G438" s="97">
        <v>1.3102400000000001</v>
      </c>
      <c r="H438" s="97" t="s">
        <v>367</v>
      </c>
      <c r="I438" s="97" t="s">
        <v>368</v>
      </c>
      <c r="J438" s="97">
        <v>12.612</v>
      </c>
      <c r="K438" s="97" t="s">
        <v>367</v>
      </c>
      <c r="L438" s="97" t="s">
        <v>361</v>
      </c>
      <c r="M438" s="97" t="s">
        <v>361</v>
      </c>
    </row>
    <row r="439" spans="1:13" ht="15.75" customHeight="1">
      <c r="A439" s="97" t="s">
        <v>357</v>
      </c>
      <c r="B439" s="97" t="s">
        <v>358</v>
      </c>
      <c r="C439" s="97" t="s">
        <v>860</v>
      </c>
      <c r="D439" s="97">
        <v>569</v>
      </c>
      <c r="E439" s="98">
        <v>0.15302083333333333</v>
      </c>
      <c r="F439" s="97" t="s">
        <v>366</v>
      </c>
      <c r="G439" s="97">
        <v>1.1652</v>
      </c>
      <c r="H439" s="97" t="s">
        <v>367</v>
      </c>
      <c r="I439" s="97" t="s">
        <v>368</v>
      </c>
      <c r="J439" s="97">
        <v>13.69</v>
      </c>
      <c r="K439" s="97" t="s">
        <v>367</v>
      </c>
      <c r="L439" s="97" t="s">
        <v>361</v>
      </c>
      <c r="M439" s="97" t="s">
        <v>361</v>
      </c>
    </row>
    <row r="440" spans="1:13" ht="15.75" customHeight="1">
      <c r="A440" s="97" t="s">
        <v>357</v>
      </c>
      <c r="B440" s="97" t="s">
        <v>358</v>
      </c>
      <c r="C440" s="97" t="s">
        <v>861</v>
      </c>
      <c r="D440" s="97">
        <v>570</v>
      </c>
      <c r="E440" s="98">
        <v>0.15232638888888889</v>
      </c>
      <c r="F440" s="97" t="s">
        <v>366</v>
      </c>
      <c r="G440" s="97">
        <v>0.93938999999999995</v>
      </c>
      <c r="H440" s="97" t="s">
        <v>367</v>
      </c>
      <c r="I440" s="97" t="s">
        <v>368</v>
      </c>
      <c r="J440" s="97">
        <v>37.360999999999997</v>
      </c>
      <c r="K440" s="97" t="s">
        <v>367</v>
      </c>
      <c r="L440" s="97" t="s">
        <v>361</v>
      </c>
      <c r="M440" s="97" t="s">
        <v>361</v>
      </c>
    </row>
    <row r="441" spans="1:13" ht="15.75" customHeight="1">
      <c r="A441" s="97" t="s">
        <v>357</v>
      </c>
      <c r="B441" s="97" t="s">
        <v>358</v>
      </c>
      <c r="C441" s="97" t="s">
        <v>862</v>
      </c>
      <c r="D441" s="97">
        <v>571</v>
      </c>
      <c r="E441" s="97" t="s">
        <v>1244</v>
      </c>
      <c r="F441" s="97" t="s">
        <v>366</v>
      </c>
      <c r="G441" s="97">
        <v>1.5667899999999999</v>
      </c>
      <c r="H441" s="97" t="s">
        <v>367</v>
      </c>
      <c r="I441" s="97" t="s">
        <v>368</v>
      </c>
      <c r="J441" s="97">
        <v>32.673999999999999</v>
      </c>
      <c r="K441" s="97" t="s">
        <v>367</v>
      </c>
      <c r="L441" s="97" t="s">
        <v>361</v>
      </c>
      <c r="M441" s="97" t="s">
        <v>361</v>
      </c>
    </row>
    <row r="442" spans="1:13" ht="15.75" customHeight="1">
      <c r="A442" s="97" t="s">
        <v>357</v>
      </c>
      <c r="B442" s="97" t="s">
        <v>358</v>
      </c>
      <c r="C442" s="97" t="s">
        <v>863</v>
      </c>
      <c r="D442" s="97">
        <v>572</v>
      </c>
      <c r="E442" s="98">
        <v>0.15626157407407407</v>
      </c>
      <c r="F442" s="97" t="s">
        <v>366</v>
      </c>
      <c r="G442" s="97">
        <v>1.4066700000000001</v>
      </c>
      <c r="H442" s="97" t="s">
        <v>367</v>
      </c>
      <c r="I442" s="97" t="s">
        <v>368</v>
      </c>
      <c r="J442" s="97">
        <v>16.565000000000001</v>
      </c>
      <c r="K442" s="97" t="s">
        <v>367</v>
      </c>
      <c r="L442" s="97" t="s">
        <v>361</v>
      </c>
      <c r="M442" s="97" t="s">
        <v>361</v>
      </c>
    </row>
    <row r="443" spans="1:13" ht="15.75" customHeight="1">
      <c r="A443" s="97" t="s">
        <v>357</v>
      </c>
      <c r="B443" s="97" t="s">
        <v>358</v>
      </c>
      <c r="C443" s="97" t="s">
        <v>864</v>
      </c>
      <c r="D443" s="97">
        <v>573</v>
      </c>
      <c r="E443" s="98">
        <v>0.15406249999999999</v>
      </c>
      <c r="F443" s="97" t="s">
        <v>366</v>
      </c>
      <c r="G443" s="97">
        <v>1.26919</v>
      </c>
      <c r="H443" s="97" t="s">
        <v>367</v>
      </c>
      <c r="I443" s="97" t="s">
        <v>368</v>
      </c>
      <c r="J443" s="97">
        <v>3.3460000000000001</v>
      </c>
      <c r="K443" s="97" t="s">
        <v>367</v>
      </c>
      <c r="L443" s="97" t="s">
        <v>361</v>
      </c>
      <c r="M443" s="97" t="s">
        <v>361</v>
      </c>
    </row>
    <row r="444" spans="1:13" ht="15.75" customHeight="1">
      <c r="A444" s="97" t="s">
        <v>357</v>
      </c>
      <c r="B444" s="97" t="s">
        <v>358</v>
      </c>
      <c r="C444" s="97" t="s">
        <v>865</v>
      </c>
      <c r="D444" s="97">
        <v>574</v>
      </c>
      <c r="E444" s="98">
        <v>0.15869212962962961</v>
      </c>
      <c r="F444" s="97" t="s">
        <v>366</v>
      </c>
      <c r="G444" s="97">
        <v>1.0687899999999999</v>
      </c>
      <c r="H444" s="97" t="s">
        <v>367</v>
      </c>
      <c r="I444" s="97" t="s">
        <v>368</v>
      </c>
      <c r="J444" s="97">
        <v>17.321000000000002</v>
      </c>
      <c r="K444" s="97" t="s">
        <v>367</v>
      </c>
      <c r="L444" s="97" t="s">
        <v>361</v>
      </c>
      <c r="M444" s="97" t="s">
        <v>361</v>
      </c>
    </row>
    <row r="445" spans="1:13" ht="15.75" customHeight="1">
      <c r="A445" s="97" t="s">
        <v>357</v>
      </c>
      <c r="B445" s="97" t="s">
        <v>358</v>
      </c>
      <c r="C445" s="97" t="s">
        <v>866</v>
      </c>
      <c r="D445" s="97">
        <v>575</v>
      </c>
      <c r="E445" s="98">
        <v>0.15799768518518517</v>
      </c>
      <c r="F445" s="97" t="s">
        <v>366</v>
      </c>
      <c r="G445" s="97">
        <v>0.87365000000000004</v>
      </c>
      <c r="H445" s="97" t="s">
        <v>367</v>
      </c>
      <c r="I445" s="97" t="s">
        <v>368</v>
      </c>
      <c r="J445" s="97">
        <v>37.171999999999997</v>
      </c>
      <c r="K445" s="97" t="s">
        <v>367</v>
      </c>
      <c r="L445" s="97" t="s">
        <v>361</v>
      </c>
      <c r="M445" s="97" t="s">
        <v>361</v>
      </c>
    </row>
    <row r="446" spans="1:13" ht="15.75" customHeight="1">
      <c r="A446" s="97" t="s">
        <v>357</v>
      </c>
      <c r="B446" s="97" t="s">
        <v>358</v>
      </c>
      <c r="C446" s="97" t="s">
        <v>867</v>
      </c>
      <c r="D446" s="97">
        <v>576</v>
      </c>
      <c r="E446" s="98">
        <v>0.15973379629629628</v>
      </c>
      <c r="F446" s="97" t="s">
        <v>366</v>
      </c>
      <c r="G446" s="97">
        <v>0.97653000000000001</v>
      </c>
      <c r="H446" s="97" t="s">
        <v>367</v>
      </c>
      <c r="I446" s="97" t="s">
        <v>368</v>
      </c>
      <c r="J446" s="97">
        <v>28.016999999999999</v>
      </c>
      <c r="K446" s="97" t="s">
        <v>367</v>
      </c>
      <c r="L446" s="97" t="s">
        <v>361</v>
      </c>
      <c r="M446" s="97" t="s">
        <v>361</v>
      </c>
    </row>
    <row r="447" spans="1:13" ht="15.75" customHeight="1">
      <c r="A447" s="97" t="s">
        <v>357</v>
      </c>
      <c r="B447" s="97" t="s">
        <v>358</v>
      </c>
      <c r="C447" s="97" t="s">
        <v>868</v>
      </c>
      <c r="D447" s="97">
        <v>577</v>
      </c>
      <c r="E447" s="98">
        <v>0.15637731481481482</v>
      </c>
      <c r="F447" s="97" t="s">
        <v>366</v>
      </c>
      <c r="G447" s="97">
        <v>0.97711999999999999</v>
      </c>
      <c r="H447" s="97" t="s">
        <v>367</v>
      </c>
      <c r="I447" s="97" t="s">
        <v>368</v>
      </c>
      <c r="J447" s="97">
        <v>28.033000000000001</v>
      </c>
      <c r="K447" s="97" t="s">
        <v>367</v>
      </c>
      <c r="L447" s="97" t="s">
        <v>361</v>
      </c>
      <c r="M447" s="97" t="s">
        <v>361</v>
      </c>
    </row>
    <row r="448" spans="1:13" ht="15.75" customHeight="1">
      <c r="A448" s="97" t="s">
        <v>357</v>
      </c>
      <c r="B448" s="97" t="s">
        <v>358</v>
      </c>
      <c r="C448" s="97" t="s">
        <v>869</v>
      </c>
      <c r="D448" s="97">
        <v>578</v>
      </c>
      <c r="E448" s="98">
        <v>0.15996527777777778</v>
      </c>
      <c r="F448" s="97" t="s">
        <v>366</v>
      </c>
      <c r="G448" s="97">
        <v>1.17649</v>
      </c>
      <c r="H448" s="97" t="s">
        <v>367</v>
      </c>
      <c r="I448" s="97" t="s">
        <v>368</v>
      </c>
      <c r="J448" s="97">
        <v>8.2050000000000001</v>
      </c>
      <c r="K448" s="97" t="s">
        <v>367</v>
      </c>
      <c r="L448" s="97" t="s">
        <v>361</v>
      </c>
      <c r="M448" s="97" t="s">
        <v>361</v>
      </c>
    </row>
    <row r="449" spans="1:13" ht="15.75" customHeight="1">
      <c r="A449" s="97" t="s">
        <v>357</v>
      </c>
      <c r="B449" s="97" t="s">
        <v>358</v>
      </c>
      <c r="C449" s="97" t="s">
        <v>870</v>
      </c>
      <c r="D449" s="97">
        <v>579</v>
      </c>
      <c r="E449" s="97" t="s">
        <v>1245</v>
      </c>
      <c r="F449" s="97" t="s">
        <v>366</v>
      </c>
      <c r="G449" s="97">
        <v>1.3763000000000001</v>
      </c>
      <c r="H449" s="97" t="s">
        <v>367</v>
      </c>
      <c r="I449" s="97" t="s">
        <v>368</v>
      </c>
      <c r="J449" s="97">
        <v>12.1</v>
      </c>
      <c r="K449" s="97" t="s">
        <v>367</v>
      </c>
      <c r="L449" s="97" t="s">
        <v>361</v>
      </c>
      <c r="M449" s="97" t="s">
        <v>361</v>
      </c>
    </row>
    <row r="450" spans="1:13" ht="15.75" customHeight="1">
      <c r="A450" s="97" t="s">
        <v>357</v>
      </c>
      <c r="B450" s="97" t="s">
        <v>358</v>
      </c>
      <c r="C450" s="97" t="s">
        <v>871</v>
      </c>
      <c r="D450" s="97">
        <v>580</v>
      </c>
      <c r="E450" s="98">
        <v>0.1620486111111111</v>
      </c>
      <c r="F450" s="97" t="s">
        <v>366</v>
      </c>
      <c r="G450" s="97">
        <v>1.5150999999999999</v>
      </c>
      <c r="H450" s="97" t="s">
        <v>367</v>
      </c>
      <c r="I450" s="97" t="s">
        <v>368</v>
      </c>
      <c r="J450" s="97">
        <v>25.765999999999998</v>
      </c>
      <c r="K450" s="97" t="s">
        <v>367</v>
      </c>
      <c r="L450" s="97" t="s">
        <v>361</v>
      </c>
      <c r="M450" s="97" t="s">
        <v>361</v>
      </c>
    </row>
    <row r="451" spans="1:13" ht="15.75" customHeight="1">
      <c r="A451" s="97" t="s">
        <v>357</v>
      </c>
      <c r="B451" s="97" t="s">
        <v>358</v>
      </c>
      <c r="C451" s="97" t="s">
        <v>872</v>
      </c>
      <c r="D451" s="97">
        <v>581</v>
      </c>
      <c r="E451" s="98">
        <v>0.16065972222222222</v>
      </c>
      <c r="F451" s="97" t="s">
        <v>366</v>
      </c>
      <c r="G451" s="97">
        <v>0.93642999999999998</v>
      </c>
      <c r="H451" s="97" t="s">
        <v>367</v>
      </c>
      <c r="I451" s="97" t="s">
        <v>368</v>
      </c>
      <c r="J451" s="97">
        <v>34.843000000000004</v>
      </c>
      <c r="K451" s="97" t="s">
        <v>367</v>
      </c>
      <c r="L451" s="97" t="s">
        <v>361</v>
      </c>
      <c r="M451" s="97" t="s">
        <v>361</v>
      </c>
    </row>
    <row r="452" spans="1:13" ht="15.75" customHeight="1">
      <c r="A452" s="97" t="s">
        <v>357</v>
      </c>
      <c r="B452" s="97" t="s">
        <v>358</v>
      </c>
      <c r="C452" s="97" t="s">
        <v>873</v>
      </c>
      <c r="D452" s="97">
        <v>582</v>
      </c>
      <c r="E452" s="98">
        <v>0.16401620370370371</v>
      </c>
      <c r="F452" s="97" t="s">
        <v>366</v>
      </c>
      <c r="G452" s="97">
        <v>1.09748</v>
      </c>
      <c r="H452" s="97" t="s">
        <v>367</v>
      </c>
      <c r="I452" s="97" t="s">
        <v>368</v>
      </c>
      <c r="J452" s="97">
        <v>18.648</v>
      </c>
      <c r="K452" s="97" t="s">
        <v>367</v>
      </c>
      <c r="L452" s="97" t="s">
        <v>361</v>
      </c>
      <c r="M452" s="97" t="s">
        <v>361</v>
      </c>
    </row>
    <row r="453" spans="1:13" ht="15.75" customHeight="1">
      <c r="A453" s="97" t="s">
        <v>357</v>
      </c>
      <c r="B453" s="97" t="s">
        <v>358</v>
      </c>
      <c r="C453" s="97" t="s">
        <v>874</v>
      </c>
      <c r="D453" s="97">
        <v>583</v>
      </c>
      <c r="E453" s="98">
        <v>0.16274305555555554</v>
      </c>
      <c r="F453" s="97" t="s">
        <v>366</v>
      </c>
      <c r="G453" s="97">
        <v>1.32084</v>
      </c>
      <c r="H453" s="97" t="s">
        <v>367</v>
      </c>
      <c r="I453" s="97" t="s">
        <v>368</v>
      </c>
      <c r="J453" s="97">
        <v>5.5309999999999997</v>
      </c>
      <c r="K453" s="97" t="s">
        <v>367</v>
      </c>
      <c r="L453" s="97" t="s">
        <v>361</v>
      </c>
      <c r="M453" s="97" t="s">
        <v>361</v>
      </c>
    </row>
    <row r="454" spans="1:13" ht="15.75" customHeight="1">
      <c r="A454" s="97" t="s">
        <v>357</v>
      </c>
      <c r="B454" s="97" t="s">
        <v>358</v>
      </c>
      <c r="C454" s="97" t="s">
        <v>875</v>
      </c>
      <c r="D454" s="97">
        <v>584</v>
      </c>
      <c r="E454" s="98">
        <v>0.16216435185185185</v>
      </c>
      <c r="F454" s="97" t="s">
        <v>366</v>
      </c>
      <c r="G454" s="97">
        <v>1.46759</v>
      </c>
      <c r="H454" s="97" t="s">
        <v>367</v>
      </c>
      <c r="I454" s="97" t="s">
        <v>368</v>
      </c>
      <c r="J454" s="97">
        <v>31.332999999999998</v>
      </c>
      <c r="K454" s="97" t="s">
        <v>367</v>
      </c>
      <c r="L454" s="97" t="s">
        <v>361</v>
      </c>
      <c r="M454" s="97" t="s">
        <v>361</v>
      </c>
    </row>
    <row r="455" spans="1:13" ht="15.75" customHeight="1">
      <c r="A455" s="97" t="s">
        <v>357</v>
      </c>
      <c r="B455" s="97" t="s">
        <v>358</v>
      </c>
      <c r="C455" s="97" t="s">
        <v>876</v>
      </c>
      <c r="D455" s="97">
        <v>585</v>
      </c>
      <c r="E455" s="98">
        <v>0.16424768518518518</v>
      </c>
      <c r="F455" s="97" t="s">
        <v>366</v>
      </c>
      <c r="G455" s="97">
        <v>1.07365</v>
      </c>
      <c r="H455" s="97" t="s">
        <v>367</v>
      </c>
      <c r="I455" s="97" t="s">
        <v>368</v>
      </c>
      <c r="J455" s="97">
        <v>35.646999999999998</v>
      </c>
      <c r="K455" s="97" t="s">
        <v>367</v>
      </c>
      <c r="L455" s="97" t="s">
        <v>361</v>
      </c>
      <c r="M455" s="97" t="s">
        <v>361</v>
      </c>
    </row>
    <row r="456" spans="1:13" ht="15.75" customHeight="1">
      <c r="A456" s="97" t="s">
        <v>357</v>
      </c>
      <c r="B456" s="97" t="s">
        <v>358</v>
      </c>
      <c r="C456" s="97" t="s">
        <v>877</v>
      </c>
      <c r="D456" s="97">
        <v>586</v>
      </c>
      <c r="E456" s="97" t="s">
        <v>1246</v>
      </c>
      <c r="F456" s="97" t="s">
        <v>366</v>
      </c>
      <c r="G456" s="97">
        <v>1.1728400000000001</v>
      </c>
      <c r="H456" s="97" t="s">
        <v>367</v>
      </c>
      <c r="I456" s="97" t="s">
        <v>368</v>
      </c>
      <c r="J456" s="97">
        <v>15.568</v>
      </c>
      <c r="K456" s="97" t="s">
        <v>367</v>
      </c>
      <c r="L456" s="97" t="s">
        <v>361</v>
      </c>
      <c r="M456" s="97" t="s">
        <v>361</v>
      </c>
    </row>
    <row r="457" spans="1:13" ht="15.75" customHeight="1">
      <c r="A457" s="97" t="s">
        <v>357</v>
      </c>
      <c r="B457" s="97" t="s">
        <v>358</v>
      </c>
      <c r="C457" s="97" t="s">
        <v>878</v>
      </c>
      <c r="D457" s="97">
        <v>587</v>
      </c>
      <c r="E457" s="98">
        <v>0.16575231481481481</v>
      </c>
      <c r="F457" s="97" t="s">
        <v>366</v>
      </c>
      <c r="G457" s="97">
        <v>1.23929</v>
      </c>
      <c r="H457" s="97" t="s">
        <v>367</v>
      </c>
      <c r="I457" s="97" t="s">
        <v>368</v>
      </c>
      <c r="J457" s="97">
        <v>2.5270000000000001</v>
      </c>
      <c r="K457" s="97" t="s">
        <v>367</v>
      </c>
      <c r="L457" s="97" t="s">
        <v>361</v>
      </c>
      <c r="M457" s="97" t="s">
        <v>361</v>
      </c>
    </row>
    <row r="458" spans="1:13" ht="15.75" customHeight="1">
      <c r="A458" s="97" t="s">
        <v>357</v>
      </c>
      <c r="B458" s="97" t="s">
        <v>358</v>
      </c>
      <c r="C458" s="97" t="s">
        <v>879</v>
      </c>
      <c r="D458" s="97">
        <v>588</v>
      </c>
      <c r="E458" s="98">
        <v>0.16459490740740743</v>
      </c>
      <c r="F458" s="97" t="s">
        <v>366</v>
      </c>
      <c r="G458" s="97">
        <v>1.36903</v>
      </c>
      <c r="H458" s="97" t="s">
        <v>367</v>
      </c>
      <c r="I458" s="97" t="s">
        <v>368</v>
      </c>
      <c r="J458" s="97">
        <v>24.550999999999998</v>
      </c>
      <c r="K458" s="97" t="s">
        <v>367</v>
      </c>
      <c r="L458" s="97" t="s">
        <v>361</v>
      </c>
      <c r="M458" s="97" t="s">
        <v>361</v>
      </c>
    </row>
    <row r="459" spans="1:13" ht="15.75" customHeight="1">
      <c r="A459" s="97" t="s">
        <v>357</v>
      </c>
      <c r="B459" s="97" t="s">
        <v>358</v>
      </c>
      <c r="C459" s="97" t="s">
        <v>880</v>
      </c>
      <c r="D459" s="97">
        <v>589</v>
      </c>
      <c r="E459" s="98">
        <v>0.16633101851851853</v>
      </c>
      <c r="F459" s="97" t="s">
        <v>366</v>
      </c>
      <c r="G459" s="97">
        <v>1.06989</v>
      </c>
      <c r="H459" s="97" t="s">
        <v>367</v>
      </c>
      <c r="I459" s="97" t="s">
        <v>368</v>
      </c>
      <c r="J459" s="97">
        <v>34.579000000000001</v>
      </c>
      <c r="K459" s="97" t="s">
        <v>367</v>
      </c>
      <c r="L459" s="97" t="s">
        <v>361</v>
      </c>
      <c r="M459" s="97" t="s">
        <v>361</v>
      </c>
    </row>
    <row r="460" spans="1:13" ht="15.75" customHeight="1">
      <c r="A460" s="97" t="s">
        <v>357</v>
      </c>
      <c r="B460" s="97" t="s">
        <v>358</v>
      </c>
      <c r="C460" s="97" t="s">
        <v>881</v>
      </c>
      <c r="D460" s="97">
        <v>590</v>
      </c>
      <c r="E460" s="97" t="s">
        <v>1247</v>
      </c>
      <c r="F460" s="97" t="s">
        <v>366</v>
      </c>
      <c r="G460" s="97">
        <v>1.16944</v>
      </c>
      <c r="H460" s="97" t="s">
        <v>367</v>
      </c>
      <c r="I460" s="97" t="s">
        <v>368</v>
      </c>
      <c r="J460" s="97">
        <v>14.686999999999999</v>
      </c>
      <c r="K460" s="97" t="s">
        <v>367</v>
      </c>
      <c r="L460" s="97" t="s">
        <v>361</v>
      </c>
      <c r="M460" s="97" t="s">
        <v>361</v>
      </c>
    </row>
    <row r="461" spans="1:13" ht="15.75" customHeight="1">
      <c r="A461" s="97" t="s">
        <v>357</v>
      </c>
      <c r="B461" s="97" t="s">
        <v>358</v>
      </c>
      <c r="C461" s="97" t="s">
        <v>882</v>
      </c>
      <c r="D461" s="97">
        <v>591</v>
      </c>
      <c r="E461" s="98">
        <v>0.16783564814814814</v>
      </c>
      <c r="F461" s="97" t="s">
        <v>366</v>
      </c>
      <c r="G461" s="97">
        <v>1.27549</v>
      </c>
      <c r="H461" s="97" t="s">
        <v>367</v>
      </c>
      <c r="I461" s="97" t="s">
        <v>368</v>
      </c>
      <c r="J461" s="97">
        <v>5.641</v>
      </c>
      <c r="K461" s="97" t="s">
        <v>367</v>
      </c>
      <c r="L461" s="97" t="s">
        <v>361</v>
      </c>
      <c r="M461" s="97" t="s">
        <v>361</v>
      </c>
    </row>
    <row r="462" spans="1:13" ht="15.75" customHeight="1">
      <c r="A462" s="97" t="s">
        <v>357</v>
      </c>
      <c r="B462" s="97" t="s">
        <v>358</v>
      </c>
      <c r="C462" s="97" t="s">
        <v>883</v>
      </c>
      <c r="D462" s="97">
        <v>592</v>
      </c>
      <c r="E462" s="98">
        <v>0.16540509259259259</v>
      </c>
      <c r="F462" s="97" t="s">
        <v>366</v>
      </c>
      <c r="G462" s="97">
        <v>1.3742700000000001</v>
      </c>
      <c r="H462" s="97" t="s">
        <v>367</v>
      </c>
      <c r="I462" s="97" t="s">
        <v>368</v>
      </c>
      <c r="J462" s="97">
        <v>25.385999999999999</v>
      </c>
      <c r="K462" s="97" t="s">
        <v>367</v>
      </c>
      <c r="L462" s="97" t="s">
        <v>361</v>
      </c>
      <c r="M462" s="97" t="s">
        <v>361</v>
      </c>
    </row>
    <row r="463" spans="1:13" ht="15.75" customHeight="1">
      <c r="A463" s="97" t="s">
        <v>357</v>
      </c>
      <c r="B463" s="97" t="s">
        <v>358</v>
      </c>
      <c r="C463" s="97" t="s">
        <v>1248</v>
      </c>
      <c r="D463" s="97">
        <v>593</v>
      </c>
      <c r="E463" s="98">
        <v>0.16725694444444442</v>
      </c>
      <c r="F463" s="97" t="s">
        <v>366</v>
      </c>
      <c r="G463" s="97">
        <v>1.0756600000000001</v>
      </c>
      <c r="H463" s="97" t="s">
        <v>367</v>
      </c>
      <c r="I463" s="97" t="s">
        <v>368</v>
      </c>
      <c r="J463" s="97">
        <v>32.03</v>
      </c>
      <c r="K463" s="97" t="s">
        <v>367</v>
      </c>
      <c r="L463" s="97" t="s">
        <v>361</v>
      </c>
      <c r="M463" s="97" t="s">
        <v>361</v>
      </c>
    </row>
    <row r="464" spans="1:13" ht="15.75" customHeight="1">
      <c r="A464" s="97" t="s">
        <v>357</v>
      </c>
      <c r="B464" s="97" t="s">
        <v>358</v>
      </c>
      <c r="C464" s="97" t="s">
        <v>1249</v>
      </c>
      <c r="D464" s="97">
        <v>594</v>
      </c>
      <c r="E464" s="98">
        <v>0.17072916666666668</v>
      </c>
      <c r="F464" s="97" t="s">
        <v>366</v>
      </c>
      <c r="G464" s="97">
        <v>1.14436</v>
      </c>
      <c r="H464" s="97" t="s">
        <v>367</v>
      </c>
      <c r="I464" s="97" t="s">
        <v>368</v>
      </c>
      <c r="J464" s="97">
        <v>18.274999999999999</v>
      </c>
      <c r="K464" s="97" t="s">
        <v>367</v>
      </c>
      <c r="L464" s="97" t="s">
        <v>361</v>
      </c>
      <c r="M464" s="97" t="s">
        <v>361</v>
      </c>
    </row>
    <row r="465" spans="1:13" ht="15.75" customHeight="1">
      <c r="A465" s="97" t="s">
        <v>357</v>
      </c>
      <c r="B465" s="97" t="s">
        <v>358</v>
      </c>
      <c r="C465" s="97" t="s">
        <v>1250</v>
      </c>
      <c r="D465" s="97">
        <v>595</v>
      </c>
      <c r="E465" s="98">
        <v>0.16818287037037039</v>
      </c>
      <c r="F465" s="97" t="s">
        <v>366</v>
      </c>
      <c r="G465" s="97">
        <v>1.23254</v>
      </c>
      <c r="H465" s="97" t="s">
        <v>367</v>
      </c>
      <c r="I465" s="97" t="s">
        <v>368</v>
      </c>
      <c r="J465" s="97">
        <v>2.7280000000000002</v>
      </c>
      <c r="K465" s="97" t="s">
        <v>367</v>
      </c>
      <c r="L465" s="97" t="s">
        <v>361</v>
      </c>
      <c r="M465" s="97" t="s">
        <v>361</v>
      </c>
    </row>
    <row r="466" spans="1:13" ht="15.75" customHeight="1">
      <c r="A466" s="97" t="s">
        <v>357</v>
      </c>
      <c r="B466" s="97" t="s">
        <v>358</v>
      </c>
      <c r="C466" s="97" t="s">
        <v>1251</v>
      </c>
      <c r="D466" s="97">
        <v>596</v>
      </c>
      <c r="E466" s="98">
        <v>0.17211805555555557</v>
      </c>
      <c r="F466" s="97" t="s">
        <v>366</v>
      </c>
      <c r="G466" s="97">
        <v>1.3264800000000001</v>
      </c>
      <c r="H466" s="97" t="s">
        <v>367</v>
      </c>
      <c r="I466" s="97" t="s">
        <v>368</v>
      </c>
      <c r="J466" s="97">
        <v>18.068999999999999</v>
      </c>
      <c r="K466" s="97" t="s">
        <v>367</v>
      </c>
      <c r="L466" s="97" t="s">
        <v>361</v>
      </c>
      <c r="M466" s="97" t="s">
        <v>361</v>
      </c>
    </row>
    <row r="467" spans="1:13" ht="15.75" customHeight="1">
      <c r="A467" s="97" t="s">
        <v>357</v>
      </c>
      <c r="B467" s="97" t="s">
        <v>358</v>
      </c>
      <c r="C467" s="97" t="s">
        <v>1252</v>
      </c>
      <c r="D467" s="97">
        <v>597</v>
      </c>
      <c r="E467" s="98">
        <v>0.17049768518518518</v>
      </c>
      <c r="F467" s="97" t="s">
        <v>366</v>
      </c>
      <c r="G467" s="97">
        <v>1.4298599999999999</v>
      </c>
      <c r="H467" s="97" t="s">
        <v>367</v>
      </c>
      <c r="I467" s="97" t="s">
        <v>368</v>
      </c>
      <c r="J467" s="97">
        <v>37.966000000000001</v>
      </c>
      <c r="K467" s="97" t="s">
        <v>367</v>
      </c>
      <c r="L467" s="97" t="s">
        <v>361</v>
      </c>
      <c r="M467" s="97" t="s">
        <v>361</v>
      </c>
    </row>
    <row r="468" spans="1:13" ht="15.75" customHeight="1">
      <c r="A468" s="97" t="s">
        <v>357</v>
      </c>
      <c r="B468" s="97" t="s">
        <v>358</v>
      </c>
      <c r="C468" s="97" t="s">
        <v>1253</v>
      </c>
      <c r="D468" s="97">
        <v>598</v>
      </c>
      <c r="E468" s="98">
        <v>0.17315972222222223</v>
      </c>
      <c r="F468" s="97" t="s">
        <v>366</v>
      </c>
      <c r="G468" s="97">
        <v>1.0859799999999999</v>
      </c>
      <c r="H468" s="97" t="s">
        <v>367</v>
      </c>
      <c r="I468" s="97" t="s">
        <v>368</v>
      </c>
      <c r="J468" s="97">
        <v>34.887999999999998</v>
      </c>
      <c r="K468" s="97" t="s">
        <v>367</v>
      </c>
      <c r="L468" s="97" t="s">
        <v>361</v>
      </c>
      <c r="M468" s="97" t="s">
        <v>361</v>
      </c>
    </row>
    <row r="469" spans="1:13" ht="15.75" customHeight="1">
      <c r="A469" s="97" t="s">
        <v>357</v>
      </c>
      <c r="B469" s="97" t="s">
        <v>358</v>
      </c>
      <c r="C469" s="97" t="s">
        <v>1254</v>
      </c>
      <c r="D469" s="97">
        <v>599</v>
      </c>
      <c r="E469" s="98">
        <v>0.17107638888888888</v>
      </c>
      <c r="F469" s="97" t="s">
        <v>366</v>
      </c>
      <c r="G469" s="97">
        <v>1.25275</v>
      </c>
      <c r="H469" s="97" t="s">
        <v>367</v>
      </c>
      <c r="I469" s="97" t="s">
        <v>368</v>
      </c>
      <c r="J469" s="97">
        <v>5.1929999999999996</v>
      </c>
      <c r="K469" s="97" t="s">
        <v>367</v>
      </c>
      <c r="L469" s="97" t="s">
        <v>361</v>
      </c>
      <c r="M469" s="97" t="s">
        <v>361</v>
      </c>
    </row>
    <row r="470" spans="1:13" ht="15.75" customHeight="1">
      <c r="A470" s="97" t="s">
        <v>357</v>
      </c>
      <c r="B470" s="97" t="s">
        <v>358</v>
      </c>
      <c r="C470" s="97" t="s">
        <v>1255</v>
      </c>
      <c r="D470" s="97">
        <v>600</v>
      </c>
      <c r="E470" s="98">
        <v>0.17478009259259261</v>
      </c>
      <c r="F470" s="97" t="s">
        <v>366</v>
      </c>
      <c r="G470" s="97">
        <v>1.3263199999999999</v>
      </c>
      <c r="H470" s="97" t="s">
        <v>367</v>
      </c>
      <c r="I470" s="97" t="s">
        <v>368</v>
      </c>
      <c r="J470" s="97">
        <v>9.0489999999999995</v>
      </c>
      <c r="K470" s="97" t="s">
        <v>367</v>
      </c>
      <c r="L470" s="97" t="s">
        <v>361</v>
      </c>
      <c r="M470" s="97" t="s">
        <v>361</v>
      </c>
    </row>
    <row r="471" spans="1:13" ht="15.75" customHeight="1">
      <c r="A471" s="97" t="s">
        <v>357</v>
      </c>
      <c r="B471" s="97" t="s">
        <v>358</v>
      </c>
      <c r="C471" s="97" t="s">
        <v>895</v>
      </c>
      <c r="D471" s="97">
        <v>601</v>
      </c>
      <c r="E471" s="98">
        <v>0.17292824074074076</v>
      </c>
      <c r="F471" s="97" t="s">
        <v>366</v>
      </c>
      <c r="G471" s="97">
        <v>1.4945200000000001</v>
      </c>
      <c r="H471" s="97" t="s">
        <v>367</v>
      </c>
      <c r="I471" s="97" t="s">
        <v>368</v>
      </c>
      <c r="J471" s="97">
        <v>31.710999999999999</v>
      </c>
      <c r="K471" s="97" t="s">
        <v>367</v>
      </c>
      <c r="L471" s="97" t="s">
        <v>361</v>
      </c>
      <c r="M471" s="97" t="s">
        <v>361</v>
      </c>
    </row>
    <row r="472" spans="1:13" ht="15.75" customHeight="1">
      <c r="A472" s="97" t="s">
        <v>357</v>
      </c>
      <c r="B472" s="97" t="s">
        <v>358</v>
      </c>
      <c r="C472" s="97" t="s">
        <v>897</v>
      </c>
      <c r="D472" s="97">
        <v>602</v>
      </c>
      <c r="E472" s="98">
        <v>0.17478009259259261</v>
      </c>
      <c r="F472" s="97" t="s">
        <v>366</v>
      </c>
      <c r="G472" s="97">
        <v>0.89466000000000001</v>
      </c>
      <c r="H472" s="97" t="s">
        <v>367</v>
      </c>
      <c r="I472" s="97" t="s">
        <v>368</v>
      </c>
      <c r="J472" s="97">
        <v>30.672000000000001</v>
      </c>
      <c r="K472" s="97" t="s">
        <v>367</v>
      </c>
      <c r="L472" s="97" t="s">
        <v>361</v>
      </c>
      <c r="M472" s="97" t="s">
        <v>361</v>
      </c>
    </row>
    <row r="473" spans="1:13" ht="15.75" customHeight="1">
      <c r="A473" s="97" t="s">
        <v>357</v>
      </c>
      <c r="B473" s="97" t="s">
        <v>358</v>
      </c>
      <c r="C473" s="97" t="s">
        <v>899</v>
      </c>
      <c r="D473" s="97">
        <v>603</v>
      </c>
      <c r="E473" s="98">
        <v>0.17246527777777776</v>
      </c>
      <c r="F473" s="97" t="s">
        <v>366</v>
      </c>
      <c r="G473" s="97">
        <v>1.1336299999999999</v>
      </c>
      <c r="H473" s="97" t="s">
        <v>367</v>
      </c>
      <c r="I473" s="97" t="s">
        <v>368</v>
      </c>
      <c r="J473" s="97">
        <v>10.788</v>
      </c>
      <c r="K473" s="97" t="s">
        <v>367</v>
      </c>
      <c r="L473" s="97" t="s">
        <v>361</v>
      </c>
      <c r="M473" s="97" t="s">
        <v>361</v>
      </c>
    </row>
    <row r="474" spans="1:13" ht="15.75" customHeight="1">
      <c r="A474" s="97" t="s">
        <v>357</v>
      </c>
      <c r="B474" s="97" t="s">
        <v>358</v>
      </c>
      <c r="C474" s="97" t="s">
        <v>901</v>
      </c>
      <c r="D474" s="97">
        <v>604</v>
      </c>
      <c r="E474" s="97" t="s">
        <v>1256</v>
      </c>
      <c r="F474" s="97" t="s">
        <v>366</v>
      </c>
      <c r="G474" s="97">
        <v>1.4299299999999999</v>
      </c>
      <c r="H474" s="97" t="s">
        <v>367</v>
      </c>
      <c r="I474" s="97" t="s">
        <v>368</v>
      </c>
      <c r="J474" s="97">
        <v>9.5299999999999994</v>
      </c>
      <c r="K474" s="97" t="s">
        <v>367</v>
      </c>
      <c r="L474" s="97" t="s">
        <v>361</v>
      </c>
      <c r="M474" s="97" t="s">
        <v>361</v>
      </c>
    </row>
    <row r="475" spans="1:13" ht="15.75" customHeight="1">
      <c r="A475" s="97" t="s">
        <v>357</v>
      </c>
      <c r="B475" s="97" t="s">
        <v>358</v>
      </c>
      <c r="C475" s="97" t="s">
        <v>903</v>
      </c>
      <c r="D475" s="97">
        <v>605</v>
      </c>
      <c r="E475" s="98">
        <v>0.17547453703703705</v>
      </c>
      <c r="F475" s="97" t="s">
        <v>366</v>
      </c>
      <c r="G475" s="97">
        <v>1.81487</v>
      </c>
      <c r="H475" s="97" t="s">
        <v>367</v>
      </c>
      <c r="I475" s="97" t="s">
        <v>368</v>
      </c>
      <c r="J475" s="97">
        <v>29.416</v>
      </c>
      <c r="K475" s="97" t="s">
        <v>367</v>
      </c>
      <c r="L475" s="97" t="s">
        <v>361</v>
      </c>
      <c r="M475" s="97" t="s">
        <v>361</v>
      </c>
    </row>
    <row r="476" spans="1:13" ht="15.75" customHeight="1">
      <c r="A476" s="97" t="s">
        <v>357</v>
      </c>
      <c r="B476" s="97" t="s">
        <v>358</v>
      </c>
      <c r="C476" s="97" t="s">
        <v>1257</v>
      </c>
      <c r="D476" s="97">
        <v>606</v>
      </c>
      <c r="E476" s="97" t="s">
        <v>1258</v>
      </c>
      <c r="F476" s="97" t="s">
        <v>366</v>
      </c>
      <c r="G476" s="97">
        <v>0.54139999999999999</v>
      </c>
      <c r="H476" s="97" t="s">
        <v>367</v>
      </c>
      <c r="I476" s="97" t="s">
        <v>368</v>
      </c>
      <c r="J476" s="97">
        <v>31.571999999999999</v>
      </c>
      <c r="K476" s="97" t="s">
        <v>367</v>
      </c>
      <c r="L476" s="97" t="s">
        <v>361</v>
      </c>
      <c r="M476" s="97" t="s">
        <v>361</v>
      </c>
    </row>
    <row r="477" spans="1:13" ht="15.75" customHeight="1">
      <c r="A477" s="97" t="s">
        <v>357</v>
      </c>
      <c r="B477" s="97" t="s">
        <v>358</v>
      </c>
      <c r="C477" s="97" t="s">
        <v>1259</v>
      </c>
      <c r="D477" s="97">
        <v>607</v>
      </c>
      <c r="E477" s="98">
        <v>0.17709490740740741</v>
      </c>
      <c r="F477" s="97" t="s">
        <v>366</v>
      </c>
      <c r="G477" s="97">
        <v>0.93374999999999997</v>
      </c>
      <c r="H477" s="97" t="s">
        <v>367</v>
      </c>
      <c r="I477" s="97" t="s">
        <v>368</v>
      </c>
      <c r="J477" s="97">
        <v>14.365</v>
      </c>
      <c r="K477" s="97" t="s">
        <v>367</v>
      </c>
      <c r="L477" s="97" t="s">
        <v>361</v>
      </c>
      <c r="M477" s="97" t="s">
        <v>361</v>
      </c>
    </row>
    <row r="478" spans="1:13" ht="15.75" customHeight="1">
      <c r="A478" s="97" t="s">
        <v>357</v>
      </c>
      <c r="B478" s="97" t="s">
        <v>358</v>
      </c>
      <c r="C478" s="97" t="s">
        <v>912</v>
      </c>
      <c r="D478" s="97">
        <v>608</v>
      </c>
      <c r="E478" s="98">
        <v>0.17535879629629628</v>
      </c>
      <c r="F478" s="97" t="s">
        <v>366</v>
      </c>
      <c r="G478" s="97">
        <v>1.53799</v>
      </c>
      <c r="H478" s="97" t="s">
        <v>367</v>
      </c>
      <c r="I478" s="97" t="s">
        <v>368</v>
      </c>
      <c r="J478" s="97">
        <v>8.73</v>
      </c>
      <c r="K478" s="97" t="s">
        <v>367</v>
      </c>
      <c r="L478" s="97" t="s">
        <v>361</v>
      </c>
      <c r="M478" s="97" t="s">
        <v>361</v>
      </c>
    </row>
    <row r="479" spans="1:13" ht="15.75" customHeight="1">
      <c r="A479" s="97" t="s">
        <v>357</v>
      </c>
      <c r="B479" s="97" t="s">
        <v>358</v>
      </c>
      <c r="C479" s="97" t="s">
        <v>913</v>
      </c>
      <c r="D479" s="97">
        <v>609</v>
      </c>
      <c r="E479" s="98">
        <v>0.17802083333333332</v>
      </c>
      <c r="F479" s="97" t="s">
        <v>366</v>
      </c>
      <c r="G479" s="97">
        <v>1.8340799999999999</v>
      </c>
      <c r="H479" s="97" t="s">
        <v>367</v>
      </c>
      <c r="I479" s="97" t="s">
        <v>368</v>
      </c>
      <c r="J479" s="97">
        <v>18.620999999999999</v>
      </c>
      <c r="K479" s="97" t="s">
        <v>367</v>
      </c>
      <c r="L479" s="97" t="s">
        <v>361</v>
      </c>
      <c r="M479" s="97" t="s">
        <v>361</v>
      </c>
    </row>
    <row r="480" spans="1:13" ht="15.75" customHeight="1">
      <c r="A480" s="97" t="s">
        <v>357</v>
      </c>
      <c r="B480" s="97" t="s">
        <v>358</v>
      </c>
      <c r="C480" s="97" t="s">
        <v>914</v>
      </c>
      <c r="D480" s="97">
        <v>610</v>
      </c>
      <c r="E480" s="98">
        <v>0.17640046296296297</v>
      </c>
      <c r="F480" s="97" t="s">
        <v>366</v>
      </c>
      <c r="G480" s="97">
        <v>0.32279999999999998</v>
      </c>
      <c r="H480" s="97" t="s">
        <v>367</v>
      </c>
      <c r="I480" s="97" t="s">
        <v>368</v>
      </c>
      <c r="J480" s="97">
        <v>28.911999999999999</v>
      </c>
      <c r="K480" s="97" t="s">
        <v>367</v>
      </c>
      <c r="L480" s="97" t="s">
        <v>361</v>
      </c>
      <c r="M480" s="97" t="s">
        <v>361</v>
      </c>
    </row>
    <row r="481" spans="1:13" ht="15.75" customHeight="1">
      <c r="A481" s="97" t="s">
        <v>357</v>
      </c>
      <c r="B481" s="97" t="s">
        <v>358</v>
      </c>
      <c r="C481" s="97" t="s">
        <v>915</v>
      </c>
      <c r="D481" s="97">
        <v>611</v>
      </c>
      <c r="E481" s="98">
        <v>0.17906250000000001</v>
      </c>
      <c r="F481" s="97" t="s">
        <v>366</v>
      </c>
      <c r="G481" s="97">
        <v>0.64361000000000002</v>
      </c>
      <c r="H481" s="97" t="s">
        <v>367</v>
      </c>
      <c r="I481" s="97" t="s">
        <v>368</v>
      </c>
      <c r="J481" s="97">
        <v>18.972000000000001</v>
      </c>
      <c r="K481" s="97" t="s">
        <v>367</v>
      </c>
      <c r="L481" s="97" t="s">
        <v>361</v>
      </c>
      <c r="M481" s="97" t="s">
        <v>361</v>
      </c>
    </row>
    <row r="482" spans="1:13" ht="15.75" customHeight="1">
      <c r="A482" s="97" t="s">
        <v>357</v>
      </c>
      <c r="B482" s="97" t="s">
        <v>358</v>
      </c>
      <c r="C482" s="97" t="s">
        <v>916</v>
      </c>
      <c r="D482" s="97">
        <v>612</v>
      </c>
      <c r="E482" s="98">
        <v>0.17778935185185185</v>
      </c>
      <c r="F482" s="97" t="s">
        <v>366</v>
      </c>
      <c r="G482" s="97">
        <v>1.3644400000000001</v>
      </c>
      <c r="H482" s="97" t="s">
        <v>367</v>
      </c>
      <c r="I482" s="97" t="s">
        <v>368</v>
      </c>
      <c r="J482" s="97">
        <v>2.8460000000000001</v>
      </c>
      <c r="K482" s="97" t="s">
        <v>367</v>
      </c>
      <c r="L482" s="97" t="s">
        <v>361</v>
      </c>
      <c r="M482" s="97" t="s">
        <v>361</v>
      </c>
    </row>
    <row r="483" spans="1:13" ht="15.75" customHeight="1">
      <c r="A483" s="97" t="s">
        <v>357</v>
      </c>
      <c r="B483" s="97" t="s">
        <v>358</v>
      </c>
      <c r="C483" s="97" t="s">
        <v>917</v>
      </c>
      <c r="D483" s="97">
        <v>613</v>
      </c>
      <c r="E483" s="98">
        <v>0.17975694444444446</v>
      </c>
      <c r="F483" s="97" t="s">
        <v>366</v>
      </c>
      <c r="G483" s="97">
        <v>1.71851</v>
      </c>
      <c r="H483" s="97" t="s">
        <v>367</v>
      </c>
      <c r="I483" s="97" t="s">
        <v>368</v>
      </c>
      <c r="J483" s="97">
        <v>12.269</v>
      </c>
      <c r="K483" s="97" t="s">
        <v>367</v>
      </c>
      <c r="L483" s="97" t="s">
        <v>361</v>
      </c>
      <c r="M483" s="97" t="s">
        <v>361</v>
      </c>
    </row>
    <row r="484" spans="1:13" ht="15.75" customHeight="1">
      <c r="A484" s="97" t="s">
        <v>357</v>
      </c>
      <c r="B484" s="97" t="s">
        <v>358</v>
      </c>
      <c r="C484" s="97" t="s">
        <v>918</v>
      </c>
      <c r="D484" s="97">
        <v>614</v>
      </c>
      <c r="E484" s="98">
        <v>0.18149305555555553</v>
      </c>
      <c r="F484" s="97" t="s">
        <v>366</v>
      </c>
      <c r="G484" s="97">
        <v>0.21295</v>
      </c>
      <c r="H484" s="97" t="s">
        <v>367</v>
      </c>
      <c r="I484" s="97" t="s">
        <v>368</v>
      </c>
      <c r="J484" s="97">
        <v>30.966000000000001</v>
      </c>
      <c r="K484" s="97" t="s">
        <v>367</v>
      </c>
      <c r="L484" s="97" t="s">
        <v>361</v>
      </c>
      <c r="M484" s="97" t="s">
        <v>361</v>
      </c>
    </row>
    <row r="485" spans="1:13" ht="15.75" customHeight="1">
      <c r="A485" s="97" t="s">
        <v>357</v>
      </c>
      <c r="B485" s="97" t="s">
        <v>358</v>
      </c>
      <c r="C485" s="97" t="s">
        <v>919</v>
      </c>
      <c r="D485" s="97">
        <v>615</v>
      </c>
      <c r="E485" s="97" t="s">
        <v>1260</v>
      </c>
      <c r="F485" s="97" t="s">
        <v>366</v>
      </c>
      <c r="G485" s="97">
        <v>0.54810999999999999</v>
      </c>
      <c r="H485" s="97" t="s">
        <v>367</v>
      </c>
      <c r="I485" s="97" t="s">
        <v>368</v>
      </c>
      <c r="J485" s="97">
        <v>20.960999999999999</v>
      </c>
      <c r="K485" s="97" t="s">
        <v>367</v>
      </c>
      <c r="L485" s="97" t="s">
        <v>361</v>
      </c>
      <c r="M485" s="97" t="s">
        <v>361</v>
      </c>
    </row>
    <row r="486" spans="1:13" ht="15.75" customHeight="1">
      <c r="A486" s="97" t="s">
        <v>357</v>
      </c>
      <c r="B486" s="97" t="s">
        <v>358</v>
      </c>
      <c r="C486" s="97" t="s">
        <v>920</v>
      </c>
      <c r="D486" s="97">
        <v>616</v>
      </c>
      <c r="E486" s="98">
        <v>0.18241898148148147</v>
      </c>
      <c r="F486" s="97" t="s">
        <v>366</v>
      </c>
      <c r="G486" s="97">
        <v>1.0989800000000001</v>
      </c>
      <c r="H486" s="97" t="s">
        <v>367</v>
      </c>
      <c r="I486" s="97" t="s">
        <v>368</v>
      </c>
      <c r="J486" s="97">
        <v>5.0780000000000003</v>
      </c>
      <c r="K486" s="97" t="s">
        <v>367</v>
      </c>
      <c r="L486" s="97" t="s">
        <v>361</v>
      </c>
      <c r="M486" s="97" t="s">
        <v>361</v>
      </c>
    </row>
    <row r="487" spans="1:13" ht="15.75" customHeight="1">
      <c r="A487" s="97" t="s">
        <v>357</v>
      </c>
      <c r="B487" s="97" t="s">
        <v>358</v>
      </c>
      <c r="C487" s="97" t="s">
        <v>921</v>
      </c>
      <c r="D487" s="97">
        <v>617</v>
      </c>
      <c r="E487" s="98">
        <v>0.18103009259259259</v>
      </c>
      <c r="F487" s="97" t="s">
        <v>366</v>
      </c>
      <c r="G487" s="97">
        <v>1.90567</v>
      </c>
      <c r="H487" s="97" t="s">
        <v>367</v>
      </c>
      <c r="I487" s="97" t="s">
        <v>368</v>
      </c>
      <c r="J487" s="97">
        <v>19.210999999999999</v>
      </c>
      <c r="K487" s="97" t="s">
        <v>367</v>
      </c>
      <c r="L487" s="97" t="s">
        <v>361</v>
      </c>
      <c r="M487" s="97" t="s">
        <v>361</v>
      </c>
    </row>
    <row r="488" spans="1:13" ht="15.75" customHeight="1">
      <c r="A488" s="97" t="s">
        <v>357</v>
      </c>
      <c r="B488" s="97" t="s">
        <v>358</v>
      </c>
      <c r="C488" s="97" t="s">
        <v>922</v>
      </c>
      <c r="D488" s="97">
        <v>618</v>
      </c>
      <c r="E488" s="98">
        <v>0.18160879629629631</v>
      </c>
      <c r="F488" s="97" t="s">
        <v>366</v>
      </c>
      <c r="G488" s="97">
        <v>0.16939000000000001</v>
      </c>
      <c r="H488" s="97" t="s">
        <v>367</v>
      </c>
      <c r="I488" s="97" t="s">
        <v>368</v>
      </c>
      <c r="J488" s="97">
        <v>31.173999999999999</v>
      </c>
      <c r="K488" s="97" t="s">
        <v>367</v>
      </c>
      <c r="L488" s="97" t="s">
        <v>361</v>
      </c>
      <c r="M488" s="97" t="s">
        <v>361</v>
      </c>
    </row>
    <row r="489" spans="1:13" ht="15.75" customHeight="1">
      <c r="A489" s="97" t="s">
        <v>357</v>
      </c>
      <c r="B489" s="97" t="s">
        <v>358</v>
      </c>
      <c r="C489" s="97" t="s">
        <v>923</v>
      </c>
      <c r="D489" s="97">
        <v>619</v>
      </c>
      <c r="E489" s="98">
        <v>0.18577546296296296</v>
      </c>
      <c r="F489" s="97" t="s">
        <v>366</v>
      </c>
      <c r="G489" s="97">
        <v>0.85438000000000003</v>
      </c>
      <c r="H489" s="97" t="s">
        <v>367</v>
      </c>
      <c r="I489" s="97" t="s">
        <v>368</v>
      </c>
      <c r="J489" s="97">
        <v>11.179</v>
      </c>
      <c r="K489" s="97" t="s">
        <v>367</v>
      </c>
      <c r="L489" s="97" t="s">
        <v>361</v>
      </c>
      <c r="M489" s="97" t="s">
        <v>361</v>
      </c>
    </row>
    <row r="490" spans="1:13" ht="15.75" customHeight="1">
      <c r="A490" s="97" t="s">
        <v>357</v>
      </c>
      <c r="B490" s="97" t="s">
        <v>358</v>
      </c>
      <c r="C490" s="97" t="s">
        <v>924</v>
      </c>
      <c r="D490" s="97">
        <v>620</v>
      </c>
      <c r="E490" s="98">
        <v>0.18380787037037039</v>
      </c>
      <c r="F490" s="97" t="s">
        <v>366</v>
      </c>
      <c r="G490" s="97">
        <v>1.5526599999999999</v>
      </c>
      <c r="H490" s="97" t="s">
        <v>367</v>
      </c>
      <c r="I490" s="97" t="s">
        <v>368</v>
      </c>
      <c r="J490" s="97">
        <v>9.2669999999999995</v>
      </c>
      <c r="K490" s="97" t="s">
        <v>367</v>
      </c>
      <c r="L490" s="97" t="s">
        <v>361</v>
      </c>
      <c r="M490" s="97" t="s">
        <v>361</v>
      </c>
    </row>
    <row r="491" spans="1:13" ht="15.75" customHeight="1">
      <c r="A491" s="97" t="s">
        <v>357</v>
      </c>
      <c r="B491" s="97" t="s">
        <v>358</v>
      </c>
      <c r="C491" s="97" t="s">
        <v>925</v>
      </c>
      <c r="D491" s="97">
        <v>621</v>
      </c>
      <c r="E491" s="98">
        <v>0.18693287037037035</v>
      </c>
      <c r="F491" s="97" t="s">
        <v>366</v>
      </c>
      <c r="G491" s="97">
        <v>0.42643999999999999</v>
      </c>
      <c r="H491" s="97" t="s">
        <v>367</v>
      </c>
      <c r="I491" s="97" t="s">
        <v>368</v>
      </c>
      <c r="J491" s="97">
        <v>22.888000000000002</v>
      </c>
      <c r="K491" s="97" t="s">
        <v>367</v>
      </c>
      <c r="L491" s="97" t="s">
        <v>361</v>
      </c>
      <c r="M491" s="97" t="s">
        <v>361</v>
      </c>
    </row>
    <row r="492" spans="1:13" ht="15.75" customHeight="1">
      <c r="A492" s="97" t="s">
        <v>357</v>
      </c>
      <c r="B492" s="97" t="s">
        <v>358</v>
      </c>
      <c r="C492" s="97" t="s">
        <v>926</v>
      </c>
      <c r="D492" s="97">
        <v>622</v>
      </c>
      <c r="E492" s="98">
        <v>0.1847337962962963</v>
      </c>
      <c r="F492" s="97" t="s">
        <v>366</v>
      </c>
      <c r="G492" s="97">
        <v>1.0284899999999999</v>
      </c>
      <c r="H492" s="97" t="s">
        <v>367</v>
      </c>
      <c r="I492" s="97" t="s">
        <v>368</v>
      </c>
      <c r="J492" s="97">
        <v>5.8650000000000002</v>
      </c>
      <c r="K492" s="97" t="s">
        <v>367</v>
      </c>
      <c r="L492" s="97" t="s">
        <v>361</v>
      </c>
      <c r="M492" s="97" t="s">
        <v>361</v>
      </c>
    </row>
    <row r="493" spans="1:13" ht="15.75" customHeight="1">
      <c r="A493" s="97" t="s">
        <v>357</v>
      </c>
      <c r="B493" s="97" t="s">
        <v>358</v>
      </c>
      <c r="C493" s="97" t="s">
        <v>1261</v>
      </c>
      <c r="D493" s="97">
        <v>623</v>
      </c>
      <c r="E493" s="97" t="s">
        <v>1262</v>
      </c>
      <c r="F493" s="97" t="s">
        <v>366</v>
      </c>
      <c r="G493" s="97">
        <v>1.7137899999999999</v>
      </c>
      <c r="H493" s="97" t="s">
        <v>367</v>
      </c>
      <c r="I493" s="97" t="s">
        <v>368</v>
      </c>
      <c r="J493" s="97">
        <v>13.624000000000001</v>
      </c>
      <c r="K493" s="97" t="s">
        <v>367</v>
      </c>
      <c r="L493" s="97" t="s">
        <v>361</v>
      </c>
      <c r="M493" s="97" t="s">
        <v>361</v>
      </c>
    </row>
    <row r="494" spans="1:13" ht="15.75" customHeight="1">
      <c r="A494" s="97" t="s">
        <v>357</v>
      </c>
      <c r="B494" s="97" t="s">
        <v>358</v>
      </c>
      <c r="C494" s="97" t="s">
        <v>928</v>
      </c>
      <c r="D494" s="97">
        <v>624</v>
      </c>
      <c r="E494" s="97" t="s">
        <v>1263</v>
      </c>
      <c r="F494" s="97" t="s">
        <v>366</v>
      </c>
      <c r="G494" s="97">
        <v>0.36327999999999999</v>
      </c>
      <c r="H494" s="97" t="s">
        <v>367</v>
      </c>
      <c r="I494" s="97" t="s">
        <v>368</v>
      </c>
      <c r="J494" s="97">
        <v>25.033999999999999</v>
      </c>
      <c r="K494" s="97" t="s">
        <v>367</v>
      </c>
      <c r="L494" s="97" t="s">
        <v>361</v>
      </c>
      <c r="M494" s="97" t="s">
        <v>361</v>
      </c>
    </row>
    <row r="495" spans="1:13" ht="15.75" customHeight="1">
      <c r="A495" s="97" t="s">
        <v>357</v>
      </c>
      <c r="B495" s="97" t="s">
        <v>358</v>
      </c>
      <c r="C495" s="97" t="s">
        <v>929</v>
      </c>
      <c r="D495" s="97">
        <v>625</v>
      </c>
      <c r="E495" s="98">
        <v>0.18554398148148146</v>
      </c>
      <c r="F495" s="97" t="s">
        <v>366</v>
      </c>
      <c r="G495" s="97">
        <v>1.0371900000000001</v>
      </c>
      <c r="H495" s="97" t="s">
        <v>367</v>
      </c>
      <c r="I495" s="97" t="s">
        <v>368</v>
      </c>
      <c r="J495" s="97">
        <v>6.4180000000000001</v>
      </c>
      <c r="K495" s="97" t="s">
        <v>367</v>
      </c>
      <c r="L495" s="97" t="s">
        <v>361</v>
      </c>
      <c r="M495" s="97" t="s">
        <v>361</v>
      </c>
    </row>
    <row r="496" spans="1:13" ht="15.75" customHeight="1">
      <c r="A496" s="97" t="s">
        <v>357</v>
      </c>
      <c r="B496" s="97" t="s">
        <v>358</v>
      </c>
      <c r="C496" s="97" t="s">
        <v>930</v>
      </c>
      <c r="D496" s="97">
        <v>626</v>
      </c>
      <c r="E496" s="98">
        <v>0.18612268518518518</v>
      </c>
      <c r="F496" s="97" t="s">
        <v>366</v>
      </c>
      <c r="G496" s="97">
        <v>1.75834</v>
      </c>
      <c r="H496" s="97" t="s">
        <v>367</v>
      </c>
      <c r="I496" s="97" t="s">
        <v>368</v>
      </c>
      <c r="J496" s="97">
        <v>14.023999999999999</v>
      </c>
      <c r="K496" s="97" t="s">
        <v>367</v>
      </c>
      <c r="L496" s="97" t="s">
        <v>361</v>
      </c>
      <c r="M496" s="97" t="s">
        <v>361</v>
      </c>
    </row>
    <row r="497" spans="1:13" ht="15.75" customHeight="1">
      <c r="A497" s="97" t="s">
        <v>357</v>
      </c>
      <c r="B497" s="97" t="s">
        <v>358</v>
      </c>
      <c r="C497" s="97" t="s">
        <v>1264</v>
      </c>
      <c r="D497" s="97">
        <v>627</v>
      </c>
      <c r="E497" s="98">
        <v>0.18866898148148148</v>
      </c>
      <c r="F497" s="97" t="s">
        <v>366</v>
      </c>
      <c r="G497" s="97">
        <v>0.47045999999999999</v>
      </c>
      <c r="H497" s="97" t="s">
        <v>367</v>
      </c>
      <c r="I497" s="97" t="s">
        <v>368</v>
      </c>
      <c r="J497" s="97">
        <v>23.094000000000001</v>
      </c>
      <c r="K497" s="97" t="s">
        <v>367</v>
      </c>
      <c r="L497" s="97" t="s">
        <v>361</v>
      </c>
      <c r="M497" s="97" t="s">
        <v>361</v>
      </c>
    </row>
    <row r="498" spans="1:13" ht="15.75" customHeight="1">
      <c r="A498" s="97" t="s">
        <v>357</v>
      </c>
      <c r="B498" s="97" t="s">
        <v>358</v>
      </c>
      <c r="C498" s="97" t="s">
        <v>932</v>
      </c>
      <c r="D498" s="97">
        <v>628</v>
      </c>
      <c r="E498" s="98">
        <v>0.19005787037037036</v>
      </c>
      <c r="F498" s="97" t="s">
        <v>366</v>
      </c>
      <c r="G498" s="97">
        <v>1.26817</v>
      </c>
      <c r="H498" s="97" t="s">
        <v>367</v>
      </c>
      <c r="I498" s="97" t="s">
        <v>368</v>
      </c>
      <c r="J498" s="97">
        <v>1.9970000000000001</v>
      </c>
      <c r="K498" s="97" t="s">
        <v>367</v>
      </c>
      <c r="L498" s="97" t="s">
        <v>361</v>
      </c>
      <c r="M498" s="97" t="s">
        <v>361</v>
      </c>
    </row>
    <row r="499" spans="1:13" ht="15.75" customHeight="1">
      <c r="A499" s="97" t="s">
        <v>357</v>
      </c>
      <c r="B499" s="97" t="s">
        <v>358</v>
      </c>
      <c r="C499" s="97" t="s">
        <v>933</v>
      </c>
      <c r="D499" s="97">
        <v>629</v>
      </c>
      <c r="E499" s="98">
        <v>0.18913194444444445</v>
      </c>
      <c r="F499" s="97" t="s">
        <v>366</v>
      </c>
      <c r="G499" s="97">
        <v>1.6704000000000001</v>
      </c>
      <c r="H499" s="97" t="s">
        <v>367</v>
      </c>
      <c r="I499" s="97" t="s">
        <v>368</v>
      </c>
      <c r="J499" s="97">
        <v>12.099</v>
      </c>
      <c r="K499" s="97" t="s">
        <v>367</v>
      </c>
      <c r="L499" s="97" t="s">
        <v>361</v>
      </c>
      <c r="M499" s="97" t="s">
        <v>361</v>
      </c>
    </row>
    <row r="500" spans="1:13" ht="15.75" customHeight="1">
      <c r="A500" s="97" t="s">
        <v>357</v>
      </c>
      <c r="B500" s="97" t="s">
        <v>358</v>
      </c>
      <c r="C500" s="97" t="s">
        <v>934</v>
      </c>
      <c r="D500" s="97">
        <v>630</v>
      </c>
      <c r="E500" s="98">
        <v>0.19040509259259261</v>
      </c>
      <c r="F500" s="97" t="s">
        <v>366</v>
      </c>
      <c r="G500" s="97">
        <v>0.59436999999999995</v>
      </c>
      <c r="H500" s="97" t="s">
        <v>367</v>
      </c>
      <c r="I500" s="97" t="s">
        <v>368</v>
      </c>
      <c r="J500" s="97">
        <v>24.626999999999999</v>
      </c>
      <c r="K500" s="97" t="s">
        <v>367</v>
      </c>
      <c r="L500" s="97" t="s">
        <v>361</v>
      </c>
      <c r="M500" s="97" t="s">
        <v>361</v>
      </c>
    </row>
    <row r="501" spans="1:13" ht="15.75" customHeight="1">
      <c r="A501" s="97" t="s">
        <v>357</v>
      </c>
      <c r="B501" s="97" t="s">
        <v>358</v>
      </c>
      <c r="C501" s="97" t="s">
        <v>935</v>
      </c>
      <c r="D501" s="97">
        <v>631</v>
      </c>
      <c r="E501" s="98">
        <v>0.19318287037037038</v>
      </c>
      <c r="F501" s="97" t="s">
        <v>366</v>
      </c>
      <c r="G501" s="97">
        <v>0.82196000000000002</v>
      </c>
      <c r="H501" s="97" t="s">
        <v>367</v>
      </c>
      <c r="I501" s="97" t="s">
        <v>368</v>
      </c>
      <c r="J501" s="97">
        <v>16.882000000000001</v>
      </c>
      <c r="K501" s="97" t="s">
        <v>367</v>
      </c>
      <c r="L501" s="97" t="s">
        <v>361</v>
      </c>
      <c r="M501" s="97" t="s">
        <v>361</v>
      </c>
    </row>
    <row r="502" spans="1:13" ht="15.75" customHeight="1">
      <c r="A502" s="97" t="s">
        <v>357</v>
      </c>
      <c r="B502" s="97" t="s">
        <v>358</v>
      </c>
      <c r="C502" s="97" t="s">
        <v>936</v>
      </c>
      <c r="D502" s="97">
        <v>632</v>
      </c>
      <c r="E502" s="98">
        <v>0.19237268518518516</v>
      </c>
      <c r="F502" s="97" t="s">
        <v>366</v>
      </c>
      <c r="G502" s="97">
        <v>1.2859</v>
      </c>
      <c r="H502" s="97" t="s">
        <v>367</v>
      </c>
      <c r="I502" s="97" t="s">
        <v>368</v>
      </c>
      <c r="J502" s="97">
        <v>2.5979999999999999</v>
      </c>
      <c r="K502" s="97" t="s">
        <v>367</v>
      </c>
      <c r="L502" s="97" t="s">
        <v>361</v>
      </c>
      <c r="M502" s="97" t="s">
        <v>361</v>
      </c>
    </row>
    <row r="503" spans="1:13" ht="15.75" customHeight="1">
      <c r="A503" s="97" t="s">
        <v>357</v>
      </c>
      <c r="B503" s="97" t="s">
        <v>358</v>
      </c>
      <c r="C503" s="97" t="s">
        <v>937</v>
      </c>
      <c r="D503" s="97">
        <v>633</v>
      </c>
      <c r="E503" s="98">
        <v>0.1935300925925926</v>
      </c>
      <c r="F503" s="97" t="s">
        <v>366</v>
      </c>
      <c r="G503" s="97">
        <v>0.98873</v>
      </c>
      <c r="H503" s="97" t="s">
        <v>367</v>
      </c>
      <c r="I503" s="97" t="s">
        <v>368</v>
      </c>
      <c r="J503" s="97">
        <v>12.879</v>
      </c>
      <c r="K503" s="97" t="s">
        <v>367</v>
      </c>
      <c r="L503" s="97" t="s">
        <v>361</v>
      </c>
      <c r="M503" s="97" t="s">
        <v>361</v>
      </c>
    </row>
    <row r="504" spans="1:13" ht="15.75" customHeight="1">
      <c r="A504" s="97" t="s">
        <v>357</v>
      </c>
      <c r="B504" s="97" t="s">
        <v>358</v>
      </c>
      <c r="C504" s="97" t="s">
        <v>938</v>
      </c>
      <c r="D504" s="97">
        <v>634</v>
      </c>
      <c r="E504" s="98">
        <v>0.19190972222222222</v>
      </c>
      <c r="F504" s="97" t="s">
        <v>366</v>
      </c>
      <c r="G504" s="97">
        <v>1.2658</v>
      </c>
      <c r="H504" s="97" t="s">
        <v>367</v>
      </c>
      <c r="I504" s="97" t="s">
        <v>368</v>
      </c>
      <c r="J504" s="97">
        <v>2.2370000000000001</v>
      </c>
      <c r="K504" s="97" t="s">
        <v>367</v>
      </c>
      <c r="L504" s="97" t="s">
        <v>361</v>
      </c>
      <c r="M504" s="97" t="s">
        <v>361</v>
      </c>
    </row>
    <row r="505" spans="1:13" ht="15.75" customHeight="1">
      <c r="A505" s="97" t="s">
        <v>357</v>
      </c>
      <c r="B505" s="97" t="s">
        <v>358</v>
      </c>
      <c r="C505" s="97" t="s">
        <v>939</v>
      </c>
      <c r="D505" s="97">
        <v>635</v>
      </c>
      <c r="E505" s="98">
        <v>0.19538194444444446</v>
      </c>
      <c r="F505" s="97" t="s">
        <v>366</v>
      </c>
      <c r="G505" s="97">
        <v>1.39151</v>
      </c>
      <c r="H505" s="97" t="s">
        <v>367</v>
      </c>
      <c r="I505" s="97" t="s">
        <v>368</v>
      </c>
      <c r="J505" s="97">
        <v>9.0589999999999993</v>
      </c>
      <c r="K505" s="97" t="s">
        <v>367</v>
      </c>
      <c r="L505" s="97" t="s">
        <v>361</v>
      </c>
      <c r="M505" s="97" t="s">
        <v>361</v>
      </c>
    </row>
    <row r="506" spans="1:13" ht="15.75" customHeight="1">
      <c r="A506" s="97" t="s">
        <v>357</v>
      </c>
      <c r="B506" s="97" t="s">
        <v>358</v>
      </c>
      <c r="C506" s="97" t="s">
        <v>940</v>
      </c>
      <c r="D506" s="97">
        <v>636</v>
      </c>
      <c r="E506" s="98">
        <v>0.1935300925925926</v>
      </c>
      <c r="F506" s="97" t="s">
        <v>366</v>
      </c>
      <c r="G506" s="97">
        <v>1.4005099999999999</v>
      </c>
      <c r="H506" s="97" t="s">
        <v>367</v>
      </c>
      <c r="I506" s="97" t="s">
        <v>368</v>
      </c>
      <c r="J506" s="97">
        <v>8.9740000000000002</v>
      </c>
      <c r="K506" s="97" t="s">
        <v>367</v>
      </c>
      <c r="L506" s="97" t="s">
        <v>361</v>
      </c>
      <c r="M506" s="97" t="s">
        <v>361</v>
      </c>
    </row>
    <row r="507" spans="1:13" ht="15.75" customHeight="1">
      <c r="A507" s="97" t="s">
        <v>357</v>
      </c>
      <c r="B507" s="97" t="s">
        <v>358</v>
      </c>
      <c r="C507" s="97" t="s">
        <v>941</v>
      </c>
      <c r="D507" s="97">
        <v>700</v>
      </c>
      <c r="E507" s="98">
        <v>0.12200231481481483</v>
      </c>
      <c r="F507" s="97" t="s">
        <v>366</v>
      </c>
      <c r="G507" s="97">
        <v>1.79054</v>
      </c>
      <c r="H507" s="97" t="s">
        <v>367</v>
      </c>
      <c r="I507" s="97" t="s">
        <v>368</v>
      </c>
      <c r="J507" s="97">
        <v>11.891</v>
      </c>
      <c r="K507" s="97" t="s">
        <v>367</v>
      </c>
      <c r="L507" s="97" t="s">
        <v>361</v>
      </c>
      <c r="M507" s="97" t="s">
        <v>361</v>
      </c>
    </row>
    <row r="508" spans="1:13" ht="15.75" customHeight="1">
      <c r="A508" s="97" t="s">
        <v>357</v>
      </c>
      <c r="B508" s="97" t="s">
        <v>358</v>
      </c>
      <c r="C508" s="97" t="s">
        <v>942</v>
      </c>
      <c r="D508" s="97">
        <v>701</v>
      </c>
      <c r="E508" s="98">
        <v>0.12420138888888889</v>
      </c>
      <c r="F508" s="97" t="s">
        <v>366</v>
      </c>
      <c r="G508" s="97">
        <v>1.14141</v>
      </c>
      <c r="H508" s="97" t="s">
        <v>367</v>
      </c>
      <c r="I508" s="97" t="s">
        <v>368</v>
      </c>
      <c r="J508" s="97">
        <v>7.2839999999999998</v>
      </c>
      <c r="K508" s="97" t="s">
        <v>367</v>
      </c>
      <c r="L508" s="97" t="s">
        <v>361</v>
      </c>
      <c r="M508" s="97" t="s">
        <v>361</v>
      </c>
    </row>
    <row r="509" spans="1:13" ht="15.75" customHeight="1">
      <c r="A509" s="97" t="s">
        <v>357</v>
      </c>
      <c r="B509" s="97" t="s">
        <v>358</v>
      </c>
      <c r="C509" s="97" t="s">
        <v>943</v>
      </c>
      <c r="D509" s="97">
        <v>702</v>
      </c>
      <c r="E509" s="98">
        <v>0.12258101851851851</v>
      </c>
      <c r="F509" s="97" t="s">
        <v>366</v>
      </c>
      <c r="G509" s="97">
        <v>0.44541999999999998</v>
      </c>
      <c r="H509" s="97" t="s">
        <v>367</v>
      </c>
      <c r="I509" s="97" t="s">
        <v>368</v>
      </c>
      <c r="J509" s="97">
        <v>26.988</v>
      </c>
      <c r="K509" s="97" t="s">
        <v>367</v>
      </c>
      <c r="L509" s="97" t="s">
        <v>361</v>
      </c>
      <c r="M509" s="97" t="s">
        <v>361</v>
      </c>
    </row>
    <row r="510" spans="1:13" ht="15.75" customHeight="1">
      <c r="A510" s="97" t="s">
        <v>357</v>
      </c>
      <c r="B510" s="97" t="s">
        <v>358</v>
      </c>
      <c r="C510" s="97" t="s">
        <v>944</v>
      </c>
      <c r="D510" s="97">
        <v>703</v>
      </c>
      <c r="E510" s="98">
        <v>0.12420138888888889</v>
      </c>
      <c r="F510" s="97" t="s">
        <v>366</v>
      </c>
      <c r="G510" s="97">
        <v>1.8363100000000001</v>
      </c>
      <c r="H510" s="97" t="s">
        <v>367</v>
      </c>
      <c r="I510" s="97" t="s">
        <v>368</v>
      </c>
      <c r="J510" s="97">
        <v>14.792999999999999</v>
      </c>
      <c r="K510" s="97" t="s">
        <v>367</v>
      </c>
      <c r="L510" s="97" t="s">
        <v>361</v>
      </c>
      <c r="M510" s="97" t="s">
        <v>361</v>
      </c>
    </row>
    <row r="511" spans="1:13" ht="15.75" customHeight="1">
      <c r="A511" s="97" t="s">
        <v>357</v>
      </c>
      <c r="B511" s="97" t="s">
        <v>358</v>
      </c>
      <c r="C511" s="97" t="s">
        <v>945</v>
      </c>
      <c r="D511" s="97">
        <v>704</v>
      </c>
      <c r="E511" s="98">
        <v>0.1236226851851852</v>
      </c>
      <c r="F511" s="97" t="s">
        <v>366</v>
      </c>
      <c r="G511" s="97">
        <v>0.47552</v>
      </c>
      <c r="H511" s="97" t="s">
        <v>367</v>
      </c>
      <c r="I511" s="97" t="s">
        <v>368</v>
      </c>
      <c r="J511" s="97">
        <v>24.69</v>
      </c>
      <c r="K511" s="97" t="s">
        <v>367</v>
      </c>
      <c r="L511" s="97" t="s">
        <v>361</v>
      </c>
      <c r="M511" s="97" t="s">
        <v>361</v>
      </c>
    </row>
    <row r="512" spans="1:13" ht="15.75" customHeight="1">
      <c r="A512" s="97" t="s">
        <v>357</v>
      </c>
      <c r="B512" s="97" t="s">
        <v>358</v>
      </c>
      <c r="C512" s="97" t="s">
        <v>946</v>
      </c>
      <c r="D512" s="97">
        <v>705</v>
      </c>
      <c r="E512" s="98">
        <v>0.12640046296296295</v>
      </c>
      <c r="F512" s="97" t="s">
        <v>366</v>
      </c>
      <c r="G512" s="97">
        <v>1.8316600000000001</v>
      </c>
      <c r="H512" s="97" t="s">
        <v>367</v>
      </c>
      <c r="I512" s="97" t="s">
        <v>368</v>
      </c>
      <c r="J512" s="97">
        <v>14.282999999999999</v>
      </c>
      <c r="K512" s="97" t="s">
        <v>367</v>
      </c>
      <c r="L512" s="97" t="s">
        <v>361</v>
      </c>
      <c r="M512" s="97" t="s">
        <v>361</v>
      </c>
    </row>
    <row r="513" spans="1:13" ht="15.75" customHeight="1">
      <c r="A513" s="97" t="s">
        <v>357</v>
      </c>
      <c r="B513" s="97" t="s">
        <v>358</v>
      </c>
      <c r="C513" s="97" t="s">
        <v>947</v>
      </c>
      <c r="D513" s="97">
        <v>706</v>
      </c>
      <c r="E513" s="98">
        <v>0.12443287037037037</v>
      </c>
      <c r="F513" s="97" t="s">
        <v>366</v>
      </c>
      <c r="G513" s="97">
        <v>1.17465</v>
      </c>
      <c r="H513" s="97" t="s">
        <v>367</v>
      </c>
      <c r="I513" s="97" t="s">
        <v>368</v>
      </c>
      <c r="J513" s="97">
        <v>7.6310000000000002</v>
      </c>
      <c r="K513" s="97" t="s">
        <v>367</v>
      </c>
      <c r="L513" s="97" t="s">
        <v>361</v>
      </c>
      <c r="M513" s="97" t="s">
        <v>361</v>
      </c>
    </row>
    <row r="514" spans="1:13" ht="15.75" customHeight="1">
      <c r="A514" s="97" t="s">
        <v>357</v>
      </c>
      <c r="B514" s="97" t="s">
        <v>358</v>
      </c>
      <c r="C514" s="97" t="s">
        <v>948</v>
      </c>
      <c r="D514" s="97">
        <v>707</v>
      </c>
      <c r="E514" s="97" t="s">
        <v>1285</v>
      </c>
      <c r="F514" s="97" t="s">
        <v>366</v>
      </c>
      <c r="G514" s="97">
        <v>0.50478999999999996</v>
      </c>
      <c r="H514" s="97" t="s">
        <v>367</v>
      </c>
      <c r="I514" s="97" t="s">
        <v>368</v>
      </c>
      <c r="J514" s="97">
        <v>36.143999999999998</v>
      </c>
      <c r="K514" s="97" t="s">
        <v>367</v>
      </c>
      <c r="L514" s="97" t="s">
        <v>361</v>
      </c>
      <c r="M514" s="97" t="s">
        <v>361</v>
      </c>
    </row>
    <row r="515" spans="1:13" ht="15.75" customHeight="1">
      <c r="A515" s="97" t="s">
        <v>357</v>
      </c>
      <c r="B515" s="97" t="s">
        <v>358</v>
      </c>
      <c r="C515" s="97" t="s">
        <v>949</v>
      </c>
      <c r="D515" s="97">
        <v>708</v>
      </c>
      <c r="E515" s="98">
        <v>0.12813657407407408</v>
      </c>
      <c r="F515" s="97" t="s">
        <v>366</v>
      </c>
      <c r="G515" s="97">
        <v>1.7492700000000001</v>
      </c>
      <c r="H515" s="97" t="s">
        <v>367</v>
      </c>
      <c r="I515" s="97" t="s">
        <v>368</v>
      </c>
      <c r="J515" s="97">
        <v>28.896000000000001</v>
      </c>
      <c r="K515" s="97" t="s">
        <v>367</v>
      </c>
      <c r="L515" s="97" t="s">
        <v>361</v>
      </c>
      <c r="M515" s="97" t="s">
        <v>361</v>
      </c>
    </row>
    <row r="516" spans="1:13" ht="15.75" customHeight="1">
      <c r="A516" s="97" t="s">
        <v>357</v>
      </c>
      <c r="B516" s="97" t="s">
        <v>358</v>
      </c>
      <c r="C516" s="97" t="s">
        <v>950</v>
      </c>
      <c r="D516" s="97">
        <v>709</v>
      </c>
      <c r="E516" s="98">
        <v>0.13033564814814816</v>
      </c>
      <c r="F516" s="97" t="s">
        <v>366</v>
      </c>
      <c r="G516" s="97">
        <v>1.3569800000000001</v>
      </c>
      <c r="H516" s="97" t="s">
        <v>367</v>
      </c>
      <c r="I516" s="97" t="s">
        <v>368</v>
      </c>
      <c r="J516" s="97">
        <v>3.04</v>
      </c>
      <c r="K516" s="97" t="s">
        <v>367</v>
      </c>
      <c r="L516" s="97" t="s">
        <v>361</v>
      </c>
      <c r="M516" s="97" t="s">
        <v>361</v>
      </c>
    </row>
    <row r="517" spans="1:13" ht="15.75" customHeight="1">
      <c r="A517" s="97" t="s">
        <v>357</v>
      </c>
      <c r="B517" s="97" t="s">
        <v>358</v>
      </c>
      <c r="C517" s="97" t="s">
        <v>951</v>
      </c>
      <c r="D517" s="97">
        <v>710</v>
      </c>
      <c r="E517" s="98">
        <v>0.12975694444444444</v>
      </c>
      <c r="F517" s="97" t="s">
        <v>366</v>
      </c>
      <c r="G517" s="97">
        <v>1.38778</v>
      </c>
      <c r="H517" s="97" t="s">
        <v>367</v>
      </c>
      <c r="I517" s="97" t="s">
        <v>368</v>
      </c>
      <c r="J517" s="97">
        <v>21.274999999999999</v>
      </c>
      <c r="K517" s="97" t="s">
        <v>367</v>
      </c>
      <c r="L517" s="97" t="s">
        <v>361</v>
      </c>
      <c r="M517" s="97" t="s">
        <v>361</v>
      </c>
    </row>
    <row r="518" spans="1:13" ht="15.75" customHeight="1">
      <c r="A518" s="97" t="s">
        <v>357</v>
      </c>
      <c r="B518" s="97" t="s">
        <v>358</v>
      </c>
      <c r="C518" s="97" t="s">
        <v>952</v>
      </c>
      <c r="D518" s="97">
        <v>711</v>
      </c>
      <c r="E518" s="98">
        <v>0.13160879629629629</v>
      </c>
      <c r="F518" s="97" t="s">
        <v>366</v>
      </c>
      <c r="G518" s="97">
        <v>1.4293800000000001</v>
      </c>
      <c r="H518" s="97" t="s">
        <v>367</v>
      </c>
      <c r="I518" s="97" t="s">
        <v>368</v>
      </c>
      <c r="J518" s="97">
        <v>29.271000000000001</v>
      </c>
      <c r="K518" s="97" t="s">
        <v>367</v>
      </c>
      <c r="L518" s="97" t="s">
        <v>361</v>
      </c>
      <c r="M518" s="97" t="s">
        <v>361</v>
      </c>
    </row>
    <row r="519" spans="1:13" ht="15.75" customHeight="1">
      <c r="A519" s="97" t="s">
        <v>357</v>
      </c>
      <c r="B519" s="97" t="s">
        <v>358</v>
      </c>
      <c r="C519" s="97" t="s">
        <v>953</v>
      </c>
      <c r="D519" s="97">
        <v>712</v>
      </c>
      <c r="E519" s="98">
        <v>0.12767361111111111</v>
      </c>
      <c r="F519" s="97" t="s">
        <v>366</v>
      </c>
      <c r="G519" s="97">
        <v>1.2961499999999999</v>
      </c>
      <c r="H519" s="97" t="s">
        <v>367</v>
      </c>
      <c r="I519" s="97" t="s">
        <v>368</v>
      </c>
      <c r="J519" s="97">
        <v>29.437999999999999</v>
      </c>
      <c r="K519" s="97" t="s">
        <v>367</v>
      </c>
      <c r="L519" s="97" t="s">
        <v>361</v>
      </c>
      <c r="M519" s="97" t="s">
        <v>361</v>
      </c>
    </row>
    <row r="520" spans="1:13" ht="15.75" customHeight="1">
      <c r="A520" s="97" t="s">
        <v>357</v>
      </c>
      <c r="B520" s="97" t="s">
        <v>358</v>
      </c>
      <c r="C520" s="97" t="s">
        <v>954</v>
      </c>
      <c r="D520" s="97">
        <v>713</v>
      </c>
      <c r="E520" s="98">
        <v>0.12883101851851853</v>
      </c>
      <c r="F520" s="97" t="s">
        <v>366</v>
      </c>
      <c r="G520" s="97">
        <v>1.54406</v>
      </c>
      <c r="H520" s="97" t="s">
        <v>367</v>
      </c>
      <c r="I520" s="97" t="s">
        <v>368</v>
      </c>
      <c r="J520" s="97">
        <v>13.731999999999999</v>
      </c>
      <c r="K520" s="97" t="s">
        <v>367</v>
      </c>
      <c r="L520" s="97" t="s">
        <v>361</v>
      </c>
      <c r="M520" s="97" t="s">
        <v>361</v>
      </c>
    </row>
    <row r="521" spans="1:13" ht="15.75" customHeight="1">
      <c r="A521" s="97" t="s">
        <v>357</v>
      </c>
      <c r="B521" s="97" t="s">
        <v>358</v>
      </c>
      <c r="C521" s="97" t="s">
        <v>955</v>
      </c>
      <c r="D521" s="97">
        <v>714</v>
      </c>
      <c r="E521" s="98">
        <v>0.13126157407407407</v>
      </c>
      <c r="F521" s="97" t="s">
        <v>366</v>
      </c>
      <c r="G521" s="97">
        <v>1.39697</v>
      </c>
      <c r="H521" s="97" t="s">
        <v>367</v>
      </c>
      <c r="I521" s="97" t="s">
        <v>368</v>
      </c>
      <c r="J521" s="97">
        <v>31.309000000000001</v>
      </c>
      <c r="K521" s="97" t="s">
        <v>367</v>
      </c>
      <c r="L521" s="97" t="s">
        <v>361</v>
      </c>
      <c r="M521" s="97" t="s">
        <v>361</v>
      </c>
    </row>
    <row r="522" spans="1:13" ht="15.75" customHeight="1">
      <c r="A522" s="97" t="s">
        <v>357</v>
      </c>
      <c r="B522" s="97" t="s">
        <v>358</v>
      </c>
      <c r="C522" s="97" t="s">
        <v>956</v>
      </c>
      <c r="D522" s="97">
        <v>715</v>
      </c>
      <c r="E522" s="97" t="s">
        <v>1286</v>
      </c>
      <c r="F522" s="97" t="s">
        <v>366</v>
      </c>
      <c r="G522" s="97">
        <v>1.3311900000000001</v>
      </c>
      <c r="H522" s="97" t="s">
        <v>367</v>
      </c>
      <c r="I522" s="97" t="s">
        <v>368</v>
      </c>
      <c r="J522" s="97">
        <v>4.2830000000000004</v>
      </c>
      <c r="K522" s="97" t="s">
        <v>367</v>
      </c>
      <c r="L522" s="97" t="s">
        <v>361</v>
      </c>
      <c r="M522" s="97" t="s">
        <v>361</v>
      </c>
    </row>
    <row r="523" spans="1:13" ht="15.75" customHeight="1">
      <c r="A523" s="97" t="s">
        <v>357</v>
      </c>
      <c r="B523" s="97" t="s">
        <v>358</v>
      </c>
      <c r="C523" s="97" t="s">
        <v>957</v>
      </c>
      <c r="D523" s="97">
        <v>716</v>
      </c>
      <c r="E523" s="98">
        <v>0.1353125</v>
      </c>
      <c r="F523" s="97" t="s">
        <v>366</v>
      </c>
      <c r="G523" s="97">
        <v>1.5569999999999999</v>
      </c>
      <c r="H523" s="97" t="s">
        <v>367</v>
      </c>
      <c r="I523" s="97" t="s">
        <v>368</v>
      </c>
      <c r="J523" s="97">
        <v>25.657</v>
      </c>
      <c r="K523" s="97" t="s">
        <v>367</v>
      </c>
      <c r="L523" s="97" t="s">
        <v>361</v>
      </c>
      <c r="M523" s="97" t="s">
        <v>361</v>
      </c>
    </row>
    <row r="524" spans="1:13" ht="15.75" customHeight="1">
      <c r="A524" s="97" t="s">
        <v>357</v>
      </c>
      <c r="B524" s="97" t="s">
        <v>358</v>
      </c>
      <c r="C524" s="97" t="s">
        <v>958</v>
      </c>
      <c r="D524" s="97">
        <v>717</v>
      </c>
      <c r="E524" s="98">
        <v>0.13241898148148148</v>
      </c>
      <c r="F524" s="97" t="s">
        <v>366</v>
      </c>
      <c r="G524" s="97">
        <v>1.41239</v>
      </c>
      <c r="H524" s="97" t="s">
        <v>367</v>
      </c>
      <c r="I524" s="97" t="s">
        <v>368</v>
      </c>
      <c r="J524" s="97">
        <v>32.008000000000003</v>
      </c>
      <c r="K524" s="97" t="s">
        <v>367</v>
      </c>
      <c r="L524" s="97" t="s">
        <v>361</v>
      </c>
      <c r="M524" s="97" t="s">
        <v>361</v>
      </c>
    </row>
    <row r="525" spans="1:13" ht="15.75" customHeight="1">
      <c r="A525" s="97" t="s">
        <v>357</v>
      </c>
      <c r="B525" s="97" t="s">
        <v>358</v>
      </c>
      <c r="C525" s="97" t="s">
        <v>959</v>
      </c>
      <c r="D525" s="97">
        <v>718</v>
      </c>
      <c r="E525" s="98">
        <v>0.13635416666666667</v>
      </c>
      <c r="F525" s="97" t="s">
        <v>366</v>
      </c>
      <c r="G525" s="97">
        <v>1.3398099999999999</v>
      </c>
      <c r="H525" s="97" t="s">
        <v>367</v>
      </c>
      <c r="I525" s="97" t="s">
        <v>368</v>
      </c>
      <c r="J525" s="97">
        <v>11.24</v>
      </c>
      <c r="K525" s="97" t="s">
        <v>367</v>
      </c>
      <c r="L525" s="97" t="s">
        <v>361</v>
      </c>
      <c r="M525" s="97" t="s">
        <v>361</v>
      </c>
    </row>
    <row r="526" spans="1:13" ht="15.75" customHeight="1">
      <c r="A526" s="97" t="s">
        <v>357</v>
      </c>
      <c r="B526" s="97" t="s">
        <v>358</v>
      </c>
      <c r="C526" s="97" t="s">
        <v>960</v>
      </c>
      <c r="D526" s="97">
        <v>719</v>
      </c>
      <c r="E526" s="97" t="s">
        <v>1287</v>
      </c>
      <c r="F526" s="97" t="s">
        <v>366</v>
      </c>
      <c r="G526" s="97">
        <v>1.4581900000000001</v>
      </c>
      <c r="H526" s="97" t="s">
        <v>367</v>
      </c>
      <c r="I526" s="97" t="s">
        <v>368</v>
      </c>
      <c r="J526" s="97">
        <v>30.673999999999999</v>
      </c>
      <c r="K526" s="97" t="s">
        <v>367</v>
      </c>
      <c r="L526" s="97" t="s">
        <v>361</v>
      </c>
      <c r="M526" s="97" t="s">
        <v>361</v>
      </c>
    </row>
    <row r="527" spans="1:13" ht="15.75" customHeight="1">
      <c r="A527" s="97" t="s">
        <v>357</v>
      </c>
      <c r="B527" s="97" t="s">
        <v>358</v>
      </c>
      <c r="C527" s="97" t="s">
        <v>1288</v>
      </c>
      <c r="D527" s="97">
        <v>720</v>
      </c>
      <c r="E527" s="98">
        <v>0.13508101851851853</v>
      </c>
      <c r="F527" s="97" t="s">
        <v>366</v>
      </c>
      <c r="G527" s="97">
        <v>1.2306699999999999</v>
      </c>
      <c r="H527" s="97" t="s">
        <v>367</v>
      </c>
      <c r="I527" s="97" t="s">
        <v>368</v>
      </c>
      <c r="J527" s="97">
        <v>25.550999999999998</v>
      </c>
      <c r="K527" s="97" t="s">
        <v>367</v>
      </c>
      <c r="L527" s="97" t="s">
        <v>361</v>
      </c>
      <c r="M527" s="97" t="s">
        <v>361</v>
      </c>
    </row>
    <row r="528" spans="1:13" ht="15.75" customHeight="1">
      <c r="A528" s="97" t="s">
        <v>357</v>
      </c>
      <c r="B528" s="97" t="s">
        <v>358</v>
      </c>
      <c r="C528" s="97" t="s">
        <v>962</v>
      </c>
      <c r="D528" s="97">
        <v>721</v>
      </c>
      <c r="E528" s="98">
        <v>0.13774305555555555</v>
      </c>
      <c r="F528" s="97" t="s">
        <v>366</v>
      </c>
      <c r="G528" s="97">
        <v>1.2707599999999999</v>
      </c>
      <c r="H528" s="97" t="s">
        <v>367</v>
      </c>
      <c r="I528" s="97" t="s">
        <v>368</v>
      </c>
      <c r="J528" s="97">
        <v>15.602</v>
      </c>
      <c r="K528" s="97" t="s">
        <v>367</v>
      </c>
      <c r="L528" s="97" t="s">
        <v>361</v>
      </c>
      <c r="M528" s="97" t="s">
        <v>361</v>
      </c>
    </row>
    <row r="529" spans="1:13" ht="15.75" customHeight="1">
      <c r="A529" s="97" t="s">
        <v>357</v>
      </c>
      <c r="B529" s="97" t="s">
        <v>358</v>
      </c>
      <c r="C529" s="97" t="s">
        <v>963</v>
      </c>
      <c r="D529" s="97">
        <v>722</v>
      </c>
      <c r="E529" s="98">
        <v>0.13589120370370369</v>
      </c>
      <c r="F529" s="97" t="s">
        <v>366</v>
      </c>
      <c r="G529" s="97">
        <v>1.5762499999999999</v>
      </c>
      <c r="H529" s="97" t="s">
        <v>367</v>
      </c>
      <c r="I529" s="97" t="s">
        <v>368</v>
      </c>
      <c r="J529" s="97">
        <v>14.538</v>
      </c>
      <c r="K529" s="97" t="s">
        <v>367</v>
      </c>
      <c r="L529" s="97" t="s">
        <v>361</v>
      </c>
      <c r="M529" s="97" t="s">
        <v>361</v>
      </c>
    </row>
    <row r="530" spans="1:13" ht="15.75" customHeight="1">
      <c r="A530" s="97" t="s">
        <v>357</v>
      </c>
      <c r="B530" s="97" t="s">
        <v>358</v>
      </c>
      <c r="C530" s="97" t="s">
        <v>964</v>
      </c>
      <c r="D530" s="97">
        <v>723</v>
      </c>
      <c r="E530" s="97" t="s">
        <v>1289</v>
      </c>
      <c r="F530" s="97" t="s">
        <v>366</v>
      </c>
      <c r="G530" s="97">
        <v>1.90937</v>
      </c>
      <c r="H530" s="97" t="s">
        <v>367</v>
      </c>
      <c r="I530" s="97" t="s">
        <v>368</v>
      </c>
      <c r="J530" s="97">
        <v>32.944000000000003</v>
      </c>
      <c r="K530" s="97" t="s">
        <v>367</v>
      </c>
      <c r="L530" s="97" t="s">
        <v>361</v>
      </c>
      <c r="M530" s="97" t="s">
        <v>361</v>
      </c>
    </row>
    <row r="531" spans="1:13" ht="15.75" customHeight="1">
      <c r="A531" s="97" t="s">
        <v>357</v>
      </c>
      <c r="B531" s="97" t="s">
        <v>358</v>
      </c>
      <c r="C531" s="97" t="s">
        <v>965</v>
      </c>
      <c r="D531" s="97">
        <v>724</v>
      </c>
      <c r="E531" s="98">
        <v>0.1398263888888889</v>
      </c>
      <c r="F531" s="97" t="s">
        <v>366</v>
      </c>
      <c r="G531" s="97">
        <v>0.61860000000000004</v>
      </c>
      <c r="H531" s="97" t="s">
        <v>367</v>
      </c>
      <c r="I531" s="97" t="s">
        <v>368</v>
      </c>
      <c r="J531" s="97">
        <v>27.204000000000001</v>
      </c>
      <c r="K531" s="97" t="s">
        <v>367</v>
      </c>
      <c r="L531" s="97" t="s">
        <v>361</v>
      </c>
      <c r="M531" s="97" t="s">
        <v>361</v>
      </c>
    </row>
    <row r="532" spans="1:13" ht="15.75" customHeight="1">
      <c r="A532" s="97" t="s">
        <v>357</v>
      </c>
      <c r="B532" s="97" t="s">
        <v>358</v>
      </c>
      <c r="C532" s="97" t="s">
        <v>1290</v>
      </c>
      <c r="D532" s="97">
        <v>725</v>
      </c>
      <c r="E532" s="98">
        <v>0.1380902777777778</v>
      </c>
      <c r="F532" s="97" t="s">
        <v>366</v>
      </c>
      <c r="G532" s="97">
        <v>1.1732400000000001</v>
      </c>
      <c r="H532" s="97" t="s">
        <v>367</v>
      </c>
      <c r="I532" s="97" t="s">
        <v>368</v>
      </c>
      <c r="J532" s="97">
        <v>5.9720000000000004</v>
      </c>
      <c r="K532" s="97" t="s">
        <v>367</v>
      </c>
      <c r="L532" s="97" t="s">
        <v>361</v>
      </c>
      <c r="M532" s="97" t="s">
        <v>361</v>
      </c>
    </row>
    <row r="533" spans="1:13" ht="15.75" customHeight="1">
      <c r="A533" s="97" t="s">
        <v>357</v>
      </c>
      <c r="B533" s="97" t="s">
        <v>358</v>
      </c>
      <c r="C533" s="97" t="s">
        <v>967</v>
      </c>
      <c r="D533" s="97">
        <v>726</v>
      </c>
      <c r="E533" s="97" t="s">
        <v>1291</v>
      </c>
      <c r="F533" s="97" t="s">
        <v>366</v>
      </c>
      <c r="G533" s="97">
        <v>1.6698299999999999</v>
      </c>
      <c r="H533" s="97" t="s">
        <v>367</v>
      </c>
      <c r="I533" s="97" t="s">
        <v>368</v>
      </c>
      <c r="J533" s="97">
        <v>11.173</v>
      </c>
      <c r="K533" s="97" t="s">
        <v>367</v>
      </c>
      <c r="L533" s="97" t="s">
        <v>361</v>
      </c>
      <c r="M533" s="97" t="s">
        <v>361</v>
      </c>
    </row>
    <row r="534" spans="1:13" ht="15.75" customHeight="1">
      <c r="A534" s="97" t="s">
        <v>357</v>
      </c>
      <c r="B534" s="97" t="s">
        <v>358</v>
      </c>
      <c r="C534" s="97" t="s">
        <v>1292</v>
      </c>
      <c r="D534" s="97">
        <v>727</v>
      </c>
      <c r="E534" s="98">
        <v>0.14283564814814814</v>
      </c>
      <c r="F534" s="97" t="s">
        <v>366</v>
      </c>
      <c r="G534" s="97">
        <v>0.41966999999999999</v>
      </c>
      <c r="H534" s="97" t="s">
        <v>367</v>
      </c>
      <c r="I534" s="97" t="s">
        <v>368</v>
      </c>
      <c r="J534" s="97">
        <v>27.09</v>
      </c>
      <c r="K534" s="97" t="s">
        <v>367</v>
      </c>
      <c r="L534" s="97" t="s">
        <v>361</v>
      </c>
      <c r="M534" s="97" t="s">
        <v>361</v>
      </c>
    </row>
    <row r="535" spans="1:13" ht="15.75" customHeight="1">
      <c r="A535" s="97" t="s">
        <v>357</v>
      </c>
      <c r="B535" s="97" t="s">
        <v>358</v>
      </c>
      <c r="C535" s="97" t="s">
        <v>969</v>
      </c>
      <c r="D535" s="97">
        <v>728</v>
      </c>
      <c r="E535" s="98">
        <v>0.14063657407407407</v>
      </c>
      <c r="F535" s="97" t="s">
        <v>366</v>
      </c>
      <c r="G535" s="97">
        <v>1.0975299999999999</v>
      </c>
      <c r="H535" s="97" t="s">
        <v>367</v>
      </c>
      <c r="I535" s="97" t="s">
        <v>368</v>
      </c>
      <c r="J535" s="97">
        <v>8.4290000000000003</v>
      </c>
      <c r="K535" s="97" t="s">
        <v>367</v>
      </c>
      <c r="L535" s="97" t="s">
        <v>361</v>
      </c>
      <c r="M535" s="97" t="s">
        <v>361</v>
      </c>
    </row>
    <row r="536" spans="1:13" ht="15.75" customHeight="1">
      <c r="A536" s="97" t="s">
        <v>357</v>
      </c>
      <c r="B536" s="97" t="s">
        <v>358</v>
      </c>
      <c r="C536" s="97" t="s">
        <v>1293</v>
      </c>
      <c r="D536" s="97">
        <v>729</v>
      </c>
      <c r="E536" s="97" t="s">
        <v>1294</v>
      </c>
      <c r="F536" s="97" t="s">
        <v>366</v>
      </c>
      <c r="G536" s="97">
        <v>1.7939400000000001</v>
      </c>
      <c r="H536" s="97" t="s">
        <v>367</v>
      </c>
      <c r="I536" s="97" t="s">
        <v>368</v>
      </c>
      <c r="J536" s="97">
        <v>12.022</v>
      </c>
      <c r="K536" s="97" t="s">
        <v>367</v>
      </c>
      <c r="L536" s="97" t="s">
        <v>361</v>
      </c>
      <c r="M536" s="97" t="s">
        <v>361</v>
      </c>
    </row>
    <row r="537" spans="1:13" ht="15.75" customHeight="1">
      <c r="A537" s="97" t="s">
        <v>357</v>
      </c>
      <c r="B537" s="97" t="s">
        <v>358</v>
      </c>
      <c r="C537" s="97" t="s">
        <v>971</v>
      </c>
      <c r="D537" s="97">
        <v>730</v>
      </c>
      <c r="E537" s="98">
        <v>0.13994212962962962</v>
      </c>
      <c r="F537" s="97" t="s">
        <v>366</v>
      </c>
      <c r="G537" s="97">
        <v>0.43897999999999998</v>
      </c>
      <c r="H537" s="97" t="s">
        <v>367</v>
      </c>
      <c r="I537" s="97" t="s">
        <v>368</v>
      </c>
      <c r="J537" s="97">
        <v>26.635000000000002</v>
      </c>
      <c r="K537" s="97" t="s">
        <v>367</v>
      </c>
      <c r="L537" s="97" t="s">
        <v>361</v>
      </c>
      <c r="M537" s="97" t="s">
        <v>361</v>
      </c>
    </row>
    <row r="538" spans="1:13" ht="15.75" customHeight="1">
      <c r="A538" s="97" t="s">
        <v>357</v>
      </c>
      <c r="B538" s="97" t="s">
        <v>358</v>
      </c>
      <c r="C538" s="97" t="s">
        <v>1295</v>
      </c>
      <c r="D538" s="97">
        <v>731</v>
      </c>
      <c r="E538" s="98">
        <v>0.14445601851851853</v>
      </c>
      <c r="F538" s="97" t="s">
        <v>366</v>
      </c>
      <c r="G538" s="97">
        <v>1.2544</v>
      </c>
      <c r="H538" s="97" t="s">
        <v>367</v>
      </c>
      <c r="I538" s="97" t="s">
        <v>368</v>
      </c>
      <c r="J538" s="97">
        <v>3.7149999999999999</v>
      </c>
      <c r="K538" s="97" t="s">
        <v>367</v>
      </c>
      <c r="L538" s="97" t="s">
        <v>361</v>
      </c>
      <c r="M538" s="97" t="s">
        <v>361</v>
      </c>
    </row>
    <row r="539" spans="1:13" ht="15.75" customHeight="1">
      <c r="A539" s="97" t="s">
        <v>357</v>
      </c>
      <c r="B539" s="97" t="s">
        <v>358</v>
      </c>
      <c r="C539" s="97" t="s">
        <v>973</v>
      </c>
      <c r="D539" s="97">
        <v>732</v>
      </c>
      <c r="E539" s="97" t="s">
        <v>1296</v>
      </c>
      <c r="F539" s="97" t="s">
        <v>366</v>
      </c>
      <c r="G539" s="97">
        <v>1.8335600000000001</v>
      </c>
      <c r="H539" s="97" t="s">
        <v>367</v>
      </c>
      <c r="I539" s="97" t="s">
        <v>368</v>
      </c>
      <c r="J539" s="97">
        <v>13.696</v>
      </c>
      <c r="K539" s="97" t="s">
        <v>367</v>
      </c>
      <c r="L539" s="97" t="s">
        <v>361</v>
      </c>
      <c r="M539" s="97" t="s">
        <v>361</v>
      </c>
    </row>
    <row r="540" spans="1:13" ht="15.75" customHeight="1">
      <c r="A540" s="97" t="s">
        <v>357</v>
      </c>
      <c r="B540" s="97" t="s">
        <v>358</v>
      </c>
      <c r="C540" s="97" t="s">
        <v>974</v>
      </c>
      <c r="D540" s="97">
        <v>733</v>
      </c>
      <c r="E540" s="98">
        <v>0.14318287037037036</v>
      </c>
      <c r="F540" s="97" t="s">
        <v>366</v>
      </c>
      <c r="G540" s="97">
        <v>0.47677000000000003</v>
      </c>
      <c r="H540" s="97" t="s">
        <v>367</v>
      </c>
      <c r="I540" s="97" t="s">
        <v>368</v>
      </c>
      <c r="J540" s="97">
        <v>28.411999999999999</v>
      </c>
      <c r="K540" s="97" t="s">
        <v>367</v>
      </c>
      <c r="L540" s="97" t="s">
        <v>361</v>
      </c>
      <c r="M540" s="97" t="s">
        <v>361</v>
      </c>
    </row>
    <row r="541" spans="1:13" ht="15.75" customHeight="1">
      <c r="A541" s="97" t="s">
        <v>357</v>
      </c>
      <c r="B541" s="97" t="s">
        <v>358</v>
      </c>
      <c r="C541" s="97" t="s">
        <v>975</v>
      </c>
      <c r="D541" s="97">
        <v>734</v>
      </c>
      <c r="E541" s="98">
        <v>0.14434027777777778</v>
      </c>
      <c r="F541" s="97" t="s">
        <v>366</v>
      </c>
      <c r="G541" s="97">
        <v>0.70030999999999999</v>
      </c>
      <c r="H541" s="97" t="s">
        <v>367</v>
      </c>
      <c r="I541" s="97" t="s">
        <v>368</v>
      </c>
      <c r="J541" s="97">
        <v>22.006</v>
      </c>
      <c r="K541" s="97" t="s">
        <v>367</v>
      </c>
      <c r="L541" s="97" t="s">
        <v>361</v>
      </c>
      <c r="M541" s="97" t="s">
        <v>361</v>
      </c>
    </row>
    <row r="542" spans="1:13" ht="15.75" customHeight="1">
      <c r="A542" s="97" t="s">
        <v>357</v>
      </c>
      <c r="B542" s="97" t="s">
        <v>358</v>
      </c>
      <c r="C542" s="97" t="s">
        <v>1297</v>
      </c>
      <c r="D542" s="97">
        <v>735</v>
      </c>
      <c r="E542" s="97" t="s">
        <v>1298</v>
      </c>
      <c r="F542" s="97" t="s">
        <v>366</v>
      </c>
      <c r="G542" s="97">
        <v>1.3401700000000001</v>
      </c>
      <c r="H542" s="97" t="s">
        <v>367</v>
      </c>
      <c r="I542" s="97" t="s">
        <v>368</v>
      </c>
      <c r="J542" s="97">
        <v>2.786</v>
      </c>
      <c r="K542" s="97" t="s">
        <v>367</v>
      </c>
      <c r="L542" s="97" t="s">
        <v>361</v>
      </c>
      <c r="M542" s="97" t="s">
        <v>361</v>
      </c>
    </row>
    <row r="543" spans="1:13" ht="15.75" customHeight="1">
      <c r="A543" s="97" t="s">
        <v>357</v>
      </c>
      <c r="B543" s="97" t="s">
        <v>358</v>
      </c>
      <c r="C543" s="97" t="s">
        <v>977</v>
      </c>
      <c r="D543" s="97">
        <v>736</v>
      </c>
      <c r="E543" s="98">
        <v>0.14688657407407407</v>
      </c>
      <c r="F543" s="97" t="s">
        <v>366</v>
      </c>
      <c r="G543" s="97">
        <v>1.7912300000000001</v>
      </c>
      <c r="H543" s="97" t="s">
        <v>367</v>
      </c>
      <c r="I543" s="97" t="s">
        <v>368</v>
      </c>
      <c r="J543" s="97">
        <v>15.648999999999999</v>
      </c>
      <c r="K543" s="97" t="s">
        <v>367</v>
      </c>
      <c r="L543" s="97" t="s">
        <v>361</v>
      </c>
      <c r="M543" s="97" t="s">
        <v>361</v>
      </c>
    </row>
    <row r="544" spans="1:13" ht="15.75" customHeight="1">
      <c r="A544" s="97" t="s">
        <v>357</v>
      </c>
      <c r="B544" s="97" t="s">
        <v>358</v>
      </c>
      <c r="C544" s="97" t="s">
        <v>978</v>
      </c>
      <c r="D544" s="97">
        <v>737</v>
      </c>
      <c r="E544" s="98">
        <v>0.14885416666666665</v>
      </c>
      <c r="F544" s="97" t="s">
        <v>366</v>
      </c>
      <c r="G544" s="97">
        <v>0.87568999999999997</v>
      </c>
      <c r="H544" s="97" t="s">
        <v>367</v>
      </c>
      <c r="I544" s="97" t="s">
        <v>368</v>
      </c>
      <c r="J544" s="97">
        <v>29.297999999999998</v>
      </c>
      <c r="K544" s="97" t="s">
        <v>367</v>
      </c>
      <c r="L544" s="97" t="s">
        <v>361</v>
      </c>
      <c r="M544" s="97" t="s">
        <v>361</v>
      </c>
    </row>
    <row r="545" spans="1:13" ht="15.75" customHeight="1">
      <c r="A545" s="97" t="s">
        <v>357</v>
      </c>
      <c r="B545" s="97" t="s">
        <v>358</v>
      </c>
      <c r="C545" s="97" t="s">
        <v>979</v>
      </c>
      <c r="D545" s="97">
        <v>738</v>
      </c>
      <c r="E545" s="98">
        <v>0.1466550925925926</v>
      </c>
      <c r="F545" s="97" t="s">
        <v>366</v>
      </c>
      <c r="G545" s="97">
        <v>1.3355399999999999</v>
      </c>
      <c r="H545" s="97" t="s">
        <v>367</v>
      </c>
      <c r="I545" s="97" t="s">
        <v>368</v>
      </c>
      <c r="J545" s="97">
        <v>5.29</v>
      </c>
      <c r="K545" s="97" t="s">
        <v>367</v>
      </c>
      <c r="L545" s="97" t="s">
        <v>361</v>
      </c>
      <c r="M545" s="97" t="s">
        <v>361</v>
      </c>
    </row>
    <row r="546" spans="1:13" ht="15.75" customHeight="1">
      <c r="A546" s="97" t="s">
        <v>357</v>
      </c>
      <c r="B546" s="97" t="s">
        <v>358</v>
      </c>
      <c r="C546" s="97" t="s">
        <v>980</v>
      </c>
      <c r="D546" s="97">
        <v>739</v>
      </c>
      <c r="E546" s="98">
        <v>0.14954861111111112</v>
      </c>
      <c r="F546" s="97" t="s">
        <v>366</v>
      </c>
      <c r="G546" s="97">
        <v>1.52549</v>
      </c>
      <c r="H546" s="97" t="s">
        <v>367</v>
      </c>
      <c r="I546" s="97" t="s">
        <v>368</v>
      </c>
      <c r="J546" s="97">
        <v>10.335000000000001</v>
      </c>
      <c r="K546" s="97" t="s">
        <v>367</v>
      </c>
      <c r="L546" s="97" t="s">
        <v>361</v>
      </c>
      <c r="M546" s="97" t="s">
        <v>361</v>
      </c>
    </row>
    <row r="547" spans="1:13" ht="15.75" customHeight="1">
      <c r="A547" s="97" t="s">
        <v>357</v>
      </c>
      <c r="B547" s="97" t="s">
        <v>358</v>
      </c>
      <c r="C547" s="97" t="s">
        <v>981</v>
      </c>
      <c r="D547" s="97">
        <v>740</v>
      </c>
      <c r="E547" s="97" t="s">
        <v>1188</v>
      </c>
      <c r="F547" s="97" t="s">
        <v>366</v>
      </c>
      <c r="G547" s="97">
        <v>1.05067</v>
      </c>
      <c r="H547" s="97" t="s">
        <v>367</v>
      </c>
      <c r="I547" s="97" t="s">
        <v>368</v>
      </c>
      <c r="J547" s="97">
        <v>33.06</v>
      </c>
      <c r="K547" s="97" t="s">
        <v>367</v>
      </c>
      <c r="L547" s="97" t="s">
        <v>361</v>
      </c>
      <c r="M547" s="97" t="s">
        <v>361</v>
      </c>
    </row>
    <row r="548" spans="1:13" ht="15.75" customHeight="1">
      <c r="A548" s="97" t="s">
        <v>357</v>
      </c>
      <c r="B548" s="97" t="s">
        <v>358</v>
      </c>
      <c r="C548" s="97" t="s">
        <v>982</v>
      </c>
      <c r="D548" s="97">
        <v>741</v>
      </c>
      <c r="E548" s="98">
        <v>0.14989583333333334</v>
      </c>
      <c r="F548" s="97" t="s">
        <v>366</v>
      </c>
      <c r="G548" s="97">
        <v>1.3133600000000001</v>
      </c>
      <c r="H548" s="97" t="s">
        <v>367</v>
      </c>
      <c r="I548" s="97" t="s">
        <v>368</v>
      </c>
      <c r="J548" s="97">
        <v>6.2930000000000001</v>
      </c>
      <c r="K548" s="97" t="s">
        <v>367</v>
      </c>
      <c r="L548" s="97" t="s">
        <v>361</v>
      </c>
      <c r="M548" s="97" t="s">
        <v>361</v>
      </c>
    </row>
    <row r="549" spans="1:13" ht="15.75" customHeight="1">
      <c r="A549" s="97" t="s">
        <v>357</v>
      </c>
      <c r="B549" s="97" t="s">
        <v>358</v>
      </c>
      <c r="C549" s="97" t="s">
        <v>983</v>
      </c>
      <c r="D549" s="97">
        <v>742</v>
      </c>
      <c r="E549" s="98">
        <v>0.14781249999999999</v>
      </c>
      <c r="F549" s="97" t="s">
        <v>366</v>
      </c>
      <c r="G549" s="97">
        <v>1.5118</v>
      </c>
      <c r="H549" s="97" t="s">
        <v>367</v>
      </c>
      <c r="I549" s="97" t="s">
        <v>368</v>
      </c>
      <c r="J549" s="97">
        <v>14.231</v>
      </c>
      <c r="K549" s="97" t="s">
        <v>367</v>
      </c>
      <c r="L549" s="97" t="s">
        <v>361</v>
      </c>
      <c r="M549" s="97" t="s">
        <v>361</v>
      </c>
    </row>
    <row r="550" spans="1:13" ht="15.75" customHeight="1">
      <c r="A550" s="97" t="s">
        <v>357</v>
      </c>
      <c r="B550" s="97" t="s">
        <v>358</v>
      </c>
      <c r="C550" s="97" t="s">
        <v>984</v>
      </c>
      <c r="D550" s="97">
        <v>743</v>
      </c>
      <c r="E550" s="98">
        <v>0.15174768518518519</v>
      </c>
      <c r="F550" s="97" t="s">
        <v>366</v>
      </c>
      <c r="G550" s="97">
        <v>1.6968099999999999</v>
      </c>
      <c r="H550" s="97" t="s">
        <v>367</v>
      </c>
      <c r="I550" s="97" t="s">
        <v>368</v>
      </c>
      <c r="J550" s="97">
        <v>34.206000000000003</v>
      </c>
      <c r="K550" s="97" t="s">
        <v>367</v>
      </c>
      <c r="L550" s="97" t="s">
        <v>361</v>
      </c>
      <c r="M550" s="97" t="s">
        <v>361</v>
      </c>
    </row>
    <row r="551" spans="1:13" ht="15.75" customHeight="1">
      <c r="A551" s="97" t="s">
        <v>357</v>
      </c>
      <c r="B551" s="97" t="s">
        <v>358</v>
      </c>
      <c r="C551" s="97" t="s">
        <v>1299</v>
      </c>
      <c r="D551" s="97">
        <v>744</v>
      </c>
      <c r="E551" s="98">
        <v>0.14908564814814815</v>
      </c>
      <c r="F551" s="97" t="s">
        <v>366</v>
      </c>
      <c r="G551" s="97">
        <v>1.0755300000000001</v>
      </c>
      <c r="H551" s="97" t="s">
        <v>367</v>
      </c>
      <c r="I551" s="97" t="s">
        <v>368</v>
      </c>
      <c r="J551" s="97">
        <v>29.527999999999999</v>
      </c>
      <c r="K551" s="97" t="s">
        <v>367</v>
      </c>
      <c r="L551" s="97" t="s">
        <v>361</v>
      </c>
      <c r="M551" s="97" t="s">
        <v>361</v>
      </c>
    </row>
    <row r="552" spans="1:13" ht="15.75" customHeight="1">
      <c r="A552" s="97" t="s">
        <v>357</v>
      </c>
      <c r="B552" s="97" t="s">
        <v>358</v>
      </c>
      <c r="C552" s="97" t="s">
        <v>986</v>
      </c>
      <c r="D552" s="97">
        <v>745</v>
      </c>
      <c r="E552" s="98">
        <v>0.15255787037037036</v>
      </c>
      <c r="F552" s="97" t="s">
        <v>366</v>
      </c>
      <c r="G552" s="97">
        <v>1.2885599999999999</v>
      </c>
      <c r="H552" s="97" t="s">
        <v>367</v>
      </c>
      <c r="I552" s="97" t="s">
        <v>368</v>
      </c>
      <c r="J552" s="97">
        <v>9.6189999999999998</v>
      </c>
      <c r="K552" s="97" t="s">
        <v>367</v>
      </c>
      <c r="L552" s="97" t="s">
        <v>361</v>
      </c>
      <c r="M552" s="97" t="s">
        <v>361</v>
      </c>
    </row>
    <row r="553" spans="1:13" ht="15.75" customHeight="1">
      <c r="A553" s="97" t="s">
        <v>357</v>
      </c>
      <c r="B553" s="97" t="s">
        <v>358</v>
      </c>
      <c r="C553" s="97" t="s">
        <v>987</v>
      </c>
      <c r="D553" s="97">
        <v>746</v>
      </c>
      <c r="E553" s="98">
        <v>0.1492013888888889</v>
      </c>
      <c r="F553" s="97" t="s">
        <v>366</v>
      </c>
      <c r="G553" s="97">
        <v>1.4308700000000001</v>
      </c>
      <c r="H553" s="97" t="s">
        <v>367</v>
      </c>
      <c r="I553" s="97" t="s">
        <v>368</v>
      </c>
      <c r="J553" s="97">
        <v>4.4740000000000002</v>
      </c>
      <c r="K553" s="97" t="s">
        <v>367</v>
      </c>
      <c r="L553" s="97" t="s">
        <v>361</v>
      </c>
      <c r="M553" s="97" t="s">
        <v>361</v>
      </c>
    </row>
    <row r="554" spans="1:13" ht="15.75" customHeight="1">
      <c r="A554" s="97" t="s">
        <v>357</v>
      </c>
      <c r="B554" s="97" t="s">
        <v>358</v>
      </c>
      <c r="C554" s="97" t="s">
        <v>988</v>
      </c>
      <c r="D554" s="97">
        <v>747</v>
      </c>
      <c r="E554" s="98">
        <v>0.15325231481481483</v>
      </c>
      <c r="F554" s="97" t="s">
        <v>366</v>
      </c>
      <c r="G554" s="97">
        <v>1.6939599999999999</v>
      </c>
      <c r="H554" s="97" t="s">
        <v>367</v>
      </c>
      <c r="I554" s="97" t="s">
        <v>368</v>
      </c>
      <c r="J554" s="97">
        <v>30.754999999999999</v>
      </c>
      <c r="K554" s="97" t="s">
        <v>367</v>
      </c>
      <c r="L554" s="97" t="s">
        <v>361</v>
      </c>
      <c r="M554" s="97" t="s">
        <v>361</v>
      </c>
    </row>
    <row r="555" spans="1:13" ht="15.75" customHeight="1">
      <c r="A555" s="97" t="s">
        <v>357</v>
      </c>
      <c r="B555" s="97" t="s">
        <v>358</v>
      </c>
      <c r="C555" s="97" t="s">
        <v>1300</v>
      </c>
      <c r="D555" s="97">
        <v>748</v>
      </c>
      <c r="E555" s="98">
        <v>0.15383101851851852</v>
      </c>
      <c r="F555" s="97" t="s">
        <v>366</v>
      </c>
      <c r="G555" s="97">
        <v>1.0778399999999999</v>
      </c>
      <c r="H555" s="97" t="s">
        <v>367</v>
      </c>
      <c r="I555" s="97" t="s">
        <v>368</v>
      </c>
      <c r="J555" s="97">
        <v>31.201000000000001</v>
      </c>
      <c r="K555" s="97" t="s">
        <v>367</v>
      </c>
      <c r="L555" s="97" t="s">
        <v>361</v>
      </c>
      <c r="M555" s="97" t="s">
        <v>361</v>
      </c>
    </row>
    <row r="556" spans="1:13" ht="15.75" customHeight="1">
      <c r="A556" s="97" t="s">
        <v>357</v>
      </c>
      <c r="B556" s="97" t="s">
        <v>358</v>
      </c>
      <c r="C556" s="97" t="s">
        <v>990</v>
      </c>
      <c r="D556" s="97">
        <v>749</v>
      </c>
      <c r="E556" s="98">
        <v>0.15116898148148147</v>
      </c>
      <c r="F556" s="97" t="s">
        <v>366</v>
      </c>
      <c r="G556" s="97">
        <v>1.2693399999999999</v>
      </c>
      <c r="H556" s="97" t="s">
        <v>367</v>
      </c>
      <c r="I556" s="97" t="s">
        <v>368</v>
      </c>
      <c r="J556" s="97">
        <v>11.28</v>
      </c>
      <c r="K556" s="97" t="s">
        <v>367</v>
      </c>
      <c r="L556" s="97" t="s">
        <v>361</v>
      </c>
      <c r="M556" s="97" t="s">
        <v>361</v>
      </c>
    </row>
    <row r="557" spans="1:13" ht="15.75" customHeight="1">
      <c r="A557" s="97" t="s">
        <v>357</v>
      </c>
      <c r="B557" s="97" t="s">
        <v>358</v>
      </c>
      <c r="C557" s="97" t="s">
        <v>991</v>
      </c>
      <c r="D557" s="97">
        <v>750</v>
      </c>
      <c r="E557" s="98">
        <v>0.15464120370370371</v>
      </c>
      <c r="F557" s="97" t="s">
        <v>366</v>
      </c>
      <c r="G557" s="97">
        <v>1.4687699999999999</v>
      </c>
      <c r="H557" s="97" t="s">
        <v>367</v>
      </c>
      <c r="I557" s="97" t="s">
        <v>368</v>
      </c>
      <c r="J557" s="97">
        <v>9.1649999999999991</v>
      </c>
      <c r="K557" s="97" t="s">
        <v>367</v>
      </c>
      <c r="L557" s="97" t="s">
        <v>361</v>
      </c>
      <c r="M557" s="97" t="s">
        <v>361</v>
      </c>
    </row>
    <row r="558" spans="1:13" ht="15.75" customHeight="1">
      <c r="A558" s="97" t="s">
        <v>357</v>
      </c>
      <c r="B558" s="97" t="s">
        <v>358</v>
      </c>
      <c r="C558" s="97" t="s">
        <v>992</v>
      </c>
      <c r="D558" s="97">
        <v>751</v>
      </c>
      <c r="E558" s="98">
        <v>0.15174768518518519</v>
      </c>
      <c r="F558" s="97" t="s">
        <v>366</v>
      </c>
      <c r="G558" s="97">
        <v>1.6247100000000001</v>
      </c>
      <c r="H558" s="97" t="s">
        <v>367</v>
      </c>
      <c r="I558" s="97" t="s">
        <v>368</v>
      </c>
      <c r="J558" s="97">
        <v>24.503</v>
      </c>
      <c r="K558" s="97" t="s">
        <v>367</v>
      </c>
      <c r="L558" s="97" t="s">
        <v>361</v>
      </c>
      <c r="M558" s="97" t="s">
        <v>361</v>
      </c>
    </row>
    <row r="559" spans="1:13" ht="15.75" customHeight="1">
      <c r="A559" s="97" t="s">
        <v>357</v>
      </c>
      <c r="B559" s="97" t="s">
        <v>358</v>
      </c>
      <c r="C559" s="97" t="s">
        <v>993</v>
      </c>
      <c r="D559" s="97">
        <v>752</v>
      </c>
      <c r="E559" s="98">
        <v>0.15406249999999999</v>
      </c>
      <c r="F559" s="97" t="s">
        <v>366</v>
      </c>
      <c r="G559" s="97">
        <v>1.04288</v>
      </c>
      <c r="H559" s="97" t="s">
        <v>367</v>
      </c>
      <c r="I559" s="97" t="s">
        <v>368</v>
      </c>
      <c r="J559" s="97">
        <v>31.408999999999999</v>
      </c>
      <c r="K559" s="97" t="s">
        <v>367</v>
      </c>
      <c r="L559" s="97" t="s">
        <v>361</v>
      </c>
      <c r="M559" s="97" t="s">
        <v>361</v>
      </c>
    </row>
    <row r="560" spans="1:13" ht="15.75" customHeight="1">
      <c r="A560" s="97" t="s">
        <v>357</v>
      </c>
      <c r="B560" s="97" t="s">
        <v>358</v>
      </c>
      <c r="C560" s="97" t="s">
        <v>994</v>
      </c>
      <c r="D560" s="97">
        <v>753</v>
      </c>
      <c r="E560" s="97" t="s">
        <v>1244</v>
      </c>
      <c r="F560" s="97" t="s">
        <v>366</v>
      </c>
      <c r="G560" s="97">
        <v>1.2423999999999999</v>
      </c>
      <c r="H560" s="97" t="s">
        <v>367</v>
      </c>
      <c r="I560" s="97" t="s">
        <v>368</v>
      </c>
      <c r="J560" s="97">
        <v>13.574</v>
      </c>
      <c r="K560" s="97" t="s">
        <v>367</v>
      </c>
      <c r="L560" s="97" t="s">
        <v>361</v>
      </c>
      <c r="M560" s="97" t="s">
        <v>361</v>
      </c>
    </row>
    <row r="561" spans="1:13" ht="15.75" customHeight="1">
      <c r="A561" s="97" t="s">
        <v>357</v>
      </c>
      <c r="B561" s="97" t="s">
        <v>358</v>
      </c>
      <c r="C561" s="97" t="s">
        <v>995</v>
      </c>
      <c r="D561" s="97">
        <v>754</v>
      </c>
      <c r="E561" s="98">
        <v>0.1554513888888889</v>
      </c>
      <c r="F561" s="97" t="s">
        <v>366</v>
      </c>
      <c r="G561" s="97">
        <v>1.4821299999999999</v>
      </c>
      <c r="H561" s="97" t="s">
        <v>367</v>
      </c>
      <c r="I561" s="97" t="s">
        <v>368</v>
      </c>
      <c r="J561" s="97">
        <v>8.9429999999999996</v>
      </c>
      <c r="K561" s="97" t="s">
        <v>367</v>
      </c>
      <c r="L561" s="97" t="s">
        <v>361</v>
      </c>
      <c r="M561" s="97" t="s">
        <v>361</v>
      </c>
    </row>
    <row r="562" spans="1:13" ht="15.75" customHeight="1">
      <c r="A562" s="97" t="s">
        <v>357</v>
      </c>
      <c r="B562" s="97" t="s">
        <v>358</v>
      </c>
      <c r="C562" s="97" t="s">
        <v>996</v>
      </c>
      <c r="D562" s="97">
        <v>755</v>
      </c>
      <c r="E562" s="98">
        <v>0.1532523148148148</v>
      </c>
      <c r="F562" s="97" t="s">
        <v>366</v>
      </c>
      <c r="G562" s="97">
        <v>1.76085</v>
      </c>
      <c r="H562" s="97" t="s">
        <v>367</v>
      </c>
      <c r="I562" s="97" t="s">
        <v>368</v>
      </c>
      <c r="J562" s="97">
        <v>33.325000000000003</v>
      </c>
      <c r="K562" s="97" t="s">
        <v>367</v>
      </c>
      <c r="L562" s="97" t="s">
        <v>361</v>
      </c>
      <c r="M562" s="97" t="s">
        <v>361</v>
      </c>
    </row>
    <row r="563" spans="1:13" ht="15.75" customHeight="1">
      <c r="A563" s="97" t="s">
        <v>357</v>
      </c>
      <c r="B563" s="97" t="s">
        <v>358</v>
      </c>
      <c r="C563" s="97" t="s">
        <v>1301</v>
      </c>
      <c r="D563" s="97">
        <v>756</v>
      </c>
      <c r="E563" s="98">
        <v>0.15626157407407407</v>
      </c>
      <c r="F563" s="97" t="s">
        <v>366</v>
      </c>
      <c r="G563" s="97">
        <v>1.0587</v>
      </c>
      <c r="H563" s="97" t="s">
        <v>367</v>
      </c>
      <c r="I563" s="97" t="s">
        <v>368</v>
      </c>
      <c r="J563" s="97">
        <v>33.866</v>
      </c>
      <c r="K563" s="97" t="s">
        <v>367</v>
      </c>
      <c r="L563" s="97" t="s">
        <v>361</v>
      </c>
      <c r="M563" s="97" t="s">
        <v>361</v>
      </c>
    </row>
    <row r="564" spans="1:13" ht="15.75" customHeight="1">
      <c r="A564" s="97" t="s">
        <v>357</v>
      </c>
      <c r="B564" s="97" t="s">
        <v>358</v>
      </c>
      <c r="C564" s="97" t="s">
        <v>998</v>
      </c>
      <c r="D564" s="97">
        <v>757</v>
      </c>
      <c r="E564" s="97" t="s">
        <v>1302</v>
      </c>
      <c r="F564" s="97" t="s">
        <v>366</v>
      </c>
      <c r="G564" s="97">
        <v>1.21861</v>
      </c>
      <c r="H564" s="97" t="s">
        <v>367</v>
      </c>
      <c r="I564" s="97" t="s">
        <v>368</v>
      </c>
      <c r="J564" s="97">
        <v>18.443999999999999</v>
      </c>
      <c r="K564" s="97" t="s">
        <v>367</v>
      </c>
      <c r="L564" s="97" t="s">
        <v>361</v>
      </c>
      <c r="M564" s="97" t="s">
        <v>361</v>
      </c>
    </row>
    <row r="565" spans="1:13" ht="15.75" customHeight="1">
      <c r="A565" s="97" t="s">
        <v>357</v>
      </c>
      <c r="B565" s="97" t="s">
        <v>358</v>
      </c>
      <c r="C565" s="97" t="s">
        <v>999</v>
      </c>
      <c r="D565" s="97">
        <v>758</v>
      </c>
      <c r="E565" s="98">
        <v>0.15753472222222223</v>
      </c>
      <c r="F565" s="97" t="s">
        <v>366</v>
      </c>
      <c r="G565" s="97">
        <v>1.46411</v>
      </c>
      <c r="H565" s="97" t="s">
        <v>367</v>
      </c>
      <c r="I565" s="97" t="s">
        <v>368</v>
      </c>
      <c r="J565" s="97">
        <v>6.5659999999999998</v>
      </c>
      <c r="K565" s="97" t="s">
        <v>367</v>
      </c>
      <c r="L565" s="97" t="s">
        <v>361</v>
      </c>
      <c r="M565" s="97" t="s">
        <v>361</v>
      </c>
    </row>
    <row r="566" spans="1:13" ht="15.75" customHeight="1">
      <c r="A566" s="97" t="s">
        <v>357</v>
      </c>
      <c r="B566" s="97" t="s">
        <v>358</v>
      </c>
      <c r="C566" s="97" t="s">
        <v>1000</v>
      </c>
      <c r="D566" s="97">
        <v>759</v>
      </c>
      <c r="E566" s="97" t="s">
        <v>1303</v>
      </c>
      <c r="F566" s="97" t="s">
        <v>366</v>
      </c>
      <c r="G566" s="97">
        <v>1.59598</v>
      </c>
      <c r="H566" s="97" t="s">
        <v>367</v>
      </c>
      <c r="I566" s="97" t="s">
        <v>368</v>
      </c>
      <c r="J566" s="97">
        <v>19.623999999999999</v>
      </c>
      <c r="K566" s="97" t="s">
        <v>367</v>
      </c>
      <c r="L566" s="97" t="s">
        <v>361</v>
      </c>
      <c r="M566" s="97" t="s">
        <v>361</v>
      </c>
    </row>
    <row r="567" spans="1:13" ht="15.75" customHeight="1">
      <c r="A567" s="97" t="s">
        <v>357</v>
      </c>
      <c r="B567" s="97" t="s">
        <v>358</v>
      </c>
      <c r="C567" s="97" t="s">
        <v>1001</v>
      </c>
      <c r="D567" s="97">
        <v>760</v>
      </c>
      <c r="E567" s="98">
        <v>0.15707175925925926</v>
      </c>
      <c r="F567" s="97" t="s">
        <v>366</v>
      </c>
      <c r="G567" s="97">
        <v>1.17648</v>
      </c>
      <c r="H567" s="97" t="s">
        <v>367</v>
      </c>
      <c r="I567" s="97" t="s">
        <v>368</v>
      </c>
      <c r="J567" s="97">
        <v>21.968</v>
      </c>
      <c r="K567" s="97" t="s">
        <v>367</v>
      </c>
      <c r="L567" s="97" t="s">
        <v>361</v>
      </c>
      <c r="M567" s="97" t="s">
        <v>361</v>
      </c>
    </row>
    <row r="568" spans="1:13" ht="15.75" customHeight="1">
      <c r="A568" s="97" t="s">
        <v>357</v>
      </c>
      <c r="B568" s="97" t="s">
        <v>358</v>
      </c>
      <c r="C568" s="97" t="s">
        <v>1002</v>
      </c>
      <c r="D568" s="97">
        <v>761</v>
      </c>
      <c r="E568" s="98">
        <v>0.15741898148148148</v>
      </c>
      <c r="F568" s="97" t="s">
        <v>366</v>
      </c>
      <c r="G568" s="97">
        <v>1.68025</v>
      </c>
      <c r="H568" s="97" t="s">
        <v>367</v>
      </c>
      <c r="I568" s="97" t="s">
        <v>368</v>
      </c>
      <c r="J568" s="97">
        <v>28.193000000000001</v>
      </c>
      <c r="K568" s="97" t="s">
        <v>367</v>
      </c>
      <c r="L568" s="97" t="s">
        <v>361</v>
      </c>
      <c r="M568" s="97" t="s">
        <v>361</v>
      </c>
    </row>
    <row r="569" spans="1:13" ht="15.75" customHeight="1">
      <c r="A569" s="97" t="s">
        <v>357</v>
      </c>
      <c r="B569" s="97" t="s">
        <v>358</v>
      </c>
      <c r="C569" s="97" t="s">
        <v>1003</v>
      </c>
      <c r="D569" s="97">
        <v>762</v>
      </c>
      <c r="E569" s="98">
        <v>0.16019675925925927</v>
      </c>
      <c r="F569" s="97" t="s">
        <v>366</v>
      </c>
      <c r="G569" s="97">
        <v>1.1611899999999999</v>
      </c>
      <c r="H569" s="97" t="s">
        <v>367</v>
      </c>
      <c r="I569" s="97" t="s">
        <v>368</v>
      </c>
      <c r="J569" s="97">
        <v>24.026</v>
      </c>
      <c r="K569" s="97" t="s">
        <v>367</v>
      </c>
      <c r="L569" s="97" t="s">
        <v>361</v>
      </c>
      <c r="M569" s="97" t="s">
        <v>361</v>
      </c>
    </row>
    <row r="570" spans="1:13" ht="15.75" customHeight="1">
      <c r="A570" s="97" t="s">
        <v>357</v>
      </c>
      <c r="B570" s="97" t="s">
        <v>358</v>
      </c>
      <c r="C570" s="97" t="s">
        <v>1004</v>
      </c>
      <c r="D570" s="97">
        <v>763</v>
      </c>
      <c r="E570" s="98">
        <v>0.15927083333333333</v>
      </c>
      <c r="F570" s="97" t="s">
        <v>366</v>
      </c>
      <c r="G570" s="97">
        <v>1.66082</v>
      </c>
      <c r="H570" s="97" t="s">
        <v>367</v>
      </c>
      <c r="I570" s="97" t="s">
        <v>368</v>
      </c>
      <c r="J570" s="97">
        <v>26.106999999999999</v>
      </c>
      <c r="K570" s="97" t="s">
        <v>367</v>
      </c>
      <c r="L570" s="97" t="s">
        <v>361</v>
      </c>
      <c r="M570" s="97" t="s">
        <v>361</v>
      </c>
    </row>
    <row r="571" spans="1:13" ht="15.75" customHeight="1">
      <c r="A571" s="97" t="s">
        <v>357</v>
      </c>
      <c r="B571" s="97" t="s">
        <v>358</v>
      </c>
      <c r="C571" s="97" t="s">
        <v>1005</v>
      </c>
      <c r="D571" s="97">
        <v>764</v>
      </c>
      <c r="E571" s="98">
        <v>0.16239583333333332</v>
      </c>
      <c r="F571" s="97" t="s">
        <v>366</v>
      </c>
      <c r="G571" s="97">
        <v>1.07986</v>
      </c>
      <c r="H571" s="97" t="s">
        <v>367</v>
      </c>
      <c r="I571" s="97" t="s">
        <v>368</v>
      </c>
      <c r="J571" s="97">
        <v>32.213000000000001</v>
      </c>
      <c r="K571" s="97" t="s">
        <v>367</v>
      </c>
      <c r="L571" s="97" t="s">
        <v>361</v>
      </c>
      <c r="M571" s="97" t="s">
        <v>361</v>
      </c>
    </row>
    <row r="572" spans="1:13" ht="15.75" customHeight="1">
      <c r="A572" s="97" t="s">
        <v>357</v>
      </c>
      <c r="B572" s="97" t="s">
        <v>358</v>
      </c>
      <c r="C572" s="97" t="s">
        <v>1006</v>
      </c>
      <c r="D572" s="97">
        <v>765</v>
      </c>
      <c r="E572" s="98">
        <v>0.1622800925925926</v>
      </c>
      <c r="F572" s="97" t="s">
        <v>366</v>
      </c>
      <c r="G572" s="97">
        <v>1.5407500000000001</v>
      </c>
      <c r="H572" s="97" t="s">
        <v>367</v>
      </c>
      <c r="I572" s="97" t="s">
        <v>368</v>
      </c>
      <c r="J572" s="97">
        <v>14.246</v>
      </c>
      <c r="K572" s="97" t="s">
        <v>367</v>
      </c>
      <c r="L572" s="97" t="s">
        <v>361</v>
      </c>
      <c r="M572" s="97" t="s">
        <v>361</v>
      </c>
    </row>
    <row r="573" spans="1:13" ht="15.75" customHeight="1">
      <c r="A573" s="97" t="s">
        <v>357</v>
      </c>
      <c r="B573" s="97" t="s">
        <v>358</v>
      </c>
      <c r="C573" s="97" t="s">
        <v>1304</v>
      </c>
      <c r="D573" s="97">
        <v>766</v>
      </c>
      <c r="E573" s="98">
        <v>0.1603125</v>
      </c>
      <c r="F573" s="97" t="s">
        <v>366</v>
      </c>
      <c r="G573" s="97">
        <v>1.7411000000000001</v>
      </c>
      <c r="H573" s="97" t="s">
        <v>367</v>
      </c>
      <c r="I573" s="97" t="s">
        <v>368</v>
      </c>
      <c r="J573" s="97">
        <v>34.162999999999997</v>
      </c>
      <c r="K573" s="97" t="s">
        <v>367</v>
      </c>
      <c r="L573" s="97" t="s">
        <v>361</v>
      </c>
      <c r="M573" s="97" t="s">
        <v>361</v>
      </c>
    </row>
    <row r="574" spans="1:13" ht="15.75" customHeight="1">
      <c r="A574" s="97" t="s">
        <v>357</v>
      </c>
      <c r="B574" s="97" t="s">
        <v>358</v>
      </c>
      <c r="C574" s="97" t="s">
        <v>1008</v>
      </c>
      <c r="D574" s="97">
        <v>767</v>
      </c>
      <c r="E574" s="98">
        <v>0.16447916666666665</v>
      </c>
      <c r="F574" s="97" t="s">
        <v>366</v>
      </c>
      <c r="G574" s="97">
        <v>1.1068100000000001</v>
      </c>
      <c r="H574" s="97" t="s">
        <v>367</v>
      </c>
      <c r="I574" s="97" t="s">
        <v>368</v>
      </c>
      <c r="J574" s="97">
        <v>31.321999999999999</v>
      </c>
      <c r="K574" s="97" t="s">
        <v>367</v>
      </c>
      <c r="L574" s="97" t="s">
        <v>361</v>
      </c>
      <c r="M574" s="97" t="s">
        <v>361</v>
      </c>
    </row>
    <row r="575" spans="1:13" ht="15.75" customHeight="1">
      <c r="A575" s="97" t="s">
        <v>357</v>
      </c>
      <c r="B575" s="97" t="s">
        <v>358</v>
      </c>
      <c r="C575" s="97" t="s">
        <v>1009</v>
      </c>
      <c r="D575" s="97">
        <v>768</v>
      </c>
      <c r="E575" s="98">
        <v>0.16158564814814816</v>
      </c>
      <c r="F575" s="97" t="s">
        <v>366</v>
      </c>
      <c r="G575" s="97">
        <v>1.2882800000000001</v>
      </c>
      <c r="H575" s="97" t="s">
        <v>367</v>
      </c>
      <c r="I575" s="97" t="s">
        <v>368</v>
      </c>
      <c r="J575" s="97">
        <v>11.457000000000001</v>
      </c>
      <c r="K575" s="97" t="s">
        <v>367</v>
      </c>
      <c r="L575" s="97" t="s">
        <v>361</v>
      </c>
      <c r="M575" s="97" t="s">
        <v>361</v>
      </c>
    </row>
    <row r="576" spans="1:13" ht="15.75" customHeight="1">
      <c r="A576" s="97" t="s">
        <v>357</v>
      </c>
      <c r="B576" s="97" t="s">
        <v>358</v>
      </c>
      <c r="C576" s="97" t="s">
        <v>1010</v>
      </c>
      <c r="D576" s="97">
        <v>769</v>
      </c>
      <c r="E576" s="98">
        <v>0.1622800925925926</v>
      </c>
      <c r="F576" s="97" t="s">
        <v>366</v>
      </c>
      <c r="G576" s="97">
        <v>1.41276</v>
      </c>
      <c r="H576" s="97" t="s">
        <v>367</v>
      </c>
      <c r="I576" s="97" t="s">
        <v>368</v>
      </c>
      <c r="J576" s="97">
        <v>3.2639999999999998</v>
      </c>
      <c r="K576" s="97" t="s">
        <v>367</v>
      </c>
      <c r="L576" s="97" t="s">
        <v>361</v>
      </c>
      <c r="M576" s="97" t="s">
        <v>361</v>
      </c>
    </row>
    <row r="577" spans="1:13" ht="15.75" customHeight="1">
      <c r="A577" s="97" t="s">
        <v>357</v>
      </c>
      <c r="B577" s="97" t="s">
        <v>358</v>
      </c>
      <c r="C577" s="97" t="s">
        <v>1011</v>
      </c>
      <c r="D577" s="97">
        <v>770</v>
      </c>
      <c r="E577" s="98">
        <v>0.16609953703703703</v>
      </c>
      <c r="F577" s="97" t="s">
        <v>366</v>
      </c>
      <c r="G577" s="97">
        <v>1.56264</v>
      </c>
      <c r="H577" s="97" t="s">
        <v>367</v>
      </c>
      <c r="I577" s="97" t="s">
        <v>368</v>
      </c>
      <c r="J577" s="97">
        <v>18.797000000000001</v>
      </c>
      <c r="K577" s="97" t="s">
        <v>367</v>
      </c>
      <c r="L577" s="97" t="s">
        <v>361</v>
      </c>
      <c r="M577" s="97" t="s">
        <v>361</v>
      </c>
    </row>
    <row r="578" spans="1:13" ht="15.75" customHeight="1">
      <c r="A578" s="97" t="s">
        <v>357</v>
      </c>
      <c r="B578" s="97" t="s">
        <v>358</v>
      </c>
      <c r="C578" s="97" t="s">
        <v>1012</v>
      </c>
      <c r="D578" s="97">
        <v>771</v>
      </c>
      <c r="E578" s="98">
        <v>0.16829861111111111</v>
      </c>
      <c r="F578" s="97" t="s">
        <v>366</v>
      </c>
      <c r="G578" s="97">
        <v>1.20984</v>
      </c>
      <c r="H578" s="97" t="s">
        <v>367</v>
      </c>
      <c r="I578" s="97" t="s">
        <v>368</v>
      </c>
      <c r="J578" s="97">
        <v>17.405999999999999</v>
      </c>
      <c r="K578" s="97" t="s">
        <v>367</v>
      </c>
      <c r="L578" s="97" t="s">
        <v>361</v>
      </c>
      <c r="M578" s="97" t="s">
        <v>361</v>
      </c>
    </row>
    <row r="579" spans="1:13" ht="15.75" customHeight="1">
      <c r="A579" s="97" t="s">
        <v>357</v>
      </c>
      <c r="B579" s="97" t="s">
        <v>358</v>
      </c>
      <c r="C579" s="97" t="s">
        <v>1013</v>
      </c>
      <c r="D579" s="97">
        <v>772</v>
      </c>
      <c r="E579" s="98">
        <v>0.16609953703703703</v>
      </c>
      <c r="F579" s="97" t="s">
        <v>366</v>
      </c>
      <c r="G579" s="97">
        <v>1.39446</v>
      </c>
      <c r="H579" s="97" t="s">
        <v>367</v>
      </c>
      <c r="I579" s="97" t="s">
        <v>368</v>
      </c>
      <c r="J579" s="97">
        <v>3.403</v>
      </c>
      <c r="K579" s="97" t="s">
        <v>367</v>
      </c>
      <c r="L579" s="97" t="s">
        <v>361</v>
      </c>
      <c r="M579" s="97" t="s">
        <v>361</v>
      </c>
    </row>
    <row r="580" spans="1:13" ht="15.75" customHeight="1">
      <c r="A580" s="97" t="s">
        <v>357</v>
      </c>
      <c r="B580" s="97" t="s">
        <v>358</v>
      </c>
      <c r="C580" s="97" t="s">
        <v>1305</v>
      </c>
      <c r="D580" s="97">
        <v>773</v>
      </c>
      <c r="E580" s="98">
        <v>0.1693402777777778</v>
      </c>
      <c r="F580" s="97" t="s">
        <v>366</v>
      </c>
      <c r="G580" s="97">
        <v>1.4925999999999999</v>
      </c>
      <c r="H580" s="97" t="s">
        <v>367</v>
      </c>
      <c r="I580" s="97" t="s">
        <v>368</v>
      </c>
      <c r="J580" s="97">
        <v>12.769</v>
      </c>
      <c r="K580" s="97" t="s">
        <v>367</v>
      </c>
      <c r="L580" s="97" t="s">
        <v>361</v>
      </c>
      <c r="M580" s="97" t="s">
        <v>361</v>
      </c>
    </row>
    <row r="581" spans="1:13" ht="15.75" customHeight="1">
      <c r="A581" s="97" t="s">
        <v>357</v>
      </c>
      <c r="B581" s="97" t="s">
        <v>358</v>
      </c>
      <c r="C581" s="97" t="s">
        <v>1015</v>
      </c>
      <c r="D581" s="97">
        <v>774</v>
      </c>
      <c r="E581" s="98">
        <v>0.16968749999999999</v>
      </c>
      <c r="F581" s="97" t="s">
        <v>366</v>
      </c>
      <c r="G581" s="97">
        <v>1.4922800000000001</v>
      </c>
      <c r="H581" s="97" t="s">
        <v>367</v>
      </c>
      <c r="I581" s="97" t="s">
        <v>368</v>
      </c>
      <c r="J581" s="97">
        <v>12.75</v>
      </c>
      <c r="K581" s="97" t="s">
        <v>367</v>
      </c>
      <c r="L581" s="97" t="s">
        <v>361</v>
      </c>
      <c r="M581" s="97" t="s">
        <v>361</v>
      </c>
    </row>
    <row r="582" spans="1:13" ht="15.75" customHeight="1">
      <c r="A582" s="97" t="s">
        <v>357</v>
      </c>
      <c r="B582" s="97" t="s">
        <v>358</v>
      </c>
      <c r="C582" s="97" t="s">
        <v>1016</v>
      </c>
      <c r="D582" s="97">
        <v>775</v>
      </c>
      <c r="E582" s="98">
        <v>0.16968749999999999</v>
      </c>
      <c r="F582" s="97" t="s">
        <v>366</v>
      </c>
      <c r="G582" s="97">
        <v>1.38906</v>
      </c>
      <c r="H582" s="97" t="s">
        <v>367</v>
      </c>
      <c r="I582" s="97" t="s">
        <v>368</v>
      </c>
      <c r="J582" s="97">
        <v>3.2469999999999999</v>
      </c>
      <c r="K582" s="97" t="s">
        <v>367</v>
      </c>
      <c r="L582" s="97" t="s">
        <v>361</v>
      </c>
      <c r="M582" s="97" t="s">
        <v>361</v>
      </c>
    </row>
    <row r="583" spans="1:13" ht="15.75" customHeight="1">
      <c r="A583" s="97" t="s">
        <v>357</v>
      </c>
      <c r="B583" s="97" t="s">
        <v>358</v>
      </c>
      <c r="C583" s="97" t="s">
        <v>1017</v>
      </c>
      <c r="D583" s="97">
        <v>776</v>
      </c>
      <c r="E583" s="98">
        <v>0.16737268518518519</v>
      </c>
      <c r="F583" s="97" t="s">
        <v>366</v>
      </c>
      <c r="G583" s="97">
        <v>1.20807</v>
      </c>
      <c r="H583" s="97" t="s">
        <v>367</v>
      </c>
      <c r="I583" s="97" t="s">
        <v>368</v>
      </c>
      <c r="J583" s="97">
        <v>17.384</v>
      </c>
      <c r="K583" s="97" t="s">
        <v>367</v>
      </c>
      <c r="L583" s="97" t="s">
        <v>361</v>
      </c>
      <c r="M583" s="97" t="s">
        <v>361</v>
      </c>
    </row>
    <row r="584" spans="1:13" ht="15.75" customHeight="1">
      <c r="A584" s="97" t="s">
        <v>357</v>
      </c>
      <c r="B584" s="97" t="s">
        <v>358</v>
      </c>
      <c r="C584" s="97" t="s">
        <v>1018</v>
      </c>
      <c r="D584" s="97">
        <v>777</v>
      </c>
      <c r="E584" s="98">
        <v>0.17153935185185185</v>
      </c>
      <c r="F584" s="97" t="s">
        <v>366</v>
      </c>
      <c r="G584" s="97">
        <v>1.06562</v>
      </c>
      <c r="H584" s="97" t="s">
        <v>367</v>
      </c>
      <c r="I584" s="97" t="s">
        <v>368</v>
      </c>
      <c r="J584" s="97">
        <v>33.518000000000001</v>
      </c>
      <c r="K584" s="97" t="s">
        <v>367</v>
      </c>
      <c r="L584" s="97" t="s">
        <v>361</v>
      </c>
      <c r="M584" s="97" t="s">
        <v>361</v>
      </c>
    </row>
    <row r="585" spans="1:13" ht="15.75" customHeight="1">
      <c r="A585" s="97" t="s">
        <v>357</v>
      </c>
      <c r="B585" s="97" t="s">
        <v>358</v>
      </c>
      <c r="C585" s="97" t="s">
        <v>1019</v>
      </c>
      <c r="D585" s="97">
        <v>778</v>
      </c>
      <c r="E585" s="98">
        <v>0.17096064814814815</v>
      </c>
      <c r="F585" s="97" t="s">
        <v>366</v>
      </c>
      <c r="G585" s="97">
        <v>1.6912100000000001</v>
      </c>
      <c r="H585" s="97" t="s">
        <v>367</v>
      </c>
      <c r="I585" s="97" t="s">
        <v>368</v>
      </c>
      <c r="J585" s="97">
        <v>30.436</v>
      </c>
      <c r="K585" s="97" t="s">
        <v>367</v>
      </c>
      <c r="L585" s="97" t="s">
        <v>361</v>
      </c>
      <c r="M585" s="97" t="s">
        <v>361</v>
      </c>
    </row>
    <row r="586" spans="1:13" ht="15.75" customHeight="1">
      <c r="A586" s="97" t="s">
        <v>357</v>
      </c>
      <c r="B586" s="97" t="s">
        <v>358</v>
      </c>
      <c r="C586" s="97" t="s">
        <v>1020</v>
      </c>
      <c r="D586" s="97">
        <v>779</v>
      </c>
      <c r="E586" s="98">
        <v>0.17420138888888889</v>
      </c>
      <c r="F586" s="97" t="s">
        <v>366</v>
      </c>
      <c r="G586" s="97">
        <v>1.5643899999999999</v>
      </c>
      <c r="H586" s="97" t="s">
        <v>367</v>
      </c>
      <c r="I586" s="97" t="s">
        <v>368</v>
      </c>
      <c r="J586" s="97">
        <v>16.748000000000001</v>
      </c>
      <c r="K586" s="97" t="s">
        <v>367</v>
      </c>
      <c r="L586" s="97" t="s">
        <v>361</v>
      </c>
      <c r="M586" s="97" t="s">
        <v>361</v>
      </c>
    </row>
    <row r="587" spans="1:13" ht="15.75" customHeight="1">
      <c r="A587" s="97" t="s">
        <v>357</v>
      </c>
      <c r="B587" s="97" t="s">
        <v>358</v>
      </c>
      <c r="C587" s="97" t="s">
        <v>1021</v>
      </c>
      <c r="D587" s="97">
        <v>780</v>
      </c>
      <c r="E587" s="98">
        <v>0.17188657407407407</v>
      </c>
      <c r="F587" s="97" t="s">
        <v>366</v>
      </c>
      <c r="G587" s="97">
        <v>1.3773299999999999</v>
      </c>
      <c r="H587" s="97" t="s">
        <v>367</v>
      </c>
      <c r="I587" s="97" t="s">
        <v>368</v>
      </c>
      <c r="J587" s="97">
        <v>3.835</v>
      </c>
      <c r="K587" s="97" t="s">
        <v>367</v>
      </c>
      <c r="L587" s="97" t="s">
        <v>361</v>
      </c>
      <c r="M587" s="97" t="s">
        <v>361</v>
      </c>
    </row>
    <row r="588" spans="1:13" ht="15.75" customHeight="1">
      <c r="A588" s="97" t="s">
        <v>357</v>
      </c>
      <c r="B588" s="97" t="s">
        <v>358</v>
      </c>
      <c r="C588" s="97" t="s">
        <v>1022</v>
      </c>
      <c r="D588" s="97">
        <v>781</v>
      </c>
      <c r="E588" s="98">
        <v>0.17003472222222224</v>
      </c>
      <c r="F588" s="97" t="s">
        <v>366</v>
      </c>
      <c r="G588" s="97">
        <v>1.1789000000000001</v>
      </c>
      <c r="H588" s="97" t="s">
        <v>367</v>
      </c>
      <c r="I588" s="97" t="s">
        <v>368</v>
      </c>
      <c r="J588" s="97">
        <v>23.417999999999999</v>
      </c>
      <c r="K588" s="97" t="s">
        <v>367</v>
      </c>
      <c r="L588" s="97" t="s">
        <v>361</v>
      </c>
      <c r="M588" s="97" t="s">
        <v>361</v>
      </c>
    </row>
    <row r="589" spans="1:13" ht="15.75" customHeight="1">
      <c r="A589" s="97" t="s">
        <v>357</v>
      </c>
      <c r="B589" s="97" t="s">
        <v>358</v>
      </c>
      <c r="C589" s="97" t="s">
        <v>1306</v>
      </c>
      <c r="D589" s="97">
        <v>782</v>
      </c>
      <c r="E589" s="98">
        <v>0.17188657407407407</v>
      </c>
      <c r="F589" s="97" t="s">
        <v>366</v>
      </c>
      <c r="G589" s="97">
        <v>1.6046499999999999</v>
      </c>
      <c r="H589" s="97" t="s">
        <v>367</v>
      </c>
      <c r="I589" s="97" t="s">
        <v>368</v>
      </c>
      <c r="J589" s="97">
        <v>20.518000000000001</v>
      </c>
      <c r="K589" s="97" t="s">
        <v>367</v>
      </c>
      <c r="L589" s="97" t="s">
        <v>361</v>
      </c>
      <c r="M589" s="97" t="s">
        <v>361</v>
      </c>
    </row>
    <row r="590" spans="1:13" ht="15.75" customHeight="1">
      <c r="A590" s="97" t="s">
        <v>357</v>
      </c>
      <c r="B590" s="97" t="s">
        <v>358</v>
      </c>
      <c r="C590" s="97" t="s">
        <v>1024</v>
      </c>
      <c r="D590" s="97">
        <v>783</v>
      </c>
      <c r="E590" s="98">
        <v>0.17258101851851851</v>
      </c>
      <c r="F590" s="97" t="s">
        <v>366</v>
      </c>
      <c r="G590" s="97">
        <v>1.1437200000000001</v>
      </c>
      <c r="H590" s="97" t="s">
        <v>367</v>
      </c>
      <c r="I590" s="97" t="s">
        <v>368</v>
      </c>
      <c r="J590" s="97">
        <v>25.8</v>
      </c>
      <c r="K590" s="97" t="s">
        <v>367</v>
      </c>
      <c r="L590" s="97" t="s">
        <v>361</v>
      </c>
      <c r="M590" s="97" t="s">
        <v>361</v>
      </c>
    </row>
    <row r="591" spans="1:13" ht="15.75" customHeight="1">
      <c r="A591" s="97" t="s">
        <v>357</v>
      </c>
      <c r="B591" s="97" t="s">
        <v>358</v>
      </c>
      <c r="C591" s="97" t="s">
        <v>1025</v>
      </c>
      <c r="D591" s="97">
        <v>784</v>
      </c>
      <c r="E591" s="98">
        <v>0.1776736111111111</v>
      </c>
      <c r="F591" s="97" t="s">
        <v>366</v>
      </c>
      <c r="G591" s="97">
        <v>1.14408</v>
      </c>
      <c r="H591" s="97" t="s">
        <v>367</v>
      </c>
      <c r="I591" s="97" t="s">
        <v>368</v>
      </c>
      <c r="J591" s="97">
        <v>25.853000000000002</v>
      </c>
      <c r="K591" s="97" t="s">
        <v>367</v>
      </c>
      <c r="L591" s="97" t="s">
        <v>361</v>
      </c>
      <c r="M591" s="97" t="s">
        <v>361</v>
      </c>
    </row>
    <row r="592" spans="1:13" ht="15.75" customHeight="1">
      <c r="A592" s="97" t="s">
        <v>357</v>
      </c>
      <c r="B592" s="97" t="s">
        <v>358</v>
      </c>
      <c r="C592" s="97" t="s">
        <v>1309</v>
      </c>
      <c r="D592" s="97" t="s">
        <v>503</v>
      </c>
      <c r="F592" s="97" t="s">
        <v>504</v>
      </c>
      <c r="G592" s="97">
        <v>-56.1</v>
      </c>
      <c r="H592" s="97" t="s">
        <v>505</v>
      </c>
      <c r="I592" s="97" t="s">
        <v>506</v>
      </c>
      <c r="L592" s="97" t="s">
        <v>361</v>
      </c>
      <c r="M592" s="97" t="s">
        <v>361</v>
      </c>
    </row>
    <row r="593" spans="1:13" ht="15.75" customHeight="1">
      <c r="A593" s="97" t="s">
        <v>357</v>
      </c>
      <c r="B593" s="97" t="s">
        <v>358</v>
      </c>
      <c r="C593" s="97" t="s">
        <v>1310</v>
      </c>
      <c r="D593" s="97" t="s">
        <v>1332</v>
      </c>
      <c r="E593" s="99">
        <v>0.11983796296296297</v>
      </c>
      <c r="F593" s="97" t="s">
        <v>361</v>
      </c>
      <c r="I593" s="97" t="s">
        <v>361</v>
      </c>
      <c r="L593" s="97" t="s">
        <v>361</v>
      </c>
      <c r="M593" s="97" t="s">
        <v>361</v>
      </c>
    </row>
    <row r="594" spans="1:13" ht="15.75" customHeight="1">
      <c r="A594" s="97" t="s">
        <v>357</v>
      </c>
      <c r="B594" s="97" t="s">
        <v>358</v>
      </c>
      <c r="C594" s="97" t="s">
        <v>1311</v>
      </c>
      <c r="D594" s="97" t="s">
        <v>1178</v>
      </c>
      <c r="E594" s="97" t="s">
        <v>1179</v>
      </c>
      <c r="F594" s="97" t="s">
        <v>361</v>
      </c>
      <c r="I594" s="97" t="s">
        <v>361</v>
      </c>
      <c r="L594" s="97" t="s">
        <v>361</v>
      </c>
      <c r="M594" s="97" t="s">
        <v>361</v>
      </c>
    </row>
    <row r="595" spans="1:13" ht="15.75" customHeight="1">
      <c r="A595" s="97" t="s">
        <v>357</v>
      </c>
      <c r="B595" s="97" t="s">
        <v>358</v>
      </c>
      <c r="C595" s="97" t="s">
        <v>1029</v>
      </c>
      <c r="D595" s="97">
        <v>785</v>
      </c>
      <c r="E595" s="98">
        <v>0.13947916666666668</v>
      </c>
      <c r="F595" s="97" t="s">
        <v>366</v>
      </c>
      <c r="G595" s="97">
        <v>1.58358</v>
      </c>
      <c r="H595" s="97" t="s">
        <v>367</v>
      </c>
      <c r="I595" s="97" t="s">
        <v>368</v>
      </c>
      <c r="J595" s="97">
        <v>25.242000000000001</v>
      </c>
      <c r="K595" s="97" t="s">
        <v>367</v>
      </c>
      <c r="L595" s="97" t="s">
        <v>361</v>
      </c>
      <c r="M595" s="97" t="s">
        <v>361</v>
      </c>
    </row>
    <row r="596" spans="1:13" ht="15.75" customHeight="1">
      <c r="A596" s="97" t="s">
        <v>357</v>
      </c>
      <c r="B596" s="97" t="s">
        <v>358</v>
      </c>
      <c r="C596" s="97" t="s">
        <v>1030</v>
      </c>
      <c r="D596" s="97">
        <v>786</v>
      </c>
      <c r="E596" s="98">
        <v>0.14028935185185185</v>
      </c>
      <c r="F596" s="97" t="s">
        <v>366</v>
      </c>
      <c r="G596" s="97">
        <v>1.0850900000000001</v>
      </c>
      <c r="H596" s="97" t="s">
        <v>367</v>
      </c>
      <c r="I596" s="97" t="s">
        <v>368</v>
      </c>
      <c r="J596" s="97">
        <v>24.853000000000002</v>
      </c>
      <c r="K596" s="97" t="s">
        <v>367</v>
      </c>
      <c r="L596" s="97" t="s">
        <v>361</v>
      </c>
      <c r="M596" s="97" t="s">
        <v>361</v>
      </c>
    </row>
    <row r="597" spans="1:13" ht="15.75" customHeight="1">
      <c r="A597" s="97" t="s">
        <v>357</v>
      </c>
      <c r="B597" s="97" t="s">
        <v>358</v>
      </c>
      <c r="C597" s="97" t="s">
        <v>1031</v>
      </c>
      <c r="D597" s="97">
        <v>787</v>
      </c>
      <c r="E597" s="98">
        <v>0.13947916666666668</v>
      </c>
      <c r="F597" s="97" t="s">
        <v>366</v>
      </c>
      <c r="G597" s="97">
        <v>1.56542</v>
      </c>
      <c r="H597" s="97" t="s">
        <v>367</v>
      </c>
      <c r="I597" s="97" t="s">
        <v>368</v>
      </c>
      <c r="J597" s="97">
        <v>24.202999999999999</v>
      </c>
      <c r="K597" s="97" t="s">
        <v>367</v>
      </c>
      <c r="L597" s="97" t="s">
        <v>361</v>
      </c>
      <c r="M597" s="97" t="s">
        <v>361</v>
      </c>
    </row>
    <row r="598" spans="1:13" ht="15.75" customHeight="1">
      <c r="A598" s="97" t="s">
        <v>357</v>
      </c>
      <c r="B598" s="97" t="s">
        <v>358</v>
      </c>
      <c r="C598" s="97" t="s">
        <v>1032</v>
      </c>
      <c r="D598" s="97">
        <v>788</v>
      </c>
      <c r="E598" s="97" t="s">
        <v>1312</v>
      </c>
      <c r="F598" s="97" t="s">
        <v>366</v>
      </c>
      <c r="G598" s="97">
        <v>1.06002</v>
      </c>
      <c r="H598" s="97" t="s">
        <v>367</v>
      </c>
      <c r="I598" s="97" t="s">
        <v>368</v>
      </c>
      <c r="J598" s="97">
        <v>25.949000000000002</v>
      </c>
      <c r="K598" s="97" t="s">
        <v>367</v>
      </c>
      <c r="L598" s="97" t="s">
        <v>361</v>
      </c>
      <c r="M598" s="97" t="s">
        <v>361</v>
      </c>
    </row>
    <row r="599" spans="1:13" ht="15.75" customHeight="1">
      <c r="A599" s="97" t="s">
        <v>357</v>
      </c>
      <c r="B599" s="97" t="s">
        <v>358</v>
      </c>
      <c r="C599" s="97" t="s">
        <v>1033</v>
      </c>
      <c r="D599" s="97">
        <v>789</v>
      </c>
      <c r="E599" s="97" t="s">
        <v>1313</v>
      </c>
      <c r="F599" s="97" t="s">
        <v>366</v>
      </c>
      <c r="G599" s="97">
        <v>1.59311</v>
      </c>
      <c r="H599" s="97" t="s">
        <v>367</v>
      </c>
      <c r="I599" s="97" t="s">
        <v>368</v>
      </c>
      <c r="J599" s="97">
        <v>27.331</v>
      </c>
      <c r="K599" s="97" t="s">
        <v>367</v>
      </c>
      <c r="L599" s="97" t="s">
        <v>361</v>
      </c>
      <c r="M599" s="97" t="s">
        <v>361</v>
      </c>
    </row>
    <row r="600" spans="1:13" ht="15.75" customHeight="1">
      <c r="A600" s="97" t="s">
        <v>357</v>
      </c>
      <c r="B600" s="97" t="s">
        <v>358</v>
      </c>
      <c r="C600" s="97" t="s">
        <v>1034</v>
      </c>
      <c r="D600" s="97">
        <v>790</v>
      </c>
      <c r="E600" s="98">
        <v>0.1449189814814815</v>
      </c>
      <c r="F600" s="97" t="s">
        <v>366</v>
      </c>
      <c r="G600" s="97">
        <v>1.46224</v>
      </c>
      <c r="H600" s="97" t="s">
        <v>367</v>
      </c>
      <c r="I600" s="97" t="s">
        <v>368</v>
      </c>
      <c r="J600" s="97">
        <v>14.041</v>
      </c>
      <c r="K600" s="97" t="s">
        <v>367</v>
      </c>
      <c r="L600" s="97" t="s">
        <v>361</v>
      </c>
      <c r="M600" s="97" t="s">
        <v>361</v>
      </c>
    </row>
    <row r="601" spans="1:13" ht="15.75" customHeight="1">
      <c r="A601" s="97" t="s">
        <v>357</v>
      </c>
      <c r="B601" s="97" t="s">
        <v>358</v>
      </c>
      <c r="C601" s="97" t="s">
        <v>1035</v>
      </c>
      <c r="D601" s="97">
        <v>791</v>
      </c>
      <c r="E601" s="98">
        <v>0.14376157407407408</v>
      </c>
      <c r="F601" s="97" t="s">
        <v>366</v>
      </c>
      <c r="G601" s="97">
        <v>1.2158</v>
      </c>
      <c r="H601" s="97" t="s">
        <v>367</v>
      </c>
      <c r="I601" s="97" t="s">
        <v>368</v>
      </c>
      <c r="J601" s="97">
        <v>10.787000000000001</v>
      </c>
      <c r="K601" s="97" t="s">
        <v>367</v>
      </c>
      <c r="L601" s="97" t="s">
        <v>361</v>
      </c>
      <c r="M601" s="97" t="s">
        <v>361</v>
      </c>
    </row>
    <row r="602" spans="1:13" ht="15.75" customHeight="1">
      <c r="A602" s="97" t="s">
        <v>357</v>
      </c>
      <c r="B602" s="97" t="s">
        <v>358</v>
      </c>
      <c r="C602" s="97" t="s">
        <v>1036</v>
      </c>
      <c r="D602" s="97">
        <v>792</v>
      </c>
      <c r="E602" s="98">
        <v>0.14711805555555554</v>
      </c>
      <c r="F602" s="97" t="s">
        <v>366</v>
      </c>
      <c r="G602" s="97">
        <v>1.0562800000000001</v>
      </c>
      <c r="H602" s="97" t="s">
        <v>367</v>
      </c>
      <c r="I602" s="97" t="s">
        <v>368</v>
      </c>
      <c r="J602" s="97">
        <v>26.143999999999998</v>
      </c>
      <c r="K602" s="97" t="s">
        <v>367</v>
      </c>
      <c r="L602" s="97" t="s">
        <v>361</v>
      </c>
      <c r="M602" s="97" t="s">
        <v>361</v>
      </c>
    </row>
    <row r="603" spans="1:13" ht="15.75" customHeight="1">
      <c r="A603" s="97" t="s">
        <v>357</v>
      </c>
      <c r="B603" s="97" t="s">
        <v>358</v>
      </c>
      <c r="C603" s="97" t="s">
        <v>1037</v>
      </c>
      <c r="D603" s="97">
        <v>793</v>
      </c>
      <c r="E603" s="98">
        <v>0.14656250000000001</v>
      </c>
      <c r="F603" s="97" t="s">
        <v>366</v>
      </c>
      <c r="G603" s="97">
        <v>1.69062</v>
      </c>
      <c r="H603" s="97" t="s">
        <v>367</v>
      </c>
      <c r="I603" s="97" t="s">
        <v>368</v>
      </c>
      <c r="J603" s="97">
        <v>34.530999999999999</v>
      </c>
      <c r="K603" s="97" t="s">
        <v>367</v>
      </c>
      <c r="L603" s="97" t="s">
        <v>361</v>
      </c>
      <c r="M603" s="97" t="s">
        <v>361</v>
      </c>
    </row>
    <row r="604" spans="1:13" ht="15.75" customHeight="1">
      <c r="A604" s="97" t="s">
        <v>357</v>
      </c>
      <c r="B604" s="97" t="s">
        <v>358</v>
      </c>
      <c r="C604" s="97" t="s">
        <v>1038</v>
      </c>
      <c r="D604" s="97">
        <v>794</v>
      </c>
      <c r="E604" s="98">
        <v>0.14482638888888888</v>
      </c>
      <c r="F604" s="97" t="s">
        <v>366</v>
      </c>
      <c r="G604" s="97">
        <v>1.4108799999999999</v>
      </c>
      <c r="H604" s="97" t="s">
        <v>367</v>
      </c>
      <c r="I604" s="97" t="s">
        <v>368</v>
      </c>
      <c r="J604" s="97">
        <v>10.028</v>
      </c>
      <c r="K604" s="97" t="s">
        <v>367</v>
      </c>
      <c r="L604" s="97" t="s">
        <v>361</v>
      </c>
      <c r="M604" s="97" t="s">
        <v>361</v>
      </c>
    </row>
    <row r="605" spans="1:13" ht="15.75" customHeight="1">
      <c r="A605" s="97" t="s">
        <v>357</v>
      </c>
      <c r="B605" s="97" t="s">
        <v>358</v>
      </c>
      <c r="C605" s="97" t="s">
        <v>1039</v>
      </c>
      <c r="D605" s="97">
        <v>795</v>
      </c>
      <c r="E605" s="97" t="s">
        <v>1314</v>
      </c>
      <c r="F605" s="97" t="s">
        <v>366</v>
      </c>
      <c r="G605" s="97">
        <v>1.1693100000000001</v>
      </c>
      <c r="H605" s="97" t="s">
        <v>367</v>
      </c>
      <c r="I605" s="97" t="s">
        <v>368</v>
      </c>
      <c r="J605" s="97">
        <v>12.385</v>
      </c>
      <c r="K605" s="97" t="s">
        <v>367</v>
      </c>
      <c r="L605" s="97" t="s">
        <v>361</v>
      </c>
      <c r="M605" s="97" t="s">
        <v>361</v>
      </c>
    </row>
    <row r="606" spans="1:13" ht="15.75" customHeight="1">
      <c r="A606" s="97" t="s">
        <v>357</v>
      </c>
      <c r="B606" s="97" t="s">
        <v>358</v>
      </c>
      <c r="C606" s="97" t="s">
        <v>1040</v>
      </c>
      <c r="D606" s="97">
        <v>796</v>
      </c>
      <c r="E606" s="98">
        <v>0.14934027777777778</v>
      </c>
      <c r="F606" s="97" t="s">
        <v>366</v>
      </c>
      <c r="G606" s="97">
        <v>0.96947000000000005</v>
      </c>
      <c r="H606" s="97" t="s">
        <v>367</v>
      </c>
      <c r="I606" s="97" t="s">
        <v>368</v>
      </c>
      <c r="J606" s="97">
        <v>30.285</v>
      </c>
      <c r="K606" s="97" t="s">
        <v>367</v>
      </c>
      <c r="L606" s="97" t="s">
        <v>361</v>
      </c>
      <c r="M606" s="97" t="s">
        <v>361</v>
      </c>
    </row>
    <row r="607" spans="1:13" ht="15.75" customHeight="1">
      <c r="A607" s="97" t="s">
        <v>357</v>
      </c>
      <c r="B607" s="97" t="s">
        <v>358</v>
      </c>
      <c r="C607" s="97" t="s">
        <v>1041</v>
      </c>
      <c r="D607" s="97">
        <v>797</v>
      </c>
      <c r="E607" s="98">
        <v>0.14829861111111112</v>
      </c>
      <c r="F607" s="97" t="s">
        <v>366</v>
      </c>
      <c r="G607" s="97">
        <v>1.6320699999999999</v>
      </c>
      <c r="H607" s="97" t="s">
        <v>367</v>
      </c>
      <c r="I607" s="97" t="s">
        <v>368</v>
      </c>
      <c r="J607" s="97">
        <v>34.17</v>
      </c>
      <c r="K607" s="97" t="s">
        <v>367</v>
      </c>
      <c r="L607" s="97" t="s">
        <v>361</v>
      </c>
      <c r="M607" s="97" t="s">
        <v>361</v>
      </c>
    </row>
    <row r="608" spans="1:13" ht="15.75" customHeight="1">
      <c r="A608" s="97" t="s">
        <v>357</v>
      </c>
      <c r="B608" s="97" t="s">
        <v>358</v>
      </c>
      <c r="C608" s="97" t="s">
        <v>1042</v>
      </c>
      <c r="D608" s="97">
        <v>798</v>
      </c>
      <c r="E608" s="98">
        <v>0.14737268518518518</v>
      </c>
      <c r="F608" s="97" t="s">
        <v>366</v>
      </c>
      <c r="G608" s="97">
        <v>1.47505</v>
      </c>
      <c r="H608" s="97" t="s">
        <v>367</v>
      </c>
      <c r="I608" s="97" t="s">
        <v>368</v>
      </c>
      <c r="J608" s="97">
        <v>18.655000000000001</v>
      </c>
      <c r="K608" s="97" t="s">
        <v>367</v>
      </c>
      <c r="L608" s="97" t="s">
        <v>361</v>
      </c>
      <c r="M608" s="97" t="s">
        <v>361</v>
      </c>
    </row>
    <row r="609" spans="1:13" ht="15.75" customHeight="1">
      <c r="A609" s="97" t="s">
        <v>357</v>
      </c>
      <c r="B609" s="97" t="s">
        <v>358</v>
      </c>
      <c r="C609" s="97" t="s">
        <v>1043</v>
      </c>
      <c r="D609" s="97">
        <v>799</v>
      </c>
      <c r="E609" s="97" t="s">
        <v>1315</v>
      </c>
      <c r="F609" s="97" t="s">
        <v>366</v>
      </c>
      <c r="G609" s="97">
        <v>1.27681</v>
      </c>
      <c r="H609" s="97" t="s">
        <v>367</v>
      </c>
      <c r="I609" s="97" t="s">
        <v>368</v>
      </c>
      <c r="J609" s="97">
        <v>2.343</v>
      </c>
      <c r="K609" s="97" t="s">
        <v>367</v>
      </c>
      <c r="L609" s="97" t="s">
        <v>361</v>
      </c>
      <c r="M609" s="97" t="s">
        <v>361</v>
      </c>
    </row>
    <row r="610" spans="1:13" ht="15.75" customHeight="1">
      <c r="A610" s="97" t="s">
        <v>357</v>
      </c>
      <c r="B610" s="97" t="s">
        <v>358</v>
      </c>
      <c r="C610" s="97" t="s">
        <v>1044</v>
      </c>
      <c r="D610" s="97">
        <v>800</v>
      </c>
      <c r="E610" s="98">
        <v>0.15281249999999999</v>
      </c>
      <c r="F610" s="97" t="s">
        <v>366</v>
      </c>
      <c r="G610" s="97">
        <v>1.0760799999999999</v>
      </c>
      <c r="H610" s="97" t="s">
        <v>367</v>
      </c>
      <c r="I610" s="97" t="s">
        <v>368</v>
      </c>
      <c r="J610" s="97">
        <v>21.588999999999999</v>
      </c>
      <c r="K610" s="97" t="s">
        <v>367</v>
      </c>
      <c r="L610" s="97" t="s">
        <v>361</v>
      </c>
      <c r="M610" s="97" t="s">
        <v>361</v>
      </c>
    </row>
    <row r="611" spans="1:13" ht="15.75" customHeight="1">
      <c r="A611" s="97" t="s">
        <v>357</v>
      </c>
      <c r="B611" s="97" t="s">
        <v>358</v>
      </c>
      <c r="C611" s="97" t="s">
        <v>1045</v>
      </c>
      <c r="D611" s="97">
        <v>801</v>
      </c>
      <c r="E611" s="98">
        <v>0.15049768518518519</v>
      </c>
      <c r="F611" s="97" t="s">
        <v>366</v>
      </c>
      <c r="G611" s="97">
        <v>1.58585</v>
      </c>
      <c r="H611" s="97" t="s">
        <v>367</v>
      </c>
      <c r="I611" s="97" t="s">
        <v>368</v>
      </c>
      <c r="J611" s="97">
        <v>29.907</v>
      </c>
      <c r="K611" s="97" t="s">
        <v>367</v>
      </c>
      <c r="L611" s="97" t="s">
        <v>361</v>
      </c>
      <c r="M611" s="97" t="s">
        <v>361</v>
      </c>
    </row>
    <row r="612" spans="1:13" ht="15.75" customHeight="1">
      <c r="A612" s="97" t="s">
        <v>357</v>
      </c>
      <c r="B612" s="97" t="s">
        <v>358</v>
      </c>
      <c r="C612" s="97" t="s">
        <v>1046</v>
      </c>
      <c r="D612" s="97">
        <v>802</v>
      </c>
      <c r="E612" s="97" t="s">
        <v>1316</v>
      </c>
      <c r="F612" s="97" t="s">
        <v>366</v>
      </c>
      <c r="G612" s="97">
        <v>1.3276300000000001</v>
      </c>
      <c r="H612" s="97" t="s">
        <v>367</v>
      </c>
      <c r="I612" s="97" t="s">
        <v>368</v>
      </c>
      <c r="J612" s="97">
        <v>3.6059999999999999</v>
      </c>
      <c r="K612" s="97" t="s">
        <v>367</v>
      </c>
      <c r="L612" s="97" t="s">
        <v>361</v>
      </c>
      <c r="M612" s="97" t="s">
        <v>361</v>
      </c>
    </row>
    <row r="613" spans="1:13" ht="15.75" customHeight="1">
      <c r="A613" s="97" t="s">
        <v>357</v>
      </c>
      <c r="B613" s="97" t="s">
        <v>358</v>
      </c>
      <c r="C613" s="97" t="s">
        <v>1047</v>
      </c>
      <c r="D613" s="97">
        <v>803</v>
      </c>
      <c r="E613" s="98">
        <v>0.15362268518518518</v>
      </c>
      <c r="F613" s="97" t="s">
        <v>366</v>
      </c>
      <c r="G613" s="97">
        <v>1.1841900000000001</v>
      </c>
      <c r="H613" s="97" t="s">
        <v>367</v>
      </c>
      <c r="I613" s="97" t="s">
        <v>368</v>
      </c>
      <c r="J613" s="97">
        <v>10.456</v>
      </c>
      <c r="K613" s="97" t="s">
        <v>367</v>
      </c>
      <c r="L613" s="97" t="s">
        <v>361</v>
      </c>
      <c r="M613" s="97" t="s">
        <v>361</v>
      </c>
    </row>
    <row r="614" spans="1:13" ht="15.75" customHeight="1">
      <c r="A614" s="97" t="s">
        <v>357</v>
      </c>
      <c r="B614" s="97" t="s">
        <v>358</v>
      </c>
      <c r="C614" s="97" t="s">
        <v>1048</v>
      </c>
      <c r="D614" s="97">
        <v>804</v>
      </c>
      <c r="E614" s="98">
        <v>0.15466435185185187</v>
      </c>
      <c r="F614" s="97" t="s">
        <v>366</v>
      </c>
      <c r="G614" s="97">
        <v>0.98704999999999998</v>
      </c>
      <c r="H614" s="97" t="s">
        <v>367</v>
      </c>
      <c r="I614" s="97" t="s">
        <v>368</v>
      </c>
      <c r="J614" s="97">
        <v>30.396000000000001</v>
      </c>
      <c r="K614" s="97" t="s">
        <v>367</v>
      </c>
      <c r="L614" s="97" t="s">
        <v>361</v>
      </c>
      <c r="M614" s="97" t="s">
        <v>361</v>
      </c>
    </row>
    <row r="615" spans="1:13" ht="15.75" customHeight="1">
      <c r="A615" s="97" t="s">
        <v>357</v>
      </c>
      <c r="B615" s="97" t="s">
        <v>358</v>
      </c>
      <c r="C615" s="97" t="s">
        <v>1049</v>
      </c>
      <c r="D615" s="97">
        <v>805</v>
      </c>
      <c r="E615" s="98">
        <v>0.15350694444444443</v>
      </c>
      <c r="F615" s="97" t="s">
        <v>366</v>
      </c>
      <c r="G615" s="97">
        <v>1.60578</v>
      </c>
      <c r="H615" s="97" t="s">
        <v>367</v>
      </c>
      <c r="I615" s="97" t="s">
        <v>368</v>
      </c>
      <c r="J615" s="97">
        <v>32.792999999999999</v>
      </c>
      <c r="K615" s="97" t="s">
        <v>367</v>
      </c>
      <c r="L615" s="97" t="s">
        <v>361</v>
      </c>
      <c r="M615" s="97" t="s">
        <v>361</v>
      </c>
    </row>
    <row r="616" spans="1:13" ht="15.75" customHeight="1">
      <c r="A616" s="97" t="s">
        <v>357</v>
      </c>
      <c r="B616" s="97" t="s">
        <v>358</v>
      </c>
      <c r="C616" s="97" t="s">
        <v>1050</v>
      </c>
      <c r="D616" s="97">
        <v>806</v>
      </c>
      <c r="E616" s="97" t="s">
        <v>1317</v>
      </c>
      <c r="F616" s="97" t="s">
        <v>366</v>
      </c>
      <c r="G616" s="97">
        <v>1.40221</v>
      </c>
      <c r="H616" s="97" t="s">
        <v>367</v>
      </c>
      <c r="I616" s="97" t="s">
        <v>368</v>
      </c>
      <c r="J616" s="97">
        <v>12.84</v>
      </c>
      <c r="K616" s="97" t="s">
        <v>367</v>
      </c>
      <c r="L616" s="97" t="s">
        <v>361</v>
      </c>
      <c r="M616" s="97" t="s">
        <v>361</v>
      </c>
    </row>
    <row r="617" spans="1:13" ht="15.75" customHeight="1">
      <c r="A617" s="97" t="s">
        <v>357</v>
      </c>
      <c r="B617" s="97" t="s">
        <v>358</v>
      </c>
      <c r="C617" s="97" t="s">
        <v>1051</v>
      </c>
      <c r="D617" s="97">
        <v>807</v>
      </c>
      <c r="E617" s="98">
        <v>0.15744212962962964</v>
      </c>
      <c r="F617" s="97" t="s">
        <v>366</v>
      </c>
      <c r="G617" s="97">
        <v>1.20807</v>
      </c>
      <c r="H617" s="97" t="s">
        <v>367</v>
      </c>
      <c r="I617" s="97" t="s">
        <v>368</v>
      </c>
      <c r="J617" s="97">
        <v>7.5730000000000004</v>
      </c>
      <c r="K617" s="97" t="s">
        <v>367</v>
      </c>
      <c r="L617" s="97" t="s">
        <v>361</v>
      </c>
      <c r="M617" s="97" t="s">
        <v>361</v>
      </c>
    </row>
    <row r="618" spans="1:13" ht="15.75" customHeight="1">
      <c r="A618" s="97" t="s">
        <v>357</v>
      </c>
      <c r="B618" s="97" t="s">
        <v>358</v>
      </c>
      <c r="C618" s="97" t="s">
        <v>1052</v>
      </c>
      <c r="D618" s="97">
        <v>808</v>
      </c>
      <c r="E618" s="98">
        <v>0.1567476851851852</v>
      </c>
      <c r="F618" s="97" t="s">
        <v>366</v>
      </c>
      <c r="G618" s="97">
        <v>0.93967999999999996</v>
      </c>
      <c r="H618" s="97" t="s">
        <v>367</v>
      </c>
      <c r="I618" s="97" t="s">
        <v>368</v>
      </c>
      <c r="J618" s="97">
        <v>34.427999999999997</v>
      </c>
      <c r="K618" s="97" t="s">
        <v>367</v>
      </c>
      <c r="L618" s="97" t="s">
        <v>361</v>
      </c>
      <c r="M618" s="97" t="s">
        <v>361</v>
      </c>
    </row>
    <row r="619" spans="1:13" ht="15.75" customHeight="1">
      <c r="A619" s="97" t="s">
        <v>357</v>
      </c>
      <c r="B619" s="97" t="s">
        <v>358</v>
      </c>
      <c r="C619" s="97" t="s">
        <v>1053</v>
      </c>
      <c r="D619" s="97">
        <v>809</v>
      </c>
      <c r="E619" s="98">
        <v>0.15501157407407407</v>
      </c>
      <c r="F619" s="97" t="s">
        <v>366</v>
      </c>
      <c r="G619" s="97">
        <v>1.74068</v>
      </c>
      <c r="H619" s="97" t="s">
        <v>367</v>
      </c>
      <c r="I619" s="97" t="s">
        <v>368</v>
      </c>
      <c r="J619" s="97">
        <v>30.169</v>
      </c>
      <c r="K619" s="97" t="s">
        <v>367</v>
      </c>
      <c r="L619" s="97" t="s">
        <v>361</v>
      </c>
      <c r="M619" s="97" t="s">
        <v>361</v>
      </c>
    </row>
    <row r="620" spans="1:13" ht="15.75" customHeight="1">
      <c r="A620" s="97" t="s">
        <v>357</v>
      </c>
      <c r="B620" s="97" t="s">
        <v>358</v>
      </c>
      <c r="C620" s="97" t="s">
        <v>1054</v>
      </c>
      <c r="D620" s="97">
        <v>810</v>
      </c>
      <c r="E620" s="98">
        <v>0.15917824074074075</v>
      </c>
      <c r="F620" s="97" t="s">
        <v>366</v>
      </c>
      <c r="G620" s="97">
        <v>1.5587899999999999</v>
      </c>
      <c r="H620" s="97" t="s">
        <v>367</v>
      </c>
      <c r="I620" s="97" t="s">
        <v>368</v>
      </c>
      <c r="J620" s="97">
        <v>15.167</v>
      </c>
      <c r="K620" s="97" t="s">
        <v>367</v>
      </c>
      <c r="L620" s="97" t="s">
        <v>361</v>
      </c>
      <c r="M620" s="97" t="s">
        <v>361</v>
      </c>
    </row>
    <row r="621" spans="1:13" ht="15.75" customHeight="1">
      <c r="A621" s="97" t="s">
        <v>357</v>
      </c>
      <c r="B621" s="97" t="s">
        <v>358</v>
      </c>
      <c r="C621" s="97" t="s">
        <v>1055</v>
      </c>
      <c r="D621" s="97">
        <v>811</v>
      </c>
      <c r="E621" s="98">
        <v>0.15917824074074075</v>
      </c>
      <c r="F621" s="97" t="s">
        <v>366</v>
      </c>
      <c r="G621" s="97">
        <v>1.1134200000000001</v>
      </c>
      <c r="H621" s="97" t="s">
        <v>367</v>
      </c>
      <c r="I621" s="97" t="s">
        <v>368</v>
      </c>
      <c r="J621" s="97">
        <v>9.4339999999999993</v>
      </c>
      <c r="K621" s="97" t="s">
        <v>367</v>
      </c>
      <c r="L621" s="97" t="s">
        <v>361</v>
      </c>
      <c r="M621" s="97" t="s">
        <v>361</v>
      </c>
    </row>
    <row r="622" spans="1:13" ht="15.75" customHeight="1">
      <c r="A622" s="97" t="s">
        <v>357</v>
      </c>
      <c r="B622" s="97" t="s">
        <v>358</v>
      </c>
      <c r="C622" s="97" t="s">
        <v>1056</v>
      </c>
      <c r="D622" s="97">
        <v>812</v>
      </c>
      <c r="E622" s="98">
        <v>0.1584837962962963</v>
      </c>
      <c r="F622" s="97" t="s">
        <v>366</v>
      </c>
      <c r="G622" s="97">
        <v>0.67008000000000001</v>
      </c>
      <c r="H622" s="97" t="s">
        <v>367</v>
      </c>
      <c r="I622" s="97" t="s">
        <v>368</v>
      </c>
      <c r="J622" s="97">
        <v>26.856999999999999</v>
      </c>
      <c r="K622" s="97" t="s">
        <v>367</v>
      </c>
      <c r="L622" s="97" t="s">
        <v>361</v>
      </c>
      <c r="M622" s="97" t="s">
        <v>361</v>
      </c>
    </row>
    <row r="623" spans="1:13" ht="15.75" customHeight="1">
      <c r="A623" s="97" t="s">
        <v>357</v>
      </c>
      <c r="B623" s="97" t="s">
        <v>358</v>
      </c>
      <c r="C623" s="97" t="s">
        <v>1057</v>
      </c>
      <c r="D623" s="97">
        <v>813</v>
      </c>
      <c r="E623" s="98">
        <v>0.16195601851851851</v>
      </c>
      <c r="F623" s="97" t="s">
        <v>366</v>
      </c>
      <c r="G623" s="97">
        <v>1.8281000000000001</v>
      </c>
      <c r="H623" s="97" t="s">
        <v>367</v>
      </c>
      <c r="I623" s="97" t="s">
        <v>368</v>
      </c>
      <c r="J623" s="97">
        <v>16.212</v>
      </c>
      <c r="K623" s="97" t="s">
        <v>367</v>
      </c>
      <c r="L623" s="97" t="s">
        <v>361</v>
      </c>
      <c r="M623" s="97" t="s">
        <v>361</v>
      </c>
    </row>
    <row r="624" spans="1:13" ht="15.75" customHeight="1">
      <c r="A624" s="97" t="s">
        <v>357</v>
      </c>
      <c r="B624" s="97" t="s">
        <v>358</v>
      </c>
      <c r="C624" s="97" t="s">
        <v>1058</v>
      </c>
      <c r="D624" s="97">
        <v>814</v>
      </c>
      <c r="E624" s="98">
        <v>0.16172453703703704</v>
      </c>
      <c r="F624" s="97" t="s">
        <v>366</v>
      </c>
      <c r="G624" s="97">
        <v>1.19512</v>
      </c>
      <c r="H624" s="97" t="s">
        <v>367</v>
      </c>
      <c r="I624" s="97" t="s">
        <v>368</v>
      </c>
      <c r="J624" s="97">
        <v>4.2190000000000003</v>
      </c>
      <c r="K624" s="97" t="s">
        <v>367</v>
      </c>
      <c r="L624" s="97" t="s">
        <v>361</v>
      </c>
      <c r="M624" s="97" t="s">
        <v>361</v>
      </c>
    </row>
    <row r="625" spans="1:13" ht="15.75" customHeight="1">
      <c r="A625" s="97" t="s">
        <v>357</v>
      </c>
      <c r="B625" s="97" t="s">
        <v>358</v>
      </c>
      <c r="C625" s="97" t="s">
        <v>1059</v>
      </c>
      <c r="D625" s="97">
        <v>815</v>
      </c>
      <c r="E625" s="98">
        <v>0.16137731481481482</v>
      </c>
      <c r="F625" s="97" t="s">
        <v>366</v>
      </c>
      <c r="G625" s="97">
        <v>0.38869999999999999</v>
      </c>
      <c r="H625" s="97" t="s">
        <v>367</v>
      </c>
      <c r="I625" s="97" t="s">
        <v>368</v>
      </c>
      <c r="J625" s="97">
        <v>26.975000000000001</v>
      </c>
      <c r="K625" s="97" t="s">
        <v>367</v>
      </c>
      <c r="L625" s="97" t="s">
        <v>361</v>
      </c>
      <c r="M625" s="97" t="s">
        <v>361</v>
      </c>
    </row>
    <row r="626" spans="1:13" ht="15.75" customHeight="1">
      <c r="A626" s="97" t="s">
        <v>357</v>
      </c>
      <c r="B626" s="97" t="s">
        <v>358</v>
      </c>
      <c r="C626" s="97" t="s">
        <v>1060</v>
      </c>
      <c r="D626" s="97">
        <v>816</v>
      </c>
      <c r="E626" s="97" t="s">
        <v>1318</v>
      </c>
      <c r="F626" s="97" t="s">
        <v>366</v>
      </c>
      <c r="G626" s="97">
        <v>1.7910600000000001</v>
      </c>
      <c r="H626" s="97" t="s">
        <v>367</v>
      </c>
      <c r="I626" s="97" t="s">
        <v>368</v>
      </c>
      <c r="J626" s="97">
        <v>13.965</v>
      </c>
      <c r="K626" s="97" t="s">
        <v>367</v>
      </c>
      <c r="L626" s="97" t="s">
        <v>361</v>
      </c>
      <c r="M626" s="97" t="s">
        <v>361</v>
      </c>
    </row>
    <row r="627" spans="1:13" ht="15.75" customHeight="1">
      <c r="A627" s="97" t="s">
        <v>357</v>
      </c>
      <c r="B627" s="97" t="s">
        <v>358</v>
      </c>
      <c r="C627" s="97" t="s">
        <v>1061</v>
      </c>
      <c r="D627" s="97">
        <v>817</v>
      </c>
      <c r="E627" s="98">
        <v>0.16427083333333334</v>
      </c>
      <c r="F627" s="97" t="s">
        <v>366</v>
      </c>
      <c r="G627" s="97">
        <v>0.97048000000000001</v>
      </c>
      <c r="H627" s="97" t="s">
        <v>367</v>
      </c>
      <c r="I627" s="97" t="s">
        <v>368</v>
      </c>
      <c r="J627" s="97">
        <v>9.7639999999999993</v>
      </c>
      <c r="K627" s="97" t="s">
        <v>367</v>
      </c>
      <c r="L627" s="97" t="s">
        <v>361</v>
      </c>
      <c r="M627" s="97" t="s">
        <v>361</v>
      </c>
    </row>
    <row r="628" spans="1:13" ht="15.75" customHeight="1">
      <c r="A628" s="97" t="s">
        <v>357</v>
      </c>
      <c r="B628" s="97" t="s">
        <v>358</v>
      </c>
      <c r="C628" s="97" t="s">
        <v>1062</v>
      </c>
      <c r="D628" s="97">
        <v>818</v>
      </c>
      <c r="E628" s="98">
        <v>0.1627662037037037</v>
      </c>
      <c r="F628" s="97" t="s">
        <v>366</v>
      </c>
      <c r="G628" s="97">
        <v>0.27193000000000001</v>
      </c>
      <c r="H628" s="97" t="s">
        <v>367</v>
      </c>
      <c r="I628" s="97" t="s">
        <v>368</v>
      </c>
      <c r="J628" s="97">
        <v>29.681999999999999</v>
      </c>
      <c r="K628" s="97" t="s">
        <v>367</v>
      </c>
      <c r="L628" s="97" t="s">
        <v>361</v>
      </c>
      <c r="M628" s="97" t="s">
        <v>361</v>
      </c>
    </row>
    <row r="629" spans="1:13" ht="15.75" customHeight="1">
      <c r="A629" s="97" t="s">
        <v>357</v>
      </c>
      <c r="B629" s="97" t="s">
        <v>358</v>
      </c>
      <c r="C629" s="97" t="s">
        <v>1063</v>
      </c>
      <c r="D629" s="97">
        <v>819</v>
      </c>
      <c r="E629" s="98">
        <v>0.16646990740740741</v>
      </c>
      <c r="F629" s="97" t="s">
        <v>366</v>
      </c>
      <c r="G629" s="97">
        <v>1.89185</v>
      </c>
      <c r="H629" s="97" t="s">
        <v>367</v>
      </c>
      <c r="I629" s="97" t="s">
        <v>368</v>
      </c>
      <c r="J629" s="97">
        <v>18.212</v>
      </c>
      <c r="K629" s="97" t="s">
        <v>367</v>
      </c>
      <c r="L629" s="97" t="s">
        <v>361</v>
      </c>
      <c r="M629" s="97" t="s">
        <v>361</v>
      </c>
    </row>
    <row r="630" spans="1:13" ht="15.75" customHeight="1">
      <c r="A630" s="97" t="s">
        <v>357</v>
      </c>
      <c r="B630" s="97" t="s">
        <v>358</v>
      </c>
      <c r="C630" s="97" t="s">
        <v>1064</v>
      </c>
      <c r="D630" s="97">
        <v>820</v>
      </c>
      <c r="E630" s="98">
        <v>0.1675115740740741</v>
      </c>
      <c r="F630" s="97" t="s">
        <v>366</v>
      </c>
      <c r="G630" s="97">
        <v>0.69711999999999996</v>
      </c>
      <c r="H630" s="97" t="s">
        <v>367</v>
      </c>
      <c r="I630" s="97" t="s">
        <v>368</v>
      </c>
      <c r="J630" s="97">
        <v>17.475999999999999</v>
      </c>
      <c r="K630" s="97" t="s">
        <v>367</v>
      </c>
      <c r="L630" s="97" t="s">
        <v>361</v>
      </c>
      <c r="M630" s="97" t="s">
        <v>361</v>
      </c>
    </row>
    <row r="631" spans="1:13" ht="15.75" customHeight="1">
      <c r="A631" s="97" t="s">
        <v>357</v>
      </c>
      <c r="B631" s="97" t="s">
        <v>358</v>
      </c>
      <c r="C631" s="97" t="s">
        <v>1065</v>
      </c>
      <c r="D631" s="97">
        <v>821</v>
      </c>
      <c r="E631" s="98">
        <v>0.1675115740740741</v>
      </c>
      <c r="F631" s="97" t="s">
        <v>366</v>
      </c>
      <c r="G631" s="97">
        <v>0.17907000000000001</v>
      </c>
      <c r="H631" s="97" t="s">
        <v>367</v>
      </c>
      <c r="I631" s="97" t="s">
        <v>368</v>
      </c>
      <c r="J631" s="97">
        <v>37.526000000000003</v>
      </c>
      <c r="K631" s="97" t="s">
        <v>367</v>
      </c>
      <c r="L631" s="97" t="s">
        <v>361</v>
      </c>
      <c r="M631" s="97" t="s">
        <v>361</v>
      </c>
    </row>
    <row r="632" spans="1:13" ht="15.75" customHeight="1">
      <c r="A632" s="97" t="s">
        <v>357</v>
      </c>
      <c r="B632" s="97" t="s">
        <v>358</v>
      </c>
      <c r="C632" s="97" t="s">
        <v>1066</v>
      </c>
      <c r="D632" s="97">
        <v>822</v>
      </c>
      <c r="E632" s="98">
        <v>0.16820601851851849</v>
      </c>
      <c r="F632" s="97" t="s">
        <v>366</v>
      </c>
      <c r="G632" s="97">
        <v>1.7738799999999999</v>
      </c>
      <c r="H632" s="97" t="s">
        <v>367</v>
      </c>
      <c r="I632" s="97" t="s">
        <v>368</v>
      </c>
      <c r="J632" s="97">
        <v>31.32</v>
      </c>
      <c r="K632" s="97" t="s">
        <v>367</v>
      </c>
      <c r="L632" s="97" t="s">
        <v>361</v>
      </c>
      <c r="M632" s="97" t="s">
        <v>361</v>
      </c>
    </row>
    <row r="633" spans="1:13" ht="15.75" customHeight="1">
      <c r="A633" s="97" t="s">
        <v>357</v>
      </c>
      <c r="B633" s="97" t="s">
        <v>358</v>
      </c>
      <c r="C633" s="97" t="s">
        <v>1067</v>
      </c>
      <c r="D633" s="97">
        <v>823</v>
      </c>
      <c r="E633" s="98">
        <v>0.17063657407407407</v>
      </c>
      <c r="F633" s="97" t="s">
        <v>366</v>
      </c>
      <c r="G633" s="97">
        <v>1.0716399999999999</v>
      </c>
      <c r="H633" s="97" t="s">
        <v>367</v>
      </c>
      <c r="I633" s="97" t="s">
        <v>368</v>
      </c>
      <c r="J633" s="97">
        <v>29.800999999999998</v>
      </c>
      <c r="K633" s="97" t="s">
        <v>367</v>
      </c>
      <c r="L633" s="97" t="s">
        <v>361</v>
      </c>
      <c r="M633" s="97" t="s">
        <v>361</v>
      </c>
    </row>
    <row r="634" spans="1:13" ht="15.75" customHeight="1">
      <c r="A634" s="97" t="s">
        <v>357</v>
      </c>
      <c r="B634" s="97" t="s">
        <v>358</v>
      </c>
      <c r="C634" s="97" t="s">
        <v>1068</v>
      </c>
      <c r="D634" s="97">
        <v>824</v>
      </c>
      <c r="E634" s="98">
        <v>0.17005787037037037</v>
      </c>
      <c r="F634" s="97" t="s">
        <v>366</v>
      </c>
      <c r="G634" s="97">
        <v>1.3805099999999999</v>
      </c>
      <c r="H634" s="97" t="s">
        <v>367</v>
      </c>
      <c r="I634" s="97" t="s">
        <v>368</v>
      </c>
      <c r="J634" s="97">
        <v>34.607999999999997</v>
      </c>
      <c r="K634" s="97" t="s">
        <v>367</v>
      </c>
      <c r="L634" s="97" t="s">
        <v>361</v>
      </c>
      <c r="M634" s="97" t="s">
        <v>361</v>
      </c>
    </row>
    <row r="635" spans="1:13" ht="15.75" customHeight="1">
      <c r="A635" s="97" t="s">
        <v>357</v>
      </c>
      <c r="B635" s="97" t="s">
        <v>358</v>
      </c>
      <c r="C635" s="97" t="s">
        <v>1069</v>
      </c>
      <c r="D635" s="97">
        <v>825</v>
      </c>
      <c r="E635" s="98">
        <v>0.16866898148148149</v>
      </c>
      <c r="F635" s="97" t="s">
        <v>366</v>
      </c>
      <c r="G635" s="97">
        <v>1.3303100000000001</v>
      </c>
      <c r="H635" s="97" t="s">
        <v>367</v>
      </c>
      <c r="I635" s="97" t="s">
        <v>368</v>
      </c>
      <c r="J635" s="97">
        <v>19.827999999999999</v>
      </c>
      <c r="K635" s="97" t="s">
        <v>367</v>
      </c>
      <c r="L635" s="97" t="s">
        <v>361</v>
      </c>
      <c r="M635" s="97" t="s">
        <v>361</v>
      </c>
    </row>
    <row r="636" spans="1:13" ht="15.75" customHeight="1">
      <c r="A636" s="97" t="s">
        <v>357</v>
      </c>
      <c r="B636" s="97" t="s">
        <v>358</v>
      </c>
      <c r="C636" s="97" t="s">
        <v>1070</v>
      </c>
      <c r="D636" s="97">
        <v>826</v>
      </c>
      <c r="E636" s="98">
        <v>0.1721412037037037</v>
      </c>
      <c r="F636" s="97" t="s">
        <v>366</v>
      </c>
      <c r="G636" s="97">
        <v>1.3080700000000001</v>
      </c>
      <c r="H636" s="97" t="s">
        <v>367</v>
      </c>
      <c r="I636" s="97" t="s">
        <v>368</v>
      </c>
      <c r="J636" s="97">
        <v>32.594000000000001</v>
      </c>
      <c r="K636" s="97" t="s">
        <v>367</v>
      </c>
      <c r="L636" s="97" t="s">
        <v>361</v>
      </c>
      <c r="M636" s="97" t="s">
        <v>361</v>
      </c>
    </row>
    <row r="637" spans="1:13" ht="15.75" customHeight="1">
      <c r="A637" s="97" t="s">
        <v>357</v>
      </c>
      <c r="B637" s="97" t="s">
        <v>358</v>
      </c>
      <c r="C637" s="97" t="s">
        <v>1071</v>
      </c>
      <c r="D637" s="97">
        <v>827</v>
      </c>
      <c r="E637" s="98">
        <v>0.1723726851851852</v>
      </c>
      <c r="F637" s="97" t="s">
        <v>366</v>
      </c>
      <c r="G637" s="97">
        <v>1.4867900000000001</v>
      </c>
      <c r="H637" s="97" t="s">
        <v>367</v>
      </c>
      <c r="I637" s="97" t="s">
        <v>368</v>
      </c>
      <c r="J637" s="97">
        <v>28.814</v>
      </c>
      <c r="K637" s="97" t="s">
        <v>367</v>
      </c>
      <c r="L637" s="97" t="s">
        <v>361</v>
      </c>
      <c r="M637" s="97" t="s">
        <v>361</v>
      </c>
    </row>
    <row r="638" spans="1:13" ht="15.75" customHeight="1">
      <c r="A638" s="97" t="s">
        <v>357</v>
      </c>
      <c r="B638" s="97" t="s">
        <v>358</v>
      </c>
      <c r="C638" s="97" t="s">
        <v>1072</v>
      </c>
      <c r="D638" s="97">
        <v>828</v>
      </c>
      <c r="E638" s="98">
        <v>0.17387731481481483</v>
      </c>
      <c r="F638" s="97" t="s">
        <v>366</v>
      </c>
      <c r="G638" s="97">
        <v>1.3401099999999999</v>
      </c>
      <c r="H638" s="97" t="s">
        <v>367</v>
      </c>
      <c r="I638" s="97" t="s">
        <v>368</v>
      </c>
      <c r="J638" s="97">
        <v>19.187999999999999</v>
      </c>
      <c r="K638" s="97" t="s">
        <v>367</v>
      </c>
      <c r="L638" s="97" t="s">
        <v>361</v>
      </c>
      <c r="M638" s="97" t="s">
        <v>361</v>
      </c>
    </row>
    <row r="639" spans="1:13" ht="15.75" customHeight="1">
      <c r="A639" s="97" t="s">
        <v>357</v>
      </c>
      <c r="B639" s="97" t="s">
        <v>358</v>
      </c>
      <c r="C639" s="97" t="s">
        <v>1073</v>
      </c>
      <c r="D639" s="97">
        <v>829</v>
      </c>
      <c r="E639" s="98">
        <v>0.17526620370370372</v>
      </c>
      <c r="F639" s="97" t="s">
        <v>366</v>
      </c>
      <c r="G639" s="97">
        <v>1.5079</v>
      </c>
      <c r="H639" s="97" t="s">
        <v>367</v>
      </c>
      <c r="I639" s="97" t="s">
        <v>368</v>
      </c>
      <c r="J639" s="97">
        <v>28.684999999999999</v>
      </c>
      <c r="K639" s="97" t="s">
        <v>367</v>
      </c>
      <c r="L639" s="97" t="s">
        <v>361</v>
      </c>
      <c r="M639" s="97" t="s">
        <v>361</v>
      </c>
    </row>
    <row r="640" spans="1:13" ht="15.75" customHeight="1">
      <c r="A640" s="97" t="s">
        <v>357</v>
      </c>
      <c r="B640" s="97" t="s">
        <v>358</v>
      </c>
      <c r="C640" s="97" t="s">
        <v>1074</v>
      </c>
      <c r="D640" s="97">
        <v>830</v>
      </c>
      <c r="E640" s="98">
        <v>0.17688657407407407</v>
      </c>
      <c r="F640" s="97" t="s">
        <v>366</v>
      </c>
      <c r="G640" s="97">
        <v>1.2661199999999999</v>
      </c>
      <c r="H640" s="97" t="s">
        <v>367</v>
      </c>
      <c r="I640" s="97" t="s">
        <v>368</v>
      </c>
      <c r="J640" s="97">
        <v>19.062999999999999</v>
      </c>
      <c r="K640" s="97" t="s">
        <v>367</v>
      </c>
      <c r="L640" s="97" t="s">
        <v>361</v>
      </c>
      <c r="M640" s="97" t="s">
        <v>361</v>
      </c>
    </row>
    <row r="641" spans="1:13" ht="15.75" customHeight="1">
      <c r="A641" s="97" t="s">
        <v>357</v>
      </c>
      <c r="B641" s="97" t="s">
        <v>358</v>
      </c>
      <c r="C641" s="97" t="s">
        <v>1075</v>
      </c>
      <c r="D641" s="97">
        <v>831</v>
      </c>
      <c r="E641" s="98">
        <v>0.17677083333333332</v>
      </c>
      <c r="F641" s="97" t="s">
        <v>366</v>
      </c>
      <c r="G641" s="97">
        <v>1.0853900000000001</v>
      </c>
      <c r="H641" s="97" t="s">
        <v>367</v>
      </c>
      <c r="I641" s="97" t="s">
        <v>368</v>
      </c>
      <c r="J641" s="97">
        <v>30.742000000000001</v>
      </c>
      <c r="K641" s="97" t="s">
        <v>367</v>
      </c>
      <c r="L641" s="97" t="s">
        <v>361</v>
      </c>
      <c r="M641" s="97" t="s">
        <v>361</v>
      </c>
    </row>
    <row r="642" spans="1:13" ht="15.75" customHeight="1">
      <c r="A642" s="97" t="s">
        <v>357</v>
      </c>
      <c r="B642" s="97" t="s">
        <v>358</v>
      </c>
      <c r="C642" s="97" t="s">
        <v>1076</v>
      </c>
      <c r="D642" s="97">
        <v>832</v>
      </c>
      <c r="E642" s="98">
        <v>0.17515046296296297</v>
      </c>
      <c r="F642" s="97" t="s">
        <v>366</v>
      </c>
      <c r="G642" s="97">
        <v>1.18299</v>
      </c>
      <c r="H642" s="97" t="s">
        <v>367</v>
      </c>
      <c r="I642" s="97" t="s">
        <v>368</v>
      </c>
      <c r="J642" s="97">
        <v>10.949</v>
      </c>
      <c r="K642" s="97" t="s">
        <v>367</v>
      </c>
      <c r="L642" s="97" t="s">
        <v>361</v>
      </c>
      <c r="M642" s="97" t="s">
        <v>361</v>
      </c>
    </row>
    <row r="643" spans="1:13" ht="15.75" customHeight="1">
      <c r="A643" s="97" t="s">
        <v>357</v>
      </c>
      <c r="B643" s="97" t="s">
        <v>358</v>
      </c>
      <c r="C643" s="97" t="s">
        <v>1319</v>
      </c>
      <c r="D643" s="97">
        <v>833</v>
      </c>
      <c r="E643" s="98">
        <v>0.18001157407407409</v>
      </c>
      <c r="F643" s="97" t="s">
        <v>366</v>
      </c>
      <c r="G643" s="97">
        <v>1.4135800000000001</v>
      </c>
      <c r="H643" s="97" t="s">
        <v>367</v>
      </c>
      <c r="I643" s="97" t="s">
        <v>368</v>
      </c>
      <c r="J643" s="97">
        <v>9.7349999999999994</v>
      </c>
      <c r="K643" s="97" t="s">
        <v>367</v>
      </c>
      <c r="L643" s="97" t="s">
        <v>361</v>
      </c>
      <c r="M643" s="97" t="s">
        <v>361</v>
      </c>
    </row>
    <row r="644" spans="1:13" ht="15.75" customHeight="1">
      <c r="A644" s="97" t="s">
        <v>357</v>
      </c>
      <c r="B644" s="97" t="s">
        <v>358</v>
      </c>
      <c r="C644" s="97" t="s">
        <v>1320</v>
      </c>
      <c r="D644" s="97">
        <v>834</v>
      </c>
      <c r="E644" s="97" t="s">
        <v>1321</v>
      </c>
      <c r="F644" s="97" t="s">
        <v>366</v>
      </c>
      <c r="G644" s="97">
        <v>0.68406</v>
      </c>
      <c r="H644" s="97" t="s">
        <v>367</v>
      </c>
      <c r="I644" s="97" t="s">
        <v>368</v>
      </c>
      <c r="J644" s="97">
        <v>30.047999999999998</v>
      </c>
      <c r="K644" s="97" t="s">
        <v>367</v>
      </c>
      <c r="L644" s="97" t="s">
        <v>361</v>
      </c>
      <c r="M644" s="97" t="s">
        <v>361</v>
      </c>
    </row>
    <row r="645" spans="1:13" ht="15.75" customHeight="1">
      <c r="A645" s="97" t="s">
        <v>357</v>
      </c>
      <c r="B645" s="97" t="s">
        <v>358</v>
      </c>
      <c r="C645" s="97" t="s">
        <v>1322</v>
      </c>
      <c r="D645" s="97">
        <v>835</v>
      </c>
      <c r="E645" s="97" t="s">
        <v>1323</v>
      </c>
      <c r="F645" s="97" t="s">
        <v>366</v>
      </c>
      <c r="G645" s="97">
        <v>1.7169399999999999</v>
      </c>
      <c r="H645" s="97" t="s">
        <v>367</v>
      </c>
      <c r="I645" s="97" t="s">
        <v>368</v>
      </c>
      <c r="J645" s="97">
        <v>13.112</v>
      </c>
      <c r="K645" s="97" t="s">
        <v>367</v>
      </c>
      <c r="L645" s="97" t="s">
        <v>361</v>
      </c>
      <c r="M645" s="97" t="s">
        <v>361</v>
      </c>
    </row>
    <row r="646" spans="1:13" ht="15.75" customHeight="1">
      <c r="A646" s="97" t="s">
        <v>357</v>
      </c>
      <c r="B646" s="97" t="s">
        <v>358</v>
      </c>
      <c r="C646" s="97" t="s">
        <v>1324</v>
      </c>
      <c r="D646" s="97">
        <v>836</v>
      </c>
      <c r="E646" s="98">
        <v>0.18024305555555556</v>
      </c>
      <c r="F646" s="97" t="s">
        <v>366</v>
      </c>
      <c r="G646" s="97">
        <v>0.51356999999999997</v>
      </c>
      <c r="H646" s="97" t="s">
        <v>367</v>
      </c>
      <c r="I646" s="97" t="s">
        <v>368</v>
      </c>
      <c r="J646" s="97">
        <v>27.199000000000002</v>
      </c>
      <c r="K646" s="97" t="s">
        <v>367</v>
      </c>
      <c r="L646" s="97" t="s">
        <v>361</v>
      </c>
      <c r="M646" s="97" t="s">
        <v>361</v>
      </c>
    </row>
    <row r="647" spans="1:13" ht="15.75" customHeight="1">
      <c r="A647" s="97" t="s">
        <v>357</v>
      </c>
      <c r="B647" s="97" t="s">
        <v>358</v>
      </c>
      <c r="C647" s="97" t="s">
        <v>1325</v>
      </c>
      <c r="D647" s="97">
        <v>837</v>
      </c>
      <c r="E647" s="98">
        <v>0.18174768518518516</v>
      </c>
      <c r="F647" s="97" t="s">
        <v>366</v>
      </c>
      <c r="G647" s="97">
        <v>1.72465</v>
      </c>
      <c r="H647" s="97" t="s">
        <v>367</v>
      </c>
      <c r="I647" s="97" t="s">
        <v>368</v>
      </c>
      <c r="J647" s="97">
        <v>12.872999999999999</v>
      </c>
      <c r="K647" s="97" t="s">
        <v>367</v>
      </c>
      <c r="L647" s="97" t="s">
        <v>361</v>
      </c>
      <c r="M647" s="97" t="s">
        <v>361</v>
      </c>
    </row>
    <row r="648" spans="1:13" ht="15.75" customHeight="1">
      <c r="A648" s="97" t="s">
        <v>357</v>
      </c>
      <c r="B648" s="97" t="s">
        <v>358</v>
      </c>
      <c r="C648" s="97" t="s">
        <v>1326</v>
      </c>
      <c r="D648" s="97">
        <v>838</v>
      </c>
      <c r="E648" s="98">
        <v>0.18452546296296299</v>
      </c>
      <c r="F648" s="97" t="s">
        <v>366</v>
      </c>
      <c r="G648" s="97">
        <v>0.20407</v>
      </c>
      <c r="H648" s="97" t="s">
        <v>367</v>
      </c>
      <c r="I648" s="97" t="s">
        <v>368</v>
      </c>
      <c r="J648" s="97">
        <v>30.895</v>
      </c>
      <c r="K648" s="97" t="s">
        <v>367</v>
      </c>
      <c r="L648" s="97" t="s">
        <v>361</v>
      </c>
      <c r="M648" s="97" t="s">
        <v>361</v>
      </c>
    </row>
    <row r="649" spans="1:13" ht="15.75" customHeight="1">
      <c r="A649" s="97" t="s">
        <v>357</v>
      </c>
      <c r="B649" s="97" t="s">
        <v>358</v>
      </c>
      <c r="C649" s="97" t="s">
        <v>1327</v>
      </c>
      <c r="D649" s="97">
        <v>839</v>
      </c>
      <c r="E649" s="98">
        <v>0.18406250000000002</v>
      </c>
      <c r="F649" s="97" t="s">
        <v>366</v>
      </c>
      <c r="G649" s="97">
        <v>0.80335999999999996</v>
      </c>
      <c r="H649" s="97" t="s">
        <v>367</v>
      </c>
      <c r="I649" s="97" t="s">
        <v>368</v>
      </c>
      <c r="J649" s="97">
        <v>13.164999999999999</v>
      </c>
      <c r="K649" s="97" t="s">
        <v>367</v>
      </c>
      <c r="L649" s="97" t="s">
        <v>361</v>
      </c>
      <c r="M649" s="97" t="s">
        <v>361</v>
      </c>
    </row>
    <row r="650" spans="1:13" ht="15.75" customHeight="1">
      <c r="A650" s="97" t="s">
        <v>357</v>
      </c>
      <c r="B650" s="97" t="s">
        <v>358</v>
      </c>
      <c r="C650" s="97" t="s">
        <v>1328</v>
      </c>
      <c r="D650" s="97">
        <v>840</v>
      </c>
      <c r="E650" s="98">
        <v>0.18406250000000002</v>
      </c>
      <c r="F650" s="97" t="s">
        <v>366</v>
      </c>
      <c r="G650" s="97">
        <v>1.50569</v>
      </c>
      <c r="H650" s="97" t="s">
        <v>367</v>
      </c>
      <c r="I650" s="97" t="s">
        <v>368</v>
      </c>
      <c r="J650" s="97">
        <v>7.234</v>
      </c>
      <c r="K650" s="97" t="s">
        <v>367</v>
      </c>
      <c r="L650" s="97" t="s">
        <v>361</v>
      </c>
      <c r="M650" s="97" t="s">
        <v>361</v>
      </c>
    </row>
    <row r="651" spans="1:13" ht="15.75" customHeight="1">
      <c r="A651" s="97" t="s">
        <v>357</v>
      </c>
      <c r="B651" s="97" t="s">
        <v>358</v>
      </c>
      <c r="C651" s="97" t="s">
        <v>1329</v>
      </c>
      <c r="D651" s="97">
        <v>841</v>
      </c>
      <c r="E651" s="98">
        <v>0.1877662037037037</v>
      </c>
      <c r="F651" s="97" t="s">
        <v>366</v>
      </c>
      <c r="G651" s="97">
        <v>0.89542999999999995</v>
      </c>
      <c r="H651" s="97" t="s">
        <v>367</v>
      </c>
      <c r="I651" s="97" t="s">
        <v>368</v>
      </c>
      <c r="J651" s="97">
        <v>10.627000000000001</v>
      </c>
      <c r="K651" s="97" t="s">
        <v>367</v>
      </c>
      <c r="L651" s="97" t="s">
        <v>361</v>
      </c>
      <c r="M651" s="97" t="s">
        <v>361</v>
      </c>
    </row>
    <row r="652" spans="1:13" ht="15.75" customHeight="1">
      <c r="A652" s="97" t="s">
        <v>357</v>
      </c>
      <c r="B652" s="97" t="s">
        <v>358</v>
      </c>
      <c r="C652" s="97" t="s">
        <v>1330</v>
      </c>
      <c r="D652" s="97">
        <v>842</v>
      </c>
      <c r="E652" s="98">
        <v>0.18649305555555554</v>
      </c>
      <c r="F652" s="97" t="s">
        <v>366</v>
      </c>
      <c r="G652" s="97">
        <v>1.5589299999999999</v>
      </c>
      <c r="H652" s="97" t="s">
        <v>367</v>
      </c>
      <c r="I652" s="97" t="s">
        <v>368</v>
      </c>
      <c r="J652" s="97">
        <v>8.6159999999999997</v>
      </c>
      <c r="K652" s="97" t="s">
        <v>367</v>
      </c>
      <c r="L652" s="97" t="s">
        <v>361</v>
      </c>
      <c r="M652" s="97" t="s">
        <v>361</v>
      </c>
    </row>
    <row r="653" spans="1:13" ht="15.75" customHeight="1">
      <c r="A653" s="97" t="s">
        <v>357</v>
      </c>
      <c r="B653" s="97" t="s">
        <v>358</v>
      </c>
      <c r="C653" s="97" t="s">
        <v>1331</v>
      </c>
      <c r="D653" s="97">
        <v>843</v>
      </c>
      <c r="E653" s="98">
        <v>0.1877662037037037</v>
      </c>
      <c r="F653" s="97" t="s">
        <v>366</v>
      </c>
      <c r="G653" s="97">
        <v>1.55081</v>
      </c>
      <c r="H653" s="97" t="s">
        <v>367</v>
      </c>
      <c r="I653" s="97" t="s">
        <v>368</v>
      </c>
      <c r="J653" s="97">
        <v>8.6660000000000004</v>
      </c>
      <c r="K653" s="97" t="s">
        <v>367</v>
      </c>
      <c r="L653" s="97" t="s">
        <v>361</v>
      </c>
      <c r="M653" s="97" t="s">
        <v>361</v>
      </c>
    </row>
    <row r="654" spans="1:13" ht="15.75" customHeight="1"/>
    <row r="655" spans="1:13" ht="15.75" customHeight="1"/>
    <row r="656" spans="1:13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Ведомость превышений</vt:lpstr>
      <vt:lpstr>1й путь</vt:lpstr>
      <vt:lpstr>2й путь</vt:lpstr>
      <vt:lpstr>перепички</vt:lpstr>
      <vt:lpstr>Журнал наблюдений</vt:lpstr>
      <vt:lpstr>Журнал2</vt:lpstr>
      <vt:lpstr>SOK 242</vt:lpstr>
      <vt:lpstr>'Ведомость превышений'!Область_печати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Аня</cp:lastModifiedBy>
  <cp:lastPrinted>2024-05-07T04:19:32Z</cp:lastPrinted>
  <dcterms:modified xsi:type="dcterms:W3CDTF">2024-06-13T04:14:04Z</dcterms:modified>
</cp:coreProperties>
</file>